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0" yWindow="-20" windowWidth="10080" windowHeight="5090" tabRatio="896"/>
  </bookViews>
  <sheets>
    <sheet name="INDICE" sheetId="69" r:id="rId1"/>
    <sheet name="A.1.1" sheetId="111" r:id="rId2"/>
    <sheet name="A.1.2" sheetId="95" r:id="rId3"/>
    <sheet name="A.1.3" sheetId="79" r:id="rId4"/>
    <sheet name="A.1.4" sheetId="13" r:id="rId5"/>
    <sheet name="A.1.5" sheetId="126" r:id="rId6"/>
    <sheet name="A.1.6" sheetId="101" r:id="rId7"/>
    <sheet name="A.1.7" sheetId="98" r:id="rId8"/>
    <sheet name="A.1.8" sheetId="99" r:id="rId9"/>
    <sheet name="A.1.9" sheetId="100" r:id="rId10"/>
    <sheet name="A.1.10" sheetId="93" r:id="rId11"/>
    <sheet name="A.2.1" sheetId="17" r:id="rId12"/>
    <sheet name="A.2.2" sheetId="88" r:id="rId13"/>
    <sheet name="A.2.3" sheetId="134" r:id="rId14"/>
    <sheet name="A.2.4" sheetId="102" r:id="rId15"/>
    <sheet name="A.3.1" sheetId="103" r:id="rId16"/>
    <sheet name="A.3.2" sheetId="123" r:id="rId17"/>
    <sheet name="A.3.3" sheetId="132" r:id="rId18"/>
    <sheet name="A.3.4" sheetId="122" r:id="rId19"/>
    <sheet name="A.3.5" sheetId="124" r:id="rId20"/>
    <sheet name="A.3.6" sheetId="108" r:id="rId21"/>
    <sheet name="A.3.7" sheetId="109" r:id="rId22"/>
    <sheet name="A.3.8" sheetId="125" r:id="rId23"/>
    <sheet name="A.4.1" sheetId="42" r:id="rId24"/>
    <sheet name="A.4.2" sheetId="120" r:id="rId25"/>
    <sheet name="A.4.3" sheetId="121" r:id="rId26"/>
    <sheet name="A.4.4" sheetId="76" r:id="rId27"/>
    <sheet name="A.4.5" sheetId="128" r:id="rId28"/>
    <sheet name="A.4.6" sheetId="129" r:id="rId29"/>
    <sheet name="A.4.7" sheetId="133"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IMPUESTOS_SOBRE_COMBUSTIBLES_Y_GAS_NATURAL">[1]C!$B$27:$N$27</definedName>
    <definedName name="_._IMPUESTOS_SOBRE_ENERGIA_ELECTRICA">[1]C!$B$28:$N$28</definedName>
    <definedName name="__r" localSheetId="1">#REF!</definedName>
    <definedName name="__r" localSheetId="10">#REF!</definedName>
    <definedName name="__r" localSheetId="2">#REF!</definedName>
    <definedName name="__r" localSheetId="3">#REF!</definedName>
    <definedName name="__r" localSheetId="5">#REF!</definedName>
    <definedName name="__r" localSheetId="12">#REF!</definedName>
    <definedName name="__r" localSheetId="13">#REF!</definedName>
    <definedName name="__r" localSheetId="16">#REF!</definedName>
    <definedName name="__r" localSheetId="17">#REF!</definedName>
    <definedName name="__r" localSheetId="18">#REF!</definedName>
    <definedName name="__r" localSheetId="19">#REF!</definedName>
    <definedName name="__r" localSheetId="22">#REF!</definedName>
    <definedName name="__r" localSheetId="26">#REF!</definedName>
    <definedName name="__r" localSheetId="27">#REF!</definedName>
    <definedName name="__r" localSheetId="28">#REF!</definedName>
    <definedName name="__r" localSheetId="29">#REF!</definedName>
    <definedName name="_xlnm._FilterDatabase" localSheetId="15" hidden="1">A.3.1!$B$19:$B$21</definedName>
    <definedName name="_xlnm._FilterDatabase" localSheetId="17" hidden="1">A.3.3!#REF!</definedName>
    <definedName name="_Order1" hidden="1">255</definedName>
    <definedName name="_Order2" hidden="1">255</definedName>
    <definedName name="_r" localSheetId="1">#REF!</definedName>
    <definedName name="_r" localSheetId="10">#REF!</definedName>
    <definedName name="_r" localSheetId="2">#REF!</definedName>
    <definedName name="_r" localSheetId="3">#REF!</definedName>
    <definedName name="_r" localSheetId="5">#REF!</definedName>
    <definedName name="_r" localSheetId="12">#REF!</definedName>
    <definedName name="_r" localSheetId="13">#REF!</definedName>
    <definedName name="_r" localSheetId="16">#REF!</definedName>
    <definedName name="_r" localSheetId="17">#REF!</definedName>
    <definedName name="_r" localSheetId="18">#REF!</definedName>
    <definedName name="_r" localSheetId="19">#REF!</definedName>
    <definedName name="_r" localSheetId="22">#REF!</definedName>
    <definedName name="_r" localSheetId="26">#REF!</definedName>
    <definedName name="_r" localSheetId="27">#REF!</definedName>
    <definedName name="_r" localSheetId="28">#REF!</definedName>
    <definedName name="_r" localSheetId="29">#REF!</definedName>
    <definedName name="a" localSheetId="29"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7">'[2]03-08'!#REF!</definedName>
    <definedName name="ACC" localSheetId="17">'[3]CARTERA FONDO'!#REF!</definedName>
    <definedName name="ACP" localSheetId="17">'[3]CARTERA FONDO'!#REF!</definedName>
    <definedName name="ACwvu.PLA1." localSheetId="17" hidden="1">'[1]COP FED'!#REF!</definedName>
    <definedName name="ACwvu.PLA2." hidden="1">'[1]COP FED'!$A$1:$N$49</definedName>
    <definedName name="AMPO5">"Gráfico 8"</definedName>
    <definedName name="AÑO" localSheetId="17">#REF!</definedName>
    <definedName name="AÑO" localSheetId="29">#REF!</definedName>
    <definedName name="año2003" localSheetId="17">#REF!</definedName>
    <definedName name="año2003" localSheetId="29">#REF!</definedName>
    <definedName name="_xlnm.Print_Area" localSheetId="1">A.1.1!$B$2:$D$96</definedName>
    <definedName name="_xlnm.Print_Area" localSheetId="10">A.1.10!$B$2:$G$183</definedName>
    <definedName name="_xlnm.Print_Area" localSheetId="2">A.1.2!$B$2:$C$58</definedName>
    <definedName name="_xlnm.Print_Area" localSheetId="3">A.1.3!$B$2:$D$80</definedName>
    <definedName name="_xlnm.Print_Area" localSheetId="4">A.1.4!$B$2:$H$55</definedName>
    <definedName name="_xlnm.Print_Area" localSheetId="5">A.1.5!$B$2:$C$62</definedName>
    <definedName name="_xlnm.Print_Area" localSheetId="6">A.1.6!$B$2:$C$38</definedName>
    <definedName name="_xlnm.Print_Area" localSheetId="7">A.1.7!$B$2:$H$64</definedName>
    <definedName name="_xlnm.Print_Area" localSheetId="8">A.1.8!$B$2:$H$65</definedName>
    <definedName name="_xlnm.Print_Area" localSheetId="9">A.1.9!$B$2:$H$107</definedName>
    <definedName name="_xlnm.Print_Area" localSheetId="11">A.2.1!$B$2:$G$87</definedName>
    <definedName name="_xlnm.Print_Area" localSheetId="12">A.2.2!$B$2:$E$90</definedName>
    <definedName name="_xlnm.Print_Area" localSheetId="13">A.2.3!$B$2:$D$71</definedName>
    <definedName name="_xlnm.Print_Area" localSheetId="14">A.2.4!$B$2:$F$83</definedName>
    <definedName name="_xlnm.Print_Area" localSheetId="15">A.3.1!$B$2:$Q$65</definedName>
    <definedName name="_xlnm.Print_Area" localSheetId="16">A.3.2!$B$2:$I$64</definedName>
    <definedName name="_xlnm.Print_Area" localSheetId="17">A.3.3!$B$2:$I$130</definedName>
    <definedName name="_xlnm.Print_Area" localSheetId="18">A.3.4!$B$2:$O$72</definedName>
    <definedName name="_xlnm.Print_Area" localSheetId="19">A.3.5!$B$2:$O$129</definedName>
    <definedName name="_xlnm.Print_Area" localSheetId="20">A.3.6!$B$2:$L$79</definedName>
    <definedName name="_xlnm.Print_Area" localSheetId="21">A.3.7!$B$2:$AJ$152</definedName>
    <definedName name="_xlnm.Print_Area" localSheetId="22">A.3.8!$B$2:$AJ$138</definedName>
    <definedName name="_xlnm.Print_Area" localSheetId="23">A.4.1!$B$2:$F$31</definedName>
    <definedName name="_xlnm.Print_Area" localSheetId="24">A.4.2!$B$2:$C$60</definedName>
    <definedName name="_xlnm.Print_Area" localSheetId="25">A.4.3!$B$2:$C$44</definedName>
    <definedName name="_xlnm.Print_Area" localSheetId="26">A.4.4!$B$2:$AE$39</definedName>
    <definedName name="_xlnm.Print_Area" localSheetId="27">A.4.5!$B$2:$F$104</definedName>
    <definedName name="_xlnm.Print_Area" localSheetId="28">A.4.6!$B$2:$I$28</definedName>
    <definedName name="_xlnm.Print_Area" localSheetId="29">A.4.7!$B$2:$O$64</definedName>
    <definedName name="_xlnm.Print_Area" localSheetId="0">INDICE!$B$5:$C$46</definedName>
    <definedName name="_xlnm.Print_Area">'[1]Fto. a partir del impuesto'!$D$7:$D$50</definedName>
    <definedName name="_xlnm.Database" localSheetId="13">#REF!</definedName>
    <definedName name="_xlnm.Database" localSheetId="17">#REF!</definedName>
    <definedName name="_xlnm.Database" localSheetId="29">#REF!</definedName>
    <definedName name="_xlnm.Database">#REF!</definedName>
    <definedName name="cacho" localSheetId="17">[4]GRAFPROM!#REF!</definedName>
    <definedName name="cacho" localSheetId="29">[4]GRAFPROM!#REF!</definedName>
    <definedName name="caja" localSheetId="29" hidden="1">{FALSE,FALSE,-1.25,-15.5,484.5,276.75,FALSE,FALSE,TRUE,TRUE,0,12,#N/A,46,#N/A,2.93460490463215,15.35,1,FALSE,FALSE,3,TRUE,1,FALSE,100,"Swvu.PLA1.","ACwvu.PLA1.",#N/A,FALSE,FALSE,0,0,0,0,2,"","",TRUE,TRUE,FALSE,FALSE,1,60,#N/A,#N/A,FALSE,FALSE,FALSE,FALSE,FALSE,FALSE,FALSE,9,65532,65532,FALSE,FALSE,TRUE,TRUE,TRUE}</definedName>
    <definedName name="cajas" localSheetId="29" hidden="1">{FALSE,FALSE,-1.25,-15.5,484.5,276.75,FALSE,FALSE,TRUE,TRUE,0,12,#N/A,46,#N/A,2.93460490463215,15.35,1,FALSE,FALSE,3,TRUE,1,FALSE,100,"Swvu.PLA1.","ACwvu.PLA1.",#N/A,FALSE,FALSE,0,0,0,0,2,"","",TRUE,TRUE,FALSE,FALSE,1,60,#N/A,#N/A,FALSE,FALSE,FALSE,FALSE,FALSE,FALSE,FALSE,9,65532,65532,FALSE,FALSE,TRUE,TRUE,TRUE}</definedName>
    <definedName name="carajo" localSheetId="17">#REF!</definedName>
    <definedName name="carajo" localSheetId="29">#REF!</definedName>
    <definedName name="CDF" localSheetId="17">'[3]CARTERA FONDO'!#REF!</definedName>
    <definedName name="CDF" localSheetId="29">'[3]CARTERA FONDO'!#REF!</definedName>
    <definedName name="CFA" localSheetId="17">'[3]CARTERA FONDO'!#REF!</definedName>
    <definedName name="CFD" localSheetId="17">'[3]CARTERA FONDO'!#REF!</definedName>
    <definedName name="CLH" localSheetId="17">'[3]CARTERA FONDO'!#REF!</definedName>
    <definedName name="Coef" localSheetId="5">[5]CoefStocks!$A$4:$AT$260</definedName>
    <definedName name="Coef" localSheetId="27">[5]CoefStocks!$A$4:$AT$260</definedName>
    <definedName name="Coef" localSheetId="28">[5]CoefStocks!$A$4:$AT$260</definedName>
    <definedName name="COPA">#N/A</definedName>
    <definedName name="COPARTICIPACION_FEDERAL__LEY_N__23548">[1]C!$B$13:$N$13</definedName>
    <definedName name="CUADRO_10.3.1">'[6]fondo promedio'!$A$36:$L$74</definedName>
    <definedName name="CUADRO_N__4.1.3" localSheetId="17">#REF!</definedName>
    <definedName name="CUADRO_N__4.1.3" localSheetId="29">#REF!</definedName>
    <definedName name="CVAL">[7]Resumen!$A$2:$AU$262</definedName>
    <definedName name="d" localSheetId="17" hidden="1">#REF!</definedName>
    <definedName name="d" localSheetId="29" hidden="1">#REF!</definedName>
    <definedName name="DIARIO" localSheetId="17">#REF!</definedName>
    <definedName name="DIARIO" localSheetId="29">#REF!</definedName>
    <definedName name="dieferencias" localSheetId="1">#REF!</definedName>
    <definedName name="dieferencias" localSheetId="10">#REF!</definedName>
    <definedName name="dieferencias" localSheetId="2">#REF!</definedName>
    <definedName name="dieferencias" localSheetId="5">#REF!</definedName>
    <definedName name="dieferencias" localSheetId="12">#REF!</definedName>
    <definedName name="dieferencias" localSheetId="13">#REF!</definedName>
    <definedName name="dieferencias" localSheetId="16">#REF!</definedName>
    <definedName name="dieferencias" localSheetId="17">#REF!</definedName>
    <definedName name="dieferencias" localSheetId="18">#REF!</definedName>
    <definedName name="dieferencias" localSheetId="19">#REF!</definedName>
    <definedName name="dieferencias" localSheetId="21">#REF!</definedName>
    <definedName name="dieferencias" localSheetId="22">#REF!</definedName>
    <definedName name="dieferencias" localSheetId="26">#REF!</definedName>
    <definedName name="dieferencias" localSheetId="27">#REF!</definedName>
    <definedName name="dieferencias" localSheetId="28">#REF!</definedName>
    <definedName name="dieferencias" localSheetId="29">#REF!</definedName>
    <definedName name="Diferencia" localSheetId="1">#REF!</definedName>
    <definedName name="Diferencia" localSheetId="10">#REF!</definedName>
    <definedName name="Diferencia" localSheetId="2">#REF!</definedName>
    <definedName name="Diferencia" localSheetId="5">#REF!</definedName>
    <definedName name="Diferencia" localSheetId="6">#REF!</definedName>
    <definedName name="Diferencia" localSheetId="12">#REF!</definedName>
    <definedName name="Diferencia" localSheetId="13">#REF!</definedName>
    <definedName name="Diferencia" localSheetId="16">#REF!</definedName>
    <definedName name="Diferencia" localSheetId="17">#REF!</definedName>
    <definedName name="Diferencia" localSheetId="18">#REF!</definedName>
    <definedName name="Diferencia" localSheetId="19">#REF!</definedName>
    <definedName name="Diferencia" localSheetId="21">#REF!</definedName>
    <definedName name="Diferencia" localSheetId="22">#REF!</definedName>
    <definedName name="Diferencia" localSheetId="26">#REF!</definedName>
    <definedName name="Diferencia" localSheetId="27">#REF!</definedName>
    <definedName name="Diferencia" localSheetId="28">#REF!</definedName>
    <definedName name="Diferencia" localSheetId="29">#REF!</definedName>
    <definedName name="dobleclick" localSheetId="17">#REF!</definedName>
    <definedName name="e" localSheetId="1">#REF!</definedName>
    <definedName name="e" localSheetId="10">#REF!</definedName>
    <definedName name="e" localSheetId="2">#REF!</definedName>
    <definedName name="e" localSheetId="5">#REF!</definedName>
    <definedName name="e" localSheetId="12">#REF!</definedName>
    <definedName name="e" localSheetId="13">#REF!</definedName>
    <definedName name="e" localSheetId="16">#REF!</definedName>
    <definedName name="e" localSheetId="17">#REF!</definedName>
    <definedName name="e" localSheetId="18">#REF!</definedName>
    <definedName name="e" localSheetId="19">#REF!</definedName>
    <definedName name="e" localSheetId="22">#REF!</definedName>
    <definedName name="e" localSheetId="26">#REF!</definedName>
    <definedName name="e" localSheetId="27">#REF!</definedName>
    <definedName name="e" localSheetId="28">#REF!</definedName>
    <definedName name="e" localSheetId="29">#REF!</definedName>
    <definedName name="EC" localSheetId="17">'[3]CARTERA FONDO'!#REF!</definedName>
    <definedName name="EC" localSheetId="29">'[3]CARTERA FONDO'!#REF!</definedName>
    <definedName name="eee" localSheetId="10">#REF!</definedName>
    <definedName name="eee" localSheetId="2">#REF!</definedName>
    <definedName name="eee" localSheetId="5">#REF!</definedName>
    <definedName name="eee" localSheetId="12">#REF!</definedName>
    <definedName name="eee" localSheetId="13">#REF!</definedName>
    <definedName name="eee" localSheetId="16">#REF!</definedName>
    <definedName name="eee" localSheetId="17">#REF!</definedName>
    <definedName name="eee" localSheetId="18">#REF!</definedName>
    <definedName name="eee" localSheetId="19">#REF!</definedName>
    <definedName name="eee" localSheetId="22">#REF!</definedName>
    <definedName name="eee" localSheetId="27">#REF!</definedName>
    <definedName name="eee" localSheetId="28">#REF!</definedName>
    <definedName name="eee" localSheetId="29">#REF!</definedName>
    <definedName name="ESTRUCTU_BONOS_PROVINCIALES_List" localSheetId="10">#REF!</definedName>
    <definedName name="ESTRUCTU_BONOS_PROVINCIALES_List" localSheetId="2">#REF!</definedName>
    <definedName name="ESTRUCTU_BONOS_PROVINCIALES_List" localSheetId="5">#REF!</definedName>
    <definedName name="ESTRUCTU_BONOS_PROVINCIALES_List" localSheetId="12">#REF!</definedName>
    <definedName name="ESTRUCTU_BONOS_PROVINCIALES_List" localSheetId="13">#REF!</definedName>
    <definedName name="ESTRUCTU_BONOS_PROVINCIALES_List" localSheetId="16">#REF!</definedName>
    <definedName name="ESTRUCTU_BONOS_PROVINCIALES_List" localSheetId="17">#REF!</definedName>
    <definedName name="ESTRUCTU_BONOS_PROVINCIALES_List" localSheetId="18">#REF!</definedName>
    <definedName name="ESTRUCTU_BONOS_PROVINCIALES_List" localSheetId="19">#REF!</definedName>
    <definedName name="ESTRUCTU_BONOS_PROVINCIALES_List" localSheetId="22">#REF!</definedName>
    <definedName name="ESTRUCTU_BONOS_PROVINCIALES_List" localSheetId="27">#REF!</definedName>
    <definedName name="ESTRUCTU_BONOS_PROVINCIALES_List" localSheetId="28">#REF!</definedName>
    <definedName name="ESTRUCTU_BONOS_PROVINCIALES_List" localSheetId="29">#REF!</definedName>
    <definedName name="EXCEDENTE_DEL_10__SEGUN_EL_TOPE_ASIGNADO_A__BUENOS_AIRES__LEY_N__23621">[1]C!$B$18:$N$18</definedName>
    <definedName name="FAS" localSheetId="29"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7">#REF!</definedName>
    <definedName name="fdgafgbaf" localSheetId="29">#REF!</definedName>
    <definedName name="feo" localSheetId="17">#REF!</definedName>
    <definedName name="feo" localSheetId="29">#REF!</definedName>
    <definedName name="FFE" localSheetId="17">'[3]CARTERA FONDO'!#REF!</definedName>
    <definedName name="FFE" localSheetId="29">'[3]CARTERA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7">#REF!</definedName>
    <definedName name="FX_first_semester_average_2006" localSheetId="29">#REF!</definedName>
    <definedName name="gaby" localSheetId="17">#REF!</definedName>
    <definedName name="gaby" localSheetId="29">#REF!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7">#REF!</definedName>
    <definedName name="GRÁFICO_N_10.2.4." localSheetId="29">#REF!</definedName>
    <definedName name="IMPRESION" localSheetId="17">#REF!</definedName>
    <definedName name="IMPRESION" localSheetId="29">#REF!</definedName>
    <definedName name="INVERSIONES_EN_TRAMITE_IRREGULAR" localSheetId="17">'[3]CARTERA FONDO'!#REF!</definedName>
    <definedName name="INVERSIONES_EN_TRAMITE_IRREGULAR" localSheetId="29">'[3]CARTERA FONDO'!#REF!</definedName>
    <definedName name="IR" localSheetId="17">#REF!</definedName>
    <definedName name="IR" localSheetId="29">#REF!</definedName>
    <definedName name="IRR" localSheetId="17">'[3]CARTERA FONDO'!#REF!</definedName>
    <definedName name="IRR" localSheetId="29">'[3]CARTERA FONDO'!#REF!</definedName>
    <definedName name="j" localSheetId="29"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5">'[11]KAPITIV 2005'!$A$4:$E$248</definedName>
    <definedName name="kmens2005" localSheetId="27">'[11]KAPITIV 2005'!$A$4:$E$248</definedName>
    <definedName name="kmens2005" localSheetId="28">'[11]KAPITIV 2005'!$A$4:$E$248</definedName>
    <definedName name="Kmens2006" localSheetId="5">'[11]KAPITA 2006'!$A$4:$N$401</definedName>
    <definedName name="Kmens2006" localSheetId="27">'[11]KAPITA 2006'!$A$4:$N$401</definedName>
    <definedName name="Kmens2006" localSheetId="28">'[11]KAPITA 2006'!$A$4:$N$401</definedName>
    <definedName name="kmens2007" localSheetId="5">'[12]kap. 2007'!$A$3:$N$363</definedName>
    <definedName name="kmens2007" localSheetId="27">'[12]kap. 2007'!$A$3:$N$363</definedName>
    <definedName name="kmens2007" localSheetId="28">'[12]kap. 2007'!$A$3:$N$363</definedName>
    <definedName name="Kmens2008" localSheetId="5">'[13]kap 2008'!$A$4:$N$332</definedName>
    <definedName name="Kmens2008" localSheetId="27">'[13]kap 2008'!$A$4:$N$332</definedName>
    <definedName name="Kmens2008" localSheetId="28">'[13]kap 2008'!$A$4:$N$332</definedName>
    <definedName name="kmens2009">'[14]KAP 2009'!$A$4:$N$305</definedName>
    <definedName name="kmens2010">[14]KAP2010!$A$5:$N$287</definedName>
    <definedName name="Kresto" localSheetId="5">'[11]KAPITAL RESTO'!$A$3:$CH$370</definedName>
    <definedName name="Kresto" localSheetId="27">'[11]KAPITAL RESTO'!$A$3:$CH$370</definedName>
    <definedName name="Kresto" localSheetId="28">'[11]KAPITAL RESTO'!$A$3:$CH$370</definedName>
    <definedName name="L_">#N/A</definedName>
    <definedName name="LL" localSheetId="29" hidden="1">{FALSE,FALSE,-1.25,-15.5,484.5,276.75,FALSE,FALSE,TRUE,TRUE,0,12,#N/A,46,#N/A,2.93460490463215,15.35,1,FALSE,FALSE,3,TRUE,1,FALSE,100,"Swvu.PLA1.","ACwvu.PLA1.",#N/A,FALSE,FALSE,0,0,0,0,2,"","",TRUE,TRUE,FALSE,FALSE,1,60,#N/A,#N/A,FALSE,FALSE,FALSE,FALSE,FALSE,FALSE,FALSE,9,65532,65532,FALSE,FALSE,TRUE,TRUE,TRUE}</definedName>
    <definedName name="MACROS" localSheetId="17">#REF!</definedName>
    <definedName name="MACROS" localSheetId="29">#REF!</definedName>
    <definedName name="mm" localSheetId="29"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7">#REF!</definedName>
    <definedName name="Nominal_Mensual_2001" localSheetId="29">#REF!</definedName>
    <definedName name="Nominal_Mensual_2003" localSheetId="17">#REF!</definedName>
    <definedName name="Nominal_Mensual_2003" localSheetId="29">#REF!</definedName>
    <definedName name="Nominal_Trimestral_2001" localSheetId="17">#REF!</definedName>
    <definedName name="Nominal_Trimestral_2001" localSheetId="29">#REF!</definedName>
    <definedName name="Nominal_Trimestral_2003" localSheetId="17">#REF!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7">'[3]CARTERA FONDO'!#REF!</definedName>
    <definedName name="OCP" localSheetId="29">'[3]CARTERA FONDO'!#REF!</definedName>
    <definedName name="OFF" localSheetId="17">'[3]CARTERA FONDO'!#REF!</definedName>
    <definedName name="OFF" localSheetId="29">'[3]CARTERA FONDO'!#REF!</definedName>
    <definedName name="ONC" localSheetId="17">'[3]CARTERA FONDO'!#REF!</definedName>
    <definedName name="ONC" localSheetId="29">'[3]CARTERA FONDO'!#REF!</definedName>
    <definedName name="ONE" localSheetId="17">'[3]CARTERA FONDO'!#REF!</definedName>
    <definedName name="ONE" localSheetId="29">'[3]CARTERA FONDO'!#REF!</definedName>
    <definedName name="ONL" localSheetId="17">'[3]CARTERA FONDO'!#REF!</definedName>
    <definedName name="OPC" localSheetId="17">#REF!</definedName>
    <definedName name="OPC" localSheetId="29">#REF!</definedName>
    <definedName name="ORGANISMOS_DE_VIALIDAD__LEY_N__23966_ART._19">[1]C!$B$24:$N$24</definedName>
    <definedName name="p" localSheetId="1">#REF!</definedName>
    <definedName name="p" localSheetId="10">#REF!</definedName>
    <definedName name="p" localSheetId="2">#REF!</definedName>
    <definedName name="p" localSheetId="5">#REF!</definedName>
    <definedName name="p" localSheetId="12">#REF!</definedName>
    <definedName name="p" localSheetId="13">#REF!</definedName>
    <definedName name="p" localSheetId="16">#REF!</definedName>
    <definedName name="p" localSheetId="17">#REF!</definedName>
    <definedName name="p" localSheetId="18">#REF!</definedName>
    <definedName name="p" localSheetId="19">#REF!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epe" localSheetId="17">#REF!</definedName>
    <definedName name="PG" localSheetId="5">#REF!</definedName>
    <definedName name="PG" localSheetId="16">#REF!</definedName>
    <definedName name="PG" localSheetId="17">#REF!</definedName>
    <definedName name="PG" localSheetId="18">#REF!</definedName>
    <definedName name="PG" localSheetId="19">#REF!</definedName>
    <definedName name="PG" localSheetId="22">#REF!</definedName>
    <definedName name="PG" localSheetId="27">#REF!</definedName>
    <definedName name="PG" localSheetId="28">#REF!</definedName>
    <definedName name="PG" localSheetId="29">#REF!</definedName>
    <definedName name="PIJIS" localSheetId="17">#REF!</definedName>
    <definedName name="POPO" localSheetId="1">#REF!</definedName>
    <definedName name="POPO" localSheetId="10">#REF!</definedName>
    <definedName name="POPO" localSheetId="2">#REF!</definedName>
    <definedName name="POPO" localSheetId="5">#REF!</definedName>
    <definedName name="POPO" localSheetId="6">#REF!</definedName>
    <definedName name="POPO" localSheetId="12">#REF!</definedName>
    <definedName name="POPO" localSheetId="13">#REF!</definedName>
    <definedName name="POPO" localSheetId="16">#REF!</definedName>
    <definedName name="POPO" localSheetId="17">#REF!</definedName>
    <definedName name="POPO" localSheetId="18">#REF!</definedName>
    <definedName name="POPO" localSheetId="19">#REF!</definedName>
    <definedName name="POPO" localSheetId="21">#REF!</definedName>
    <definedName name="POPO" localSheetId="22">#REF!</definedName>
    <definedName name="POPO" localSheetId="26">#REF!</definedName>
    <definedName name="POPO" localSheetId="27">#REF!</definedName>
    <definedName name="POPO" localSheetId="28">#REF!</definedName>
    <definedName name="POPO" localSheetId="29">#REF!</definedName>
    <definedName name="Print_Area_MI" localSheetId="17">#REF!</definedName>
    <definedName name="PRINT_TITLES_MI" localSheetId="17">#REF!</definedName>
    <definedName name="promgraf" localSheetId="17">[4]GRAFPROM!#REF!</definedName>
    <definedName name="promgraf" localSheetId="29">[4]GRAFPROM!#REF!</definedName>
    <definedName name="puto" localSheetId="17">#REF!</definedName>
    <definedName name="puto" localSheetId="29">#REF!</definedName>
    <definedName name="qwqwqwqwqwqw" localSheetId="17">#REF!</definedName>
    <definedName name="qwqwqwqwqwqw" localSheetId="29">#REF!</definedName>
    <definedName name="Real_Mensual_2001" localSheetId="17">#REF!</definedName>
    <definedName name="Real_Mensual_2001" localSheetId="29">#REF!</definedName>
    <definedName name="Real_Mensual_2002" localSheetId="17">#REF!</definedName>
    <definedName name="Real_Mensual_2003" localSheetId="17">#REF!</definedName>
    <definedName name="Real_Trimestral_2001" localSheetId="17">#REF!</definedName>
    <definedName name="Real_Trimestral_2002" localSheetId="17">#REF!</definedName>
    <definedName name="Real_Trimestral_2003" localSheetId="17">#REF!</definedName>
    <definedName name="recimp2003beta" localSheetId="17">#REF!</definedName>
    <definedName name="recimpb" localSheetId="17">#REF!</definedName>
    <definedName name="RESIDENTES">[15]!RESIDENTES</definedName>
    <definedName name="rrr" localSheetId="1">#REF!</definedName>
    <definedName name="rrr" localSheetId="10">#REF!</definedName>
    <definedName name="rrr" localSheetId="2">#REF!</definedName>
    <definedName name="rrr" localSheetId="5">#REF!</definedName>
    <definedName name="rrr" localSheetId="12">#REF!</definedName>
    <definedName name="rrr" localSheetId="13">#REF!</definedName>
    <definedName name="rrr" localSheetId="16">#REF!</definedName>
    <definedName name="rrr" localSheetId="17">#REF!</definedName>
    <definedName name="rrr" localSheetId="18">#REF!</definedName>
    <definedName name="rrr" localSheetId="19">#REF!</definedName>
    <definedName name="rrr" localSheetId="21">#REF!</definedName>
    <definedName name="rrr" localSheetId="22">#REF!</definedName>
    <definedName name="rrr" localSheetId="26">#REF!</definedName>
    <definedName name="rrr" localSheetId="27">#REF!</definedName>
    <definedName name="rrr" localSheetId="28">#REF!</definedName>
    <definedName name="rrr" localSheetId="29">#REF!</definedName>
    <definedName name="Rwvu.PLA2." localSheetId="17" hidden="1">'[1]COP FED'!#REF!</definedName>
    <definedName name="Rwvu.PLA2." localSheetId="29" hidden="1">'[1]COP FED'!#REF!</definedName>
    <definedName name="SEGURIDAD_SOCIAL___BS._PERS._NO_INCORP._AL_PROCESO_ECONOMICO__LEY_N__23966__ART._30">[1]C!$B$22:$N$22</definedName>
    <definedName name="SEGURIDAD_SOCIAL___IVA__LEY_N__23966_ART._5_PTO._2">[1]C!$B$21:$N$21</definedName>
    <definedName name="SEMANAL" localSheetId="17">#REF!</definedName>
    <definedName name="SEMANAL" localSheetId="29">#REF!</definedName>
    <definedName name="SIGADERD" localSheetId="10">[16]!SIGADERED</definedName>
    <definedName name="SIGADERD" localSheetId="13">[16]!SIGADERED</definedName>
    <definedName name="SIGADERD" localSheetId="16">[16]!SIGADERED</definedName>
    <definedName name="SIGADERD" localSheetId="17">[16]!SIGADERED</definedName>
    <definedName name="SIGADERD" localSheetId="18">[16]!SIGADERED</definedName>
    <definedName name="SIGADERD" localSheetId="19">[16]!SIGADERED</definedName>
    <definedName name="SIGADERD" localSheetId="22">[16]!SIGADERED</definedName>
    <definedName name="SIGADERD" localSheetId="29">[16]!SIGADERED</definedName>
    <definedName name="SOPA" localSheetId="17">#REF!</definedName>
    <definedName name="SOPA" localSheetId="29">#REF!</definedName>
    <definedName name="sopapita" localSheetId="17">#REF!</definedName>
    <definedName name="sopapita" localSheetId="29">#REF!</definedName>
    <definedName name="SUMA_FIJA_FINANCIADA_CON__LA_COPARTICIPACION_FEDERAL_DE_NACION__LEY_N__23621_ART._1">[1]C!$B$19:$N$19</definedName>
    <definedName name="Swvu.PLA1." localSheetId="17" hidden="1">'[1]COP FED'!#REF!</definedName>
    <definedName name="Swvu.PLA1." localSheetId="29"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7">'[3]CARTERA FONDO'!#REF!</definedName>
    <definedName name="TDE" localSheetId="29">'[3]CARTERA FONDO'!#REF!</definedName>
    <definedName name="TEE" localSheetId="17">'[3]CARTERA FONDO'!#REF!</definedName>
    <definedName name="TEX" localSheetId="17">'[3]CARTERA FONDO'!#REF!</definedName>
    <definedName name="_xlnm.Print_Titles" localSheetId="21">A.3.7!$A:$A,A.3.7!$4:$8</definedName>
    <definedName name="_xlnm.Print_Titles" localSheetId="22">A.3.8!$A:$A,A.3.8!$4:$8</definedName>
    <definedName name="_xlnm.Print_Titles">'[1]Fto. a partir del impuesto'!$A:$A</definedName>
    <definedName name="TOTAL" localSheetId="5">[5]SIGADE!$A$2:$AU$306</definedName>
    <definedName name="TOTAL" localSheetId="27">[5]SIGADE!$A$2:$AU$306</definedName>
    <definedName name="TOTAL" localSheetId="28">[5]SIGADE!$A$2:$AU$306</definedName>
    <definedName name="TRANSFERENCIA_DE_SERVICIOS__LEY_N__24049_Y_COMPLEMENTARIAS">[1]C!$B$14:$N$14</definedName>
    <definedName name="VENCIMIENTOS_DE_LA_DEUDA_EN_SITUACION_DE_PAGO_NORMAL" localSheetId="17">#REF!</definedName>
    <definedName name="VENCIMIENTOS_DE_LA_DEUDA_EN_SITUACION_DE_PAGO_NORMAL" localSheetId="29">#REF!</definedName>
    <definedName name="wrn.BMA." localSheetId="29" hidden="1">{"3",#N/A,FALSE,"BASE MONETARIA";"4",#N/A,FALSE,"BASE MONETARIA"}</definedName>
    <definedName name="wrn.PASMON." localSheetId="29" hidden="1">{"1",#N/A,FALSE,"Pasivos Mon";"2",#N/A,FALSE,"Pasivos Mon"}</definedName>
    <definedName name="wvu.PLA1." localSheetId="29"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9" hidden="1">{TRUE,TRUE,-1.25,-15.5,484.5,276.75,FALSE,FALSE,TRUE,TRUE,0,15,#N/A,56,#N/A,4.88636363636364,15.35,1,FALSE,FALSE,3,TRUE,1,FALSE,100,"Swvu.PLA2.","ACwvu.PLA2.",#N/A,FALSE,FALSE,0,0,0,0,2,"","",TRUE,TRUE,FALSE,FALSE,1,60,#N/A,#N/A,FALSE,FALSE,"Rwvu.PLA2.",#N/A,FALSE,FALSE,FALSE,9,65532,65532,FALSE,FALSE,TRUE,TRUE,TRUE}</definedName>
    <definedName name="YO" localSheetId="17">[4]GRAFPROM!#REF!</definedName>
    <definedName name="z" localSheetId="17">#REF!</definedName>
    <definedName name="z" localSheetId="29">#REF!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4" hidden="1">A.1.4!#REF!</definedName>
    <definedName name="Z_AE035438_BA58_480D_90AC_43CF75BC256A_.wvu.Cols" localSheetId="8" hidden="1">A.1.8!#REF!,A.1.8!#REF!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7" hidden="1">A.1.7!#REF!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1" hidden="1">A.2.1!#REF!</definedName>
    <definedName name="Z_AE035438_BA58_480D_90AC_43CF75BC256A_.wvu.PrintArea" localSheetId="12" hidden="1">A.2.2!#REF!</definedName>
    <definedName name="Z_AE035438_BA58_480D_90AC_43CF75BC256A_.wvu.PrintArea" localSheetId="13" hidden="1">A.2.3!#REF!</definedName>
    <definedName name="Z_AE035438_BA58_480D_90AC_43CF75BC256A_.wvu.PrintArea" localSheetId="14" hidden="1">A.2.4!#REF!</definedName>
    <definedName name="Z_AE035438_BA58_480D_90AC_43CF75BC256A_.wvu.PrintArea" localSheetId="15" hidden="1">A.3.1!#REF!</definedName>
    <definedName name="Z_AE035438_BA58_480D_90AC_43CF75BC256A_.wvu.PrintArea" localSheetId="20" hidden="1">A.3.6!#REF!</definedName>
    <definedName name="Z_AE035438_BA58_480D_90AC_43CF75BC256A_.wvu.PrintArea" localSheetId="24" hidden="1">A.4.2!#REF!</definedName>
    <definedName name="Z_AE035438_BA58_480D_90AC_43CF75BC256A_.wvu.PrintArea" localSheetId="25" hidden="1">A.4.3!#REF!</definedName>
    <definedName name="Z_AE035438_BA58_480D_90AC_43CF75BC256A_.wvu.PrintArea" localSheetId="27" hidden="1">A.4.5!#REF!</definedName>
    <definedName name="Z_AE035438_BA58_480D_90AC_43CF75BC256A_.wvu.PrintArea" localSheetId="28" hidden="1">A.4.6!#REF!</definedName>
    <definedName name="Z_AE035438_BA58_480D_90AC_43CF75BC256A_.wvu.Rows" localSheetId="10" hidden="1">A.1.10!#REF!,A.1.10!#REF!,A.1.10!#REF!,A.1.10!#REF!,A.1.10!#REF!</definedName>
    <definedName name="Z_AE035438_BA58_480D_90AC_43CF75BC256A_.wvu.Rows" localSheetId="7" hidden="1">A.1.7!#REF!</definedName>
  </definedNames>
  <calcPr calcId="1257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C22" i="129"/>
  <c r="C20"/>
  <c r="C18"/>
  <c r="C16"/>
  <c r="C14"/>
  <c r="C12"/>
  <c r="C100" i="128"/>
  <c r="C99"/>
  <c r="AI23" i="125" l="1"/>
  <c r="AH23"/>
  <c r="AG23"/>
  <c r="AF23"/>
  <c r="AE23"/>
  <c r="AD23"/>
  <c r="AC23"/>
  <c r="AB23"/>
  <c r="AA23"/>
  <c r="Z23"/>
  <c r="Y23"/>
  <c r="X23"/>
  <c r="W23"/>
  <c r="V23"/>
  <c r="U23"/>
  <c r="T23"/>
  <c r="S23"/>
  <c r="R23"/>
  <c r="Q23"/>
  <c r="P23"/>
  <c r="O23"/>
  <c r="N23"/>
  <c r="M23"/>
  <c r="L23"/>
  <c r="K23"/>
  <c r="J23"/>
  <c r="I23"/>
  <c r="H23"/>
  <c r="G23"/>
  <c r="F23"/>
  <c r="E23"/>
  <c r="D23"/>
  <c r="C23"/>
  <c r="N59" i="122" l="1"/>
  <c r="M59"/>
  <c r="L59"/>
  <c r="K59"/>
  <c r="J59"/>
  <c r="I59"/>
  <c r="H59"/>
  <c r="G59"/>
  <c r="F59"/>
  <c r="E59"/>
  <c r="D59"/>
  <c r="C59"/>
  <c r="O25"/>
  <c r="N22"/>
  <c r="M22"/>
  <c r="L22"/>
  <c r="K22"/>
  <c r="J22"/>
  <c r="I22"/>
  <c r="H22"/>
  <c r="G22"/>
  <c r="F22"/>
  <c r="E22"/>
  <c r="D22"/>
  <c r="C22"/>
  <c r="I27" i="132" l="1"/>
  <c r="H23"/>
  <c r="G23"/>
  <c r="F23"/>
  <c r="E23"/>
  <c r="D23"/>
  <c r="C23"/>
  <c r="H52" i="123"/>
  <c r="G52"/>
  <c r="F52"/>
  <c r="E52"/>
  <c r="D52"/>
  <c r="C52"/>
  <c r="C44"/>
  <c r="I46"/>
  <c r="I45"/>
  <c r="AI145" i="109" l="1"/>
  <c r="AH131" i="125" l="1"/>
  <c r="AH128"/>
  <c r="AH126"/>
  <c r="AH124"/>
  <c r="AH119"/>
  <c r="AH68"/>
  <c r="AH65"/>
  <c r="AH62"/>
  <c r="AH59"/>
  <c r="AH55"/>
  <c r="AH51"/>
  <c r="AH48"/>
  <c r="AH45"/>
  <c r="AH42"/>
  <c r="AH38"/>
  <c r="AH32"/>
  <c r="AH30"/>
  <c r="AH29" s="1"/>
  <c r="AH18"/>
  <c r="AH13"/>
  <c r="AH41" l="1"/>
  <c r="AH25"/>
  <c r="AH17" s="1"/>
  <c r="AH123"/>
  <c r="AH58"/>
  <c r="AH37" l="1"/>
  <c r="AH122"/>
  <c r="AH54"/>
  <c r="F22" i="99"/>
  <c r="G22"/>
  <c r="H22"/>
  <c r="AH36" i="125" l="1"/>
  <c r="I10" i="129"/>
  <c r="H10"/>
  <c r="G10" l="1"/>
  <c r="F10"/>
  <c r="E10"/>
  <c r="D10" l="1"/>
  <c r="C10" l="1"/>
  <c r="C98" i="128"/>
  <c r="F98" s="1"/>
  <c r="C97" l="1"/>
  <c r="F97" s="1"/>
  <c r="C96"/>
  <c r="F96" s="1"/>
  <c r="C95"/>
  <c r="F95" s="1"/>
  <c r="C94"/>
  <c r="F94" s="1"/>
  <c r="C93"/>
  <c r="F93" s="1"/>
  <c r="C92"/>
  <c r="F92" s="1"/>
  <c r="C91"/>
  <c r="F91" s="1"/>
  <c r="C90"/>
  <c r="F90" s="1"/>
  <c r="C89"/>
  <c r="F89" s="1"/>
  <c r="C88"/>
  <c r="F88" s="1"/>
  <c r="C87"/>
  <c r="F87" s="1"/>
  <c r="C86"/>
  <c r="F86" s="1"/>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0"/>
  <c r="C29"/>
  <c r="C28"/>
  <c r="C27"/>
  <c r="C26"/>
  <c r="C25"/>
  <c r="C24"/>
  <c r="C23"/>
  <c r="C22"/>
  <c r="C21"/>
  <c r="C20"/>
  <c r="C19"/>
  <c r="C18"/>
  <c r="C17"/>
  <c r="C16"/>
  <c r="C15"/>
  <c r="C14"/>
  <c r="C13"/>
  <c r="C12"/>
  <c r="F83" l="1"/>
  <c r="F13"/>
  <c r="F29"/>
  <c r="F42"/>
  <c r="F46"/>
  <c r="F50"/>
  <c r="F54"/>
  <c r="F58"/>
  <c r="F62"/>
  <c r="F66"/>
  <c r="F70"/>
  <c r="F74"/>
  <c r="F78"/>
  <c r="F82"/>
  <c r="F21"/>
  <c r="F34"/>
  <c r="F30"/>
  <c r="F39"/>
  <c r="F47"/>
  <c r="F51"/>
  <c r="F59"/>
  <c r="F63"/>
  <c r="F67"/>
  <c r="F71"/>
  <c r="F75"/>
  <c r="F79"/>
  <c r="F17"/>
  <c r="F25"/>
  <c r="F38"/>
  <c r="F22"/>
  <c r="F26"/>
  <c r="F35"/>
  <c r="F43"/>
  <c r="F55"/>
  <c r="F18"/>
  <c r="F23"/>
  <c r="F32"/>
  <c r="F36"/>
  <c r="F40"/>
  <c r="F44"/>
  <c r="F48"/>
  <c r="F52"/>
  <c r="F56"/>
  <c r="F60"/>
  <c r="F64"/>
  <c r="F68"/>
  <c r="F72"/>
  <c r="F76"/>
  <c r="F80"/>
  <c r="F84"/>
  <c r="F14"/>
  <c r="F15"/>
  <c r="F19"/>
  <c r="F27"/>
  <c r="F12"/>
  <c r="F16"/>
  <c r="F20"/>
  <c r="F24"/>
  <c r="F28"/>
  <c r="F33"/>
  <c r="F37"/>
  <c r="F41"/>
  <c r="F45"/>
  <c r="F49"/>
  <c r="F53"/>
  <c r="F57"/>
  <c r="F61"/>
  <c r="F65"/>
  <c r="F69"/>
  <c r="F73"/>
  <c r="F77"/>
  <c r="F81"/>
  <c r="F85"/>
  <c r="C11"/>
  <c r="F11" s="1"/>
  <c r="AC39" i="76"/>
  <c r="AB39"/>
  <c r="AA39"/>
  <c r="Z39"/>
  <c r="Y39"/>
  <c r="X39"/>
  <c r="W39"/>
  <c r="V39"/>
  <c r="U39"/>
  <c r="T39"/>
  <c r="S39"/>
  <c r="R39"/>
  <c r="Q39"/>
  <c r="P39"/>
  <c r="O39"/>
  <c r="N39"/>
  <c r="M39"/>
  <c r="L39"/>
  <c r="K39"/>
  <c r="J39"/>
  <c r="I39"/>
  <c r="H39"/>
  <c r="G39"/>
  <c r="F39"/>
  <c r="E39"/>
  <c r="D39"/>
  <c r="AD38" l="1"/>
  <c r="AC38"/>
  <c r="AB38"/>
  <c r="AA38"/>
  <c r="Z38"/>
  <c r="Y38"/>
  <c r="X38"/>
  <c r="W38"/>
  <c r="V38"/>
  <c r="U38"/>
  <c r="T38"/>
  <c r="S38"/>
  <c r="R38"/>
  <c r="Q38"/>
  <c r="P38"/>
  <c r="O38"/>
  <c r="N38"/>
  <c r="M38"/>
  <c r="L38"/>
  <c r="K38"/>
  <c r="J38"/>
  <c r="I38"/>
  <c r="H38"/>
  <c r="G38"/>
  <c r="F38"/>
  <c r="E38"/>
  <c r="D38"/>
  <c r="AE38" l="1"/>
  <c r="AC37"/>
  <c r="AB37"/>
  <c r="AA37"/>
  <c r="Z37"/>
  <c r="Y37"/>
  <c r="X37"/>
  <c r="W37"/>
  <c r="V37"/>
  <c r="U37"/>
  <c r="T37"/>
  <c r="S37"/>
  <c r="R37"/>
  <c r="Q37"/>
  <c r="P37"/>
  <c r="O37"/>
  <c r="N37"/>
  <c r="M37"/>
  <c r="L37"/>
  <c r="K37"/>
  <c r="J37"/>
  <c r="I37"/>
  <c r="H37"/>
  <c r="G37"/>
  <c r="F37"/>
  <c r="E37"/>
  <c r="D37"/>
  <c r="AD36"/>
  <c r="AC36"/>
  <c r="AB36"/>
  <c r="AA36"/>
  <c r="Z36"/>
  <c r="Y36"/>
  <c r="X36"/>
  <c r="W36"/>
  <c r="V36"/>
  <c r="U36"/>
  <c r="T36"/>
  <c r="S36"/>
  <c r="R36"/>
  <c r="Q36"/>
  <c r="P36"/>
  <c r="O36"/>
  <c r="N36"/>
  <c r="M36"/>
  <c r="L36"/>
  <c r="K36"/>
  <c r="J36"/>
  <c r="I36"/>
  <c r="H36"/>
  <c r="G36"/>
  <c r="F36"/>
  <c r="E36"/>
  <c r="D36"/>
  <c r="AD35"/>
  <c r="AC35"/>
  <c r="AB35"/>
  <c r="AA35"/>
  <c r="Z35"/>
  <c r="Y35"/>
  <c r="X35"/>
  <c r="W35"/>
  <c r="V35"/>
  <c r="U35"/>
  <c r="T35"/>
  <c r="S35"/>
  <c r="R35"/>
  <c r="Q35"/>
  <c r="P35"/>
  <c r="O35"/>
  <c r="N35"/>
  <c r="M35"/>
  <c r="L35"/>
  <c r="K35"/>
  <c r="J35"/>
  <c r="I35"/>
  <c r="H35"/>
  <c r="G35"/>
  <c r="F35"/>
  <c r="E35"/>
  <c r="D35"/>
  <c r="AE36" l="1"/>
  <c r="AE35"/>
  <c r="AE32"/>
  <c r="AE31"/>
  <c r="AD31"/>
  <c r="AE30"/>
  <c r="AE29"/>
  <c r="AE26"/>
  <c r="AD25" l="1"/>
  <c r="AE25" s="1"/>
  <c r="AE24"/>
  <c r="AE23"/>
  <c r="AE20"/>
  <c r="AD19"/>
  <c r="AE19" s="1"/>
  <c r="AE18"/>
  <c r="AE17"/>
  <c r="AE14" l="1"/>
  <c r="AD13"/>
  <c r="AE13" s="1"/>
  <c r="AE12"/>
  <c r="AE11"/>
  <c r="AD15" l="1"/>
  <c r="AE15" s="1"/>
  <c r="C15" i="121"/>
  <c r="C52" i="120" l="1"/>
  <c r="C28"/>
  <c r="C22"/>
  <c r="C17" l="1"/>
  <c r="C15" l="1"/>
  <c r="C37" s="1"/>
  <c r="F19" i="42" l="1"/>
  <c r="AJ134" i="125"/>
  <c r="AJ133"/>
  <c r="AJ132"/>
  <c r="AI131" l="1"/>
  <c r="AG131"/>
  <c r="AF131"/>
  <c r="AE131"/>
  <c r="AD131"/>
  <c r="AC131"/>
  <c r="AB131"/>
  <c r="AA131"/>
  <c r="Z131"/>
  <c r="Y131"/>
  <c r="X131"/>
  <c r="W131"/>
  <c r="V131"/>
  <c r="U131"/>
  <c r="T131"/>
  <c r="S131"/>
  <c r="R131"/>
  <c r="Q131"/>
  <c r="P131"/>
  <c r="O131"/>
  <c r="N131"/>
  <c r="M131"/>
  <c r="L131"/>
  <c r="K131"/>
  <c r="J131"/>
  <c r="I131"/>
  <c r="H131"/>
  <c r="G131"/>
  <c r="F131"/>
  <c r="E131"/>
  <c r="D131"/>
  <c r="C131"/>
  <c r="AJ129"/>
  <c r="AI128"/>
  <c r="AG128"/>
  <c r="AF128"/>
  <c r="AE128"/>
  <c r="AD128"/>
  <c r="AC128"/>
  <c r="AB128"/>
  <c r="AA128"/>
  <c r="Z128"/>
  <c r="Y128"/>
  <c r="X128"/>
  <c r="W128"/>
  <c r="V128"/>
  <c r="U128"/>
  <c r="T128"/>
  <c r="S128"/>
  <c r="R128"/>
  <c r="Q128"/>
  <c r="P128"/>
  <c r="O128"/>
  <c r="N128"/>
  <c r="M128"/>
  <c r="L128"/>
  <c r="K128"/>
  <c r="J128"/>
  <c r="I128"/>
  <c r="H128"/>
  <c r="AJ131" l="1"/>
  <c r="G128"/>
  <c r="F128"/>
  <c r="E128"/>
  <c r="D128"/>
  <c r="C128"/>
  <c r="AJ127"/>
  <c r="AI126"/>
  <c r="AG126"/>
  <c r="AF126"/>
  <c r="AE126"/>
  <c r="AD126"/>
  <c r="AC126"/>
  <c r="AB126"/>
  <c r="AA126"/>
  <c r="Z126"/>
  <c r="Y126"/>
  <c r="X126"/>
  <c r="W126"/>
  <c r="V126"/>
  <c r="U126"/>
  <c r="T126"/>
  <c r="S126"/>
  <c r="R126"/>
  <c r="Q126"/>
  <c r="P126"/>
  <c r="O126"/>
  <c r="N126"/>
  <c r="M126"/>
  <c r="L126"/>
  <c r="K126"/>
  <c r="J126"/>
  <c r="I126"/>
  <c r="H126"/>
  <c r="G126"/>
  <c r="F126"/>
  <c r="E126"/>
  <c r="D126"/>
  <c r="C126"/>
  <c r="AJ125"/>
  <c r="AI124"/>
  <c r="AG124"/>
  <c r="AF124"/>
  <c r="AE124"/>
  <c r="AD124"/>
  <c r="AC124"/>
  <c r="AB124"/>
  <c r="AA124"/>
  <c r="Z124"/>
  <c r="Y124"/>
  <c r="X124"/>
  <c r="W124"/>
  <c r="V124"/>
  <c r="U124"/>
  <c r="T124"/>
  <c r="S124"/>
  <c r="R124"/>
  <c r="Q124"/>
  <c r="P124"/>
  <c r="O124"/>
  <c r="N124"/>
  <c r="M124"/>
  <c r="L124"/>
  <c r="K124"/>
  <c r="J124"/>
  <c r="I124"/>
  <c r="H124"/>
  <c r="G124"/>
  <c r="F124"/>
  <c r="E124"/>
  <c r="D124"/>
  <c r="C124"/>
  <c r="AG123"/>
  <c r="AC123"/>
  <c r="Y123" l="1"/>
  <c r="Y122" s="1"/>
  <c r="E123"/>
  <c r="M123"/>
  <c r="Q123"/>
  <c r="Q122" s="1"/>
  <c r="AG122"/>
  <c r="U123"/>
  <c r="H123"/>
  <c r="AC122"/>
  <c r="I123"/>
  <c r="X123"/>
  <c r="AJ124"/>
  <c r="G123"/>
  <c r="K123"/>
  <c r="O123"/>
  <c r="S123"/>
  <c r="W123"/>
  <c r="AA123"/>
  <c r="AE123"/>
  <c r="F123"/>
  <c r="J123"/>
  <c r="N123"/>
  <c r="R123"/>
  <c r="V123"/>
  <c r="Z123"/>
  <c r="D123"/>
  <c r="L123"/>
  <c r="P123"/>
  <c r="T123"/>
  <c r="AB123"/>
  <c r="AF123"/>
  <c r="AD123"/>
  <c r="C123"/>
  <c r="AI123"/>
  <c r="AJ126"/>
  <c r="AJ128"/>
  <c r="M122"/>
  <c r="I122"/>
  <c r="O122" l="1"/>
  <c r="K122"/>
  <c r="L122"/>
  <c r="U122"/>
  <c r="T122"/>
  <c r="AD122"/>
  <c r="J122"/>
  <c r="N122"/>
  <c r="AJ123"/>
  <c r="X122"/>
  <c r="AI122"/>
  <c r="Z122"/>
  <c r="R122"/>
  <c r="AE122"/>
  <c r="W122"/>
  <c r="AF122"/>
  <c r="AB122"/>
  <c r="P122"/>
  <c r="V122"/>
  <c r="AA122"/>
  <c r="S122"/>
  <c r="H122"/>
  <c r="G122"/>
  <c r="F122"/>
  <c r="E122"/>
  <c r="D122"/>
  <c r="C122" l="1"/>
  <c r="AJ121"/>
  <c r="AJ120"/>
  <c r="AI119"/>
  <c r="AG119"/>
  <c r="AF119"/>
  <c r="AE119"/>
  <c r="AD119"/>
  <c r="AC119"/>
  <c r="AB119"/>
  <c r="AA119"/>
  <c r="Z119"/>
  <c r="Y119"/>
  <c r="X119"/>
  <c r="W119"/>
  <c r="V119"/>
  <c r="U119"/>
  <c r="T119"/>
  <c r="S119"/>
  <c r="R119"/>
  <c r="Q119"/>
  <c r="P119"/>
  <c r="O119"/>
  <c r="N119"/>
  <c r="M119"/>
  <c r="L119"/>
  <c r="K119"/>
  <c r="J119"/>
  <c r="I119"/>
  <c r="H119"/>
  <c r="G119"/>
  <c r="F119"/>
  <c r="E119"/>
  <c r="D119"/>
  <c r="C119"/>
  <c r="AJ118"/>
  <c r="AJ122" l="1"/>
  <c r="AJ119"/>
  <c r="AJ117"/>
  <c r="AJ116"/>
  <c r="AJ115"/>
  <c r="AJ114"/>
  <c r="AJ113"/>
  <c r="AJ112"/>
  <c r="AJ110"/>
  <c r="AJ109"/>
  <c r="AJ108"/>
  <c r="AJ107"/>
  <c r="AJ106"/>
  <c r="AJ105"/>
  <c r="AJ104"/>
  <c r="AJ103"/>
  <c r="AJ102"/>
  <c r="AJ101"/>
  <c r="AJ100"/>
  <c r="AJ99"/>
  <c r="AJ98"/>
  <c r="AJ97"/>
  <c r="AJ96"/>
  <c r="AJ95"/>
  <c r="AJ94"/>
  <c r="AJ93"/>
  <c r="AJ92"/>
  <c r="AJ91"/>
  <c r="AJ90"/>
  <c r="AJ89"/>
  <c r="AJ88"/>
  <c r="AJ87"/>
  <c r="AJ86"/>
  <c r="AJ85"/>
  <c r="AJ84"/>
  <c r="AJ83"/>
  <c r="AJ82"/>
  <c r="AJ81"/>
  <c r="AJ80"/>
  <c r="AJ79"/>
  <c r="AJ78" l="1"/>
  <c r="AJ77"/>
  <c r="AJ76"/>
  <c r="AJ75"/>
  <c r="AJ74"/>
  <c r="AJ73"/>
  <c r="AJ72"/>
  <c r="AJ71"/>
  <c r="AJ70"/>
  <c r="AJ69"/>
  <c r="AI68"/>
  <c r="AG68"/>
  <c r="AF68"/>
  <c r="AE68"/>
  <c r="AD68"/>
  <c r="AC68"/>
  <c r="AB68"/>
  <c r="AA68"/>
  <c r="Z68"/>
  <c r="Y68"/>
  <c r="X68"/>
  <c r="W68"/>
  <c r="V68"/>
  <c r="U68"/>
  <c r="T68"/>
  <c r="S68"/>
  <c r="R68"/>
  <c r="Q68"/>
  <c r="P68"/>
  <c r="O68"/>
  <c r="N68"/>
  <c r="M68"/>
  <c r="L68"/>
  <c r="K68"/>
  <c r="J68"/>
  <c r="I68"/>
  <c r="H68"/>
  <c r="G68"/>
  <c r="F68"/>
  <c r="E68"/>
  <c r="D68"/>
  <c r="C68"/>
  <c r="AJ67"/>
  <c r="AJ66"/>
  <c r="AI65"/>
  <c r="AG65"/>
  <c r="AF65"/>
  <c r="AE65"/>
  <c r="AD65"/>
  <c r="AC65"/>
  <c r="AB65"/>
  <c r="AA65"/>
  <c r="Z65"/>
  <c r="Y65"/>
  <c r="X65"/>
  <c r="W65"/>
  <c r="V65"/>
  <c r="U65"/>
  <c r="T65"/>
  <c r="S65"/>
  <c r="R65"/>
  <c r="Q65"/>
  <c r="P65"/>
  <c r="O65"/>
  <c r="N65"/>
  <c r="M65"/>
  <c r="L65"/>
  <c r="K65"/>
  <c r="J65"/>
  <c r="I65"/>
  <c r="H65"/>
  <c r="G65"/>
  <c r="F65"/>
  <c r="E65"/>
  <c r="D65"/>
  <c r="C65"/>
  <c r="AJ64"/>
  <c r="AJ63"/>
  <c r="AI62"/>
  <c r="AG62"/>
  <c r="AF62"/>
  <c r="AE62"/>
  <c r="AD62"/>
  <c r="AC62"/>
  <c r="AB62"/>
  <c r="AA62"/>
  <c r="Z62"/>
  <c r="Y62"/>
  <c r="X62"/>
  <c r="W62"/>
  <c r="V62"/>
  <c r="U62"/>
  <c r="T62"/>
  <c r="S62"/>
  <c r="R62"/>
  <c r="Q62"/>
  <c r="P62"/>
  <c r="O62"/>
  <c r="N62"/>
  <c r="M62"/>
  <c r="L62"/>
  <c r="K62"/>
  <c r="J62"/>
  <c r="I62"/>
  <c r="H62"/>
  <c r="G62"/>
  <c r="F62"/>
  <c r="E62"/>
  <c r="D62"/>
  <c r="C62"/>
  <c r="AJ61"/>
  <c r="AJ60"/>
  <c r="AI59"/>
  <c r="AG59"/>
  <c r="AF59"/>
  <c r="AE59"/>
  <c r="AD59"/>
  <c r="AC59"/>
  <c r="AB59"/>
  <c r="AA59"/>
  <c r="Z59"/>
  <c r="Y59"/>
  <c r="X59"/>
  <c r="W59"/>
  <c r="V59"/>
  <c r="U59"/>
  <c r="T59"/>
  <c r="S59"/>
  <c r="R59"/>
  <c r="Q59"/>
  <c r="P59"/>
  <c r="O59"/>
  <c r="N59"/>
  <c r="M59"/>
  <c r="L59"/>
  <c r="K59"/>
  <c r="J59"/>
  <c r="I59"/>
  <c r="H59"/>
  <c r="G59"/>
  <c r="F59"/>
  <c r="E59"/>
  <c r="D59"/>
  <c r="C59"/>
  <c r="AJ57"/>
  <c r="AJ56"/>
  <c r="AI55"/>
  <c r="AG55"/>
  <c r="AF55"/>
  <c r="AE55"/>
  <c r="AD55"/>
  <c r="AC55"/>
  <c r="AB55"/>
  <c r="AA55"/>
  <c r="Z55"/>
  <c r="Y55"/>
  <c r="X55"/>
  <c r="W55"/>
  <c r="V55"/>
  <c r="U55"/>
  <c r="T55"/>
  <c r="S55"/>
  <c r="R55"/>
  <c r="Q55"/>
  <c r="P55"/>
  <c r="O55"/>
  <c r="N55"/>
  <c r="M55"/>
  <c r="L55"/>
  <c r="K55"/>
  <c r="J55"/>
  <c r="I55"/>
  <c r="H55"/>
  <c r="G55"/>
  <c r="F55"/>
  <c r="E55"/>
  <c r="D55"/>
  <c r="C55"/>
  <c r="AJ53"/>
  <c r="AJ52"/>
  <c r="AI51"/>
  <c r="AG51"/>
  <c r="AF51"/>
  <c r="AE51"/>
  <c r="AD51"/>
  <c r="AC51"/>
  <c r="AB51"/>
  <c r="AA51"/>
  <c r="Z51"/>
  <c r="Y51"/>
  <c r="X51"/>
  <c r="W51"/>
  <c r="V51"/>
  <c r="U51"/>
  <c r="T51"/>
  <c r="S51"/>
  <c r="R51"/>
  <c r="Q51"/>
  <c r="P51"/>
  <c r="O51"/>
  <c r="N51"/>
  <c r="M51"/>
  <c r="L51"/>
  <c r="K51"/>
  <c r="J51"/>
  <c r="I51"/>
  <c r="H51"/>
  <c r="G51"/>
  <c r="F51"/>
  <c r="E51"/>
  <c r="D51"/>
  <c r="C51"/>
  <c r="AJ50"/>
  <c r="AJ49"/>
  <c r="AI48"/>
  <c r="AG48"/>
  <c r="AF48"/>
  <c r="AE48"/>
  <c r="AD48"/>
  <c r="AC48"/>
  <c r="AB48"/>
  <c r="AA48"/>
  <c r="Z48"/>
  <c r="Y48"/>
  <c r="X48"/>
  <c r="W48"/>
  <c r="V48"/>
  <c r="U48"/>
  <c r="T48"/>
  <c r="S48"/>
  <c r="R48"/>
  <c r="Q48"/>
  <c r="P48"/>
  <c r="O48"/>
  <c r="N48"/>
  <c r="M48"/>
  <c r="L48"/>
  <c r="K48"/>
  <c r="J48"/>
  <c r="I48"/>
  <c r="H48"/>
  <c r="G48"/>
  <c r="F48"/>
  <c r="E48"/>
  <c r="D48"/>
  <c r="C48"/>
  <c r="AJ47"/>
  <c r="AJ46"/>
  <c r="AI45"/>
  <c r="AG45"/>
  <c r="AF45"/>
  <c r="AE45"/>
  <c r="AD45"/>
  <c r="AC45"/>
  <c r="AB45"/>
  <c r="AA45"/>
  <c r="Z45"/>
  <c r="Y45"/>
  <c r="X45"/>
  <c r="W45"/>
  <c r="V45"/>
  <c r="U45"/>
  <c r="T45"/>
  <c r="S45"/>
  <c r="R45"/>
  <c r="Q45"/>
  <c r="P45"/>
  <c r="O45"/>
  <c r="N45"/>
  <c r="M45"/>
  <c r="L45"/>
  <c r="K45"/>
  <c r="J45"/>
  <c r="I45"/>
  <c r="H45"/>
  <c r="G45"/>
  <c r="F45"/>
  <c r="E45"/>
  <c r="D45"/>
  <c r="C45"/>
  <c r="AJ44"/>
  <c r="AJ43"/>
  <c r="AI42"/>
  <c r="AG42"/>
  <c r="AF42"/>
  <c r="AE42"/>
  <c r="AD42"/>
  <c r="AC42"/>
  <c r="AB42"/>
  <c r="AA42"/>
  <c r="Z42"/>
  <c r="Y42"/>
  <c r="X42"/>
  <c r="W42"/>
  <c r="V42"/>
  <c r="U42"/>
  <c r="T42"/>
  <c r="S42"/>
  <c r="R42"/>
  <c r="Q42"/>
  <c r="P42"/>
  <c r="O42"/>
  <c r="N42"/>
  <c r="M42"/>
  <c r="L42"/>
  <c r="K42"/>
  <c r="J42"/>
  <c r="I42"/>
  <c r="H42"/>
  <c r="G42"/>
  <c r="F42"/>
  <c r="E42"/>
  <c r="D42"/>
  <c r="C42"/>
  <c r="AJ40"/>
  <c r="AJ39"/>
  <c r="AI38"/>
  <c r="AG38"/>
  <c r="AF38"/>
  <c r="AE38"/>
  <c r="AD38"/>
  <c r="AC38"/>
  <c r="AB38"/>
  <c r="AA38"/>
  <c r="Z38"/>
  <c r="Y38"/>
  <c r="X38"/>
  <c r="W38"/>
  <c r="V38"/>
  <c r="U38"/>
  <c r="T38"/>
  <c r="S38"/>
  <c r="R38"/>
  <c r="Q38"/>
  <c r="P38"/>
  <c r="O38"/>
  <c r="N38"/>
  <c r="M38"/>
  <c r="L38"/>
  <c r="K38"/>
  <c r="J38"/>
  <c r="I38"/>
  <c r="H38"/>
  <c r="G38"/>
  <c r="F38"/>
  <c r="E38"/>
  <c r="D38"/>
  <c r="C38"/>
  <c r="AC58" l="1"/>
  <c r="AE58"/>
  <c r="U58"/>
  <c r="U54" s="1"/>
  <c r="D58"/>
  <c r="H58"/>
  <c r="L58"/>
  <c r="P58"/>
  <c r="P54" s="1"/>
  <c r="T58"/>
  <c r="X58"/>
  <c r="AB58"/>
  <c r="AF58"/>
  <c r="F58"/>
  <c r="R58"/>
  <c r="V58"/>
  <c r="Z58"/>
  <c r="I58"/>
  <c r="M58"/>
  <c r="Q58"/>
  <c r="Y58"/>
  <c r="Y54" s="1"/>
  <c r="AG58"/>
  <c r="G58"/>
  <c r="K58"/>
  <c r="O58"/>
  <c r="S58"/>
  <c r="W58"/>
  <c r="AA58"/>
  <c r="AE54"/>
  <c r="D41"/>
  <c r="P41"/>
  <c r="T41"/>
  <c r="AF41"/>
  <c r="G41"/>
  <c r="AC54"/>
  <c r="E58"/>
  <c r="AI58"/>
  <c r="M54"/>
  <c r="K41"/>
  <c r="W41"/>
  <c r="AA41"/>
  <c r="J58"/>
  <c r="F41"/>
  <c r="V41"/>
  <c r="R54"/>
  <c r="I54"/>
  <c r="AJ38"/>
  <c r="R41"/>
  <c r="AI41"/>
  <c r="AB41"/>
  <c r="Z54"/>
  <c r="AG54"/>
  <c r="N58"/>
  <c r="AD58"/>
  <c r="J41"/>
  <c r="N41"/>
  <c r="Z41"/>
  <c r="AD41"/>
  <c r="H41"/>
  <c r="L41"/>
  <c r="X41"/>
  <c r="O41"/>
  <c r="S41"/>
  <c r="AE41"/>
  <c r="K54"/>
  <c r="F54"/>
  <c r="V54"/>
  <c r="AJ42"/>
  <c r="AJ48"/>
  <c r="AJ55"/>
  <c r="AJ62"/>
  <c r="AJ68"/>
  <c r="D54"/>
  <c r="H54"/>
  <c r="L54"/>
  <c r="T54"/>
  <c r="X54"/>
  <c r="C41"/>
  <c r="E41"/>
  <c r="I41"/>
  <c r="M41"/>
  <c r="Q41"/>
  <c r="U41"/>
  <c r="Y41"/>
  <c r="AC41"/>
  <c r="AG41"/>
  <c r="AJ45"/>
  <c r="AJ51"/>
  <c r="C58"/>
  <c r="AJ59"/>
  <c r="AJ65"/>
  <c r="AB54"/>
  <c r="AF54"/>
  <c r="J54" l="1"/>
  <c r="E54"/>
  <c r="P37"/>
  <c r="K37"/>
  <c r="K36" s="1"/>
  <c r="T37"/>
  <c r="D37"/>
  <c r="S54"/>
  <c r="AF37"/>
  <c r="AA54"/>
  <c r="Q54"/>
  <c r="AI54"/>
  <c r="AA37"/>
  <c r="G37"/>
  <c r="AE37"/>
  <c r="L37"/>
  <c r="N37"/>
  <c r="R37"/>
  <c r="V37"/>
  <c r="W54"/>
  <c r="O54"/>
  <c r="G54"/>
  <c r="C54"/>
  <c r="Y37"/>
  <c r="I37"/>
  <c r="S37"/>
  <c r="H37"/>
  <c r="J37"/>
  <c r="N54"/>
  <c r="F37"/>
  <c r="M37"/>
  <c r="O37"/>
  <c r="AD37"/>
  <c r="AB37"/>
  <c r="W37"/>
  <c r="AC37"/>
  <c r="U37"/>
  <c r="E37"/>
  <c r="P36"/>
  <c r="T36"/>
  <c r="AJ58"/>
  <c r="AG37"/>
  <c r="Q37"/>
  <c r="C37"/>
  <c r="X37"/>
  <c r="Z37"/>
  <c r="AD54"/>
  <c r="AI37"/>
  <c r="AJ41"/>
  <c r="D36"/>
  <c r="AJ34"/>
  <c r="AJ33"/>
  <c r="AI32"/>
  <c r="AG32"/>
  <c r="AF32"/>
  <c r="AE32"/>
  <c r="AD32"/>
  <c r="AC32"/>
  <c r="AB32"/>
  <c r="AA32"/>
  <c r="Z32"/>
  <c r="Y32"/>
  <c r="X32"/>
  <c r="W32"/>
  <c r="V32"/>
  <c r="U32"/>
  <c r="T32"/>
  <c r="S32"/>
  <c r="R32"/>
  <c r="Q32"/>
  <c r="P32"/>
  <c r="O32"/>
  <c r="N32"/>
  <c r="M32"/>
  <c r="L32"/>
  <c r="K32"/>
  <c r="J32"/>
  <c r="I32"/>
  <c r="H32"/>
  <c r="G32"/>
  <c r="F32"/>
  <c r="E32"/>
  <c r="D32"/>
  <c r="C32"/>
  <c r="AF36" l="1"/>
  <c r="AA36"/>
  <c r="C36"/>
  <c r="AB36"/>
  <c r="AJ37"/>
  <c r="AI36"/>
  <c r="X36"/>
  <c r="E36"/>
  <c r="W36"/>
  <c r="AD36"/>
  <c r="M36"/>
  <c r="H36"/>
  <c r="I36"/>
  <c r="V36"/>
  <c r="AE36"/>
  <c r="Q36"/>
  <c r="N36"/>
  <c r="AJ54"/>
  <c r="Z36"/>
  <c r="AG36"/>
  <c r="U36"/>
  <c r="AC36"/>
  <c r="O36"/>
  <c r="F36"/>
  <c r="J36"/>
  <c r="S36"/>
  <c r="Y36"/>
  <c r="G36"/>
  <c r="AJ36" s="1"/>
  <c r="R36"/>
  <c r="L36"/>
  <c r="AJ32"/>
  <c r="AJ31"/>
  <c r="AI30"/>
  <c r="AG30"/>
  <c r="AF30"/>
  <c r="AF29" s="1"/>
  <c r="AE30"/>
  <c r="AD30"/>
  <c r="AD29" s="1"/>
  <c r="AC30"/>
  <c r="AC29" s="1"/>
  <c r="AB30"/>
  <c r="AB29" s="1"/>
  <c r="AA30"/>
  <c r="Z30"/>
  <c r="Z29" s="1"/>
  <c r="Y30"/>
  <c r="Y29" s="1"/>
  <c r="X30"/>
  <c r="X29" s="1"/>
  <c r="W30"/>
  <c r="V30"/>
  <c r="V29" s="1"/>
  <c r="U30"/>
  <c r="T30"/>
  <c r="T29" s="1"/>
  <c r="S30"/>
  <c r="R30"/>
  <c r="R29" s="1"/>
  <c r="Q30"/>
  <c r="Q29" s="1"/>
  <c r="P30"/>
  <c r="P29" s="1"/>
  <c r="O30"/>
  <c r="N30"/>
  <c r="N29" s="1"/>
  <c r="M30"/>
  <c r="M29" s="1"/>
  <c r="L30"/>
  <c r="L29" s="1"/>
  <c r="K30"/>
  <c r="J30"/>
  <c r="J29" s="1"/>
  <c r="I30"/>
  <c r="I29" s="1"/>
  <c r="H30"/>
  <c r="H29" s="1"/>
  <c r="G30"/>
  <c r="F30"/>
  <c r="E30"/>
  <c r="E29" s="1"/>
  <c r="D30"/>
  <c r="D29" s="1"/>
  <c r="C30"/>
  <c r="AJ28"/>
  <c r="F29" l="1"/>
  <c r="AI29"/>
  <c r="C29"/>
  <c r="G29"/>
  <c r="K29"/>
  <c r="O29"/>
  <c r="S29"/>
  <c r="W29"/>
  <c r="AA29"/>
  <c r="AE29"/>
  <c r="U29"/>
  <c r="AG29"/>
  <c r="AG17" s="1"/>
  <c r="AG25"/>
  <c r="E25"/>
  <c r="Z25"/>
  <c r="J25"/>
  <c r="N25"/>
  <c r="AD25"/>
  <c r="Q25"/>
  <c r="U25"/>
  <c r="U17" s="1"/>
  <c r="AF25"/>
  <c r="P25"/>
  <c r="H25"/>
  <c r="AB25"/>
  <c r="V25"/>
  <c r="AI25"/>
  <c r="L25"/>
  <c r="T25"/>
  <c r="X25"/>
  <c r="F25"/>
  <c r="R25"/>
  <c r="I25"/>
  <c r="M25"/>
  <c r="Y25"/>
  <c r="AC25"/>
  <c r="AJ27"/>
  <c r="AJ26"/>
  <c r="G25"/>
  <c r="K25"/>
  <c r="O25"/>
  <c r="S25"/>
  <c r="W25"/>
  <c r="AA25"/>
  <c r="AE25"/>
  <c r="AJ30"/>
  <c r="D25"/>
  <c r="C25"/>
  <c r="AJ24"/>
  <c r="AJ22"/>
  <c r="AJ21"/>
  <c r="AJ20"/>
  <c r="AJ19"/>
  <c r="AI18"/>
  <c r="AG18"/>
  <c r="AF18"/>
  <c r="AE18"/>
  <c r="AD18"/>
  <c r="AC18"/>
  <c r="AB18"/>
  <c r="AA18"/>
  <c r="Z18"/>
  <c r="Y18"/>
  <c r="X18"/>
  <c r="W18"/>
  <c r="V18"/>
  <c r="U18"/>
  <c r="T18"/>
  <c r="S18"/>
  <c r="R18"/>
  <c r="Q18"/>
  <c r="P18"/>
  <c r="O18"/>
  <c r="N18"/>
  <c r="M18"/>
  <c r="L18"/>
  <c r="K18"/>
  <c r="J18"/>
  <c r="I18"/>
  <c r="H18"/>
  <c r="G18"/>
  <c r="F18"/>
  <c r="E18"/>
  <c r="D18"/>
  <c r="C18"/>
  <c r="AI17"/>
  <c r="AJ15"/>
  <c r="AJ14"/>
  <c r="E17" l="1"/>
  <c r="Q17"/>
  <c r="Z17"/>
  <c r="AA17"/>
  <c r="F17"/>
  <c r="M17"/>
  <c r="AF17"/>
  <c r="K17"/>
  <c r="W17"/>
  <c r="I17"/>
  <c r="V17"/>
  <c r="AC17"/>
  <c r="J17"/>
  <c r="R17"/>
  <c r="Y17"/>
  <c r="S17"/>
  <c r="G17"/>
  <c r="C17"/>
  <c r="O17"/>
  <c r="N17"/>
  <c r="AD17"/>
  <c r="D17"/>
  <c r="H17"/>
  <c r="L17"/>
  <c r="P17"/>
  <c r="T17"/>
  <c r="X17"/>
  <c r="AB17"/>
  <c r="AE17"/>
  <c r="AJ29"/>
  <c r="AJ18"/>
  <c r="AJ25"/>
  <c r="AJ23"/>
  <c r="AI13"/>
  <c r="AG13"/>
  <c r="AF13"/>
  <c r="AE13"/>
  <c r="AD13"/>
  <c r="AC13"/>
  <c r="AB13"/>
  <c r="AA13"/>
  <c r="Z13"/>
  <c r="Y13"/>
  <c r="X13"/>
  <c r="W13"/>
  <c r="V13"/>
  <c r="U13"/>
  <c r="T13"/>
  <c r="S13"/>
  <c r="R13"/>
  <c r="Q13"/>
  <c r="P13"/>
  <c r="O13"/>
  <c r="N13"/>
  <c r="M13"/>
  <c r="L13"/>
  <c r="K13"/>
  <c r="J13"/>
  <c r="I13"/>
  <c r="H13"/>
  <c r="G13"/>
  <c r="F13"/>
  <c r="E13"/>
  <c r="D13"/>
  <c r="C13"/>
  <c r="AJ148" i="109"/>
  <c r="AJ147"/>
  <c r="AJ146"/>
  <c r="AH145"/>
  <c r="AG145"/>
  <c r="AF145"/>
  <c r="AE145"/>
  <c r="AJ17" i="125" l="1"/>
  <c r="AJ13"/>
  <c r="AD145" i="109"/>
  <c r="AC145"/>
  <c r="AB145"/>
  <c r="AA145"/>
  <c r="Z145"/>
  <c r="Y145"/>
  <c r="X145"/>
  <c r="W145"/>
  <c r="V145"/>
  <c r="U145"/>
  <c r="T145"/>
  <c r="S145"/>
  <c r="R145"/>
  <c r="Q145"/>
  <c r="P145"/>
  <c r="O145"/>
  <c r="N145"/>
  <c r="M145"/>
  <c r="L145"/>
  <c r="K145"/>
  <c r="J145"/>
  <c r="I145"/>
  <c r="H145"/>
  <c r="G145"/>
  <c r="F145"/>
  <c r="E145"/>
  <c r="D145"/>
  <c r="C145"/>
  <c r="AJ143"/>
  <c r="AJ142"/>
  <c r="AI141"/>
  <c r="AH141"/>
  <c r="AG141"/>
  <c r="AF141"/>
  <c r="AE141"/>
  <c r="AD141"/>
  <c r="AC141"/>
  <c r="AB141"/>
  <c r="AA141"/>
  <c r="Z141"/>
  <c r="Y141"/>
  <c r="X141"/>
  <c r="W141"/>
  <c r="V141"/>
  <c r="U141"/>
  <c r="T141"/>
  <c r="S141"/>
  <c r="R141"/>
  <c r="Q141"/>
  <c r="P141"/>
  <c r="O141"/>
  <c r="N141"/>
  <c r="M141"/>
  <c r="L141"/>
  <c r="K141"/>
  <c r="J141"/>
  <c r="I141"/>
  <c r="H141"/>
  <c r="G141"/>
  <c r="F141"/>
  <c r="E141"/>
  <c r="D141"/>
  <c r="AJ145" l="1"/>
  <c r="C141"/>
  <c r="AJ140"/>
  <c r="AJ139"/>
  <c r="AI138"/>
  <c r="AH138"/>
  <c r="AG138"/>
  <c r="AF138"/>
  <c r="AE138"/>
  <c r="AD138"/>
  <c r="AC138"/>
  <c r="AB138"/>
  <c r="AA138"/>
  <c r="Z138"/>
  <c r="Y138"/>
  <c r="X138"/>
  <c r="W138"/>
  <c r="V138"/>
  <c r="U138"/>
  <c r="T138"/>
  <c r="S138"/>
  <c r="R138"/>
  <c r="Q138"/>
  <c r="P138"/>
  <c r="O138"/>
  <c r="N138"/>
  <c r="M138"/>
  <c r="L138"/>
  <c r="K138"/>
  <c r="J138"/>
  <c r="I138"/>
  <c r="H138"/>
  <c r="G138"/>
  <c r="F138"/>
  <c r="E138"/>
  <c r="D138"/>
  <c r="C138"/>
  <c r="AJ137"/>
  <c r="AJ136"/>
  <c r="AI135"/>
  <c r="AH135"/>
  <c r="AG135"/>
  <c r="AF135"/>
  <c r="AE135"/>
  <c r="AD135"/>
  <c r="AC135"/>
  <c r="AB135"/>
  <c r="AA135"/>
  <c r="Z135"/>
  <c r="Y135"/>
  <c r="X135"/>
  <c r="W135"/>
  <c r="V135"/>
  <c r="U135"/>
  <c r="T135"/>
  <c r="S135"/>
  <c r="R135"/>
  <c r="Q135"/>
  <c r="P135"/>
  <c r="O135"/>
  <c r="N135"/>
  <c r="M135"/>
  <c r="L135"/>
  <c r="K135"/>
  <c r="J135"/>
  <c r="I135"/>
  <c r="H135"/>
  <c r="G135"/>
  <c r="F135"/>
  <c r="E135"/>
  <c r="D135"/>
  <c r="C135"/>
  <c r="AH134"/>
  <c r="AG134"/>
  <c r="J134" l="1"/>
  <c r="F134"/>
  <c r="R134"/>
  <c r="V134"/>
  <c r="V133" s="1"/>
  <c r="Y134"/>
  <c r="Z134"/>
  <c r="N134"/>
  <c r="Q134"/>
  <c r="Q133" s="1"/>
  <c r="AD134"/>
  <c r="L134"/>
  <c r="X134"/>
  <c r="G134"/>
  <c r="G133" s="1"/>
  <c r="K134"/>
  <c r="O134"/>
  <c r="S134"/>
  <c r="W134"/>
  <c r="W133" s="1"/>
  <c r="AA134"/>
  <c r="AE134"/>
  <c r="AI134"/>
  <c r="D134"/>
  <c r="T134"/>
  <c r="AF134"/>
  <c r="P134"/>
  <c r="E134"/>
  <c r="E133" s="1"/>
  <c r="I134"/>
  <c r="M134"/>
  <c r="U134"/>
  <c r="AC134"/>
  <c r="AJ141"/>
  <c r="H134"/>
  <c r="AB134"/>
  <c r="AJ138"/>
  <c r="AJ135"/>
  <c r="C134"/>
  <c r="AH133"/>
  <c r="AG133"/>
  <c r="AF133"/>
  <c r="AE133"/>
  <c r="AD133"/>
  <c r="AC133"/>
  <c r="AA133"/>
  <c r="Z133"/>
  <c r="Y133"/>
  <c r="X133"/>
  <c r="U133"/>
  <c r="T133"/>
  <c r="S133"/>
  <c r="R133"/>
  <c r="P133"/>
  <c r="O133"/>
  <c r="N133"/>
  <c r="M133"/>
  <c r="L133"/>
  <c r="K133"/>
  <c r="J133"/>
  <c r="I133"/>
  <c r="H133"/>
  <c r="F133"/>
  <c r="D133"/>
  <c r="C133"/>
  <c r="AJ132"/>
  <c r="AJ131"/>
  <c r="AI130"/>
  <c r="AH130"/>
  <c r="AG130"/>
  <c r="AF130"/>
  <c r="AE130"/>
  <c r="AD130"/>
  <c r="AC130"/>
  <c r="AB130"/>
  <c r="AA130"/>
  <c r="Z130"/>
  <c r="Y130"/>
  <c r="X130"/>
  <c r="W130"/>
  <c r="V130"/>
  <c r="U130"/>
  <c r="T130"/>
  <c r="S130"/>
  <c r="R130"/>
  <c r="Q130"/>
  <c r="P130"/>
  <c r="O130"/>
  <c r="N130"/>
  <c r="M130"/>
  <c r="L130"/>
  <c r="K130"/>
  <c r="J130"/>
  <c r="I130"/>
  <c r="H130"/>
  <c r="G130"/>
  <c r="F130"/>
  <c r="E130"/>
  <c r="D130"/>
  <c r="C130"/>
  <c r="AJ129"/>
  <c r="AJ128"/>
  <c r="AJ127"/>
  <c r="AJ126"/>
  <c r="AJ125"/>
  <c r="AJ124"/>
  <c r="AJ123"/>
  <c r="AJ122"/>
  <c r="AJ134" l="1"/>
  <c r="AI133"/>
  <c r="AB133"/>
  <c r="AJ130"/>
  <c r="AJ121"/>
  <c r="AJ120"/>
  <c r="AJ119"/>
  <c r="AJ118"/>
  <c r="AJ117"/>
  <c r="AJ116"/>
  <c r="AJ115"/>
  <c r="AJ114"/>
  <c r="AJ113"/>
  <c r="AJ112"/>
  <c r="AJ111"/>
  <c r="AJ110"/>
  <c r="AJ109"/>
  <c r="AJ108"/>
  <c r="AJ107"/>
  <c r="AJ106"/>
  <c r="AJ105"/>
  <c r="AJ104"/>
  <c r="AJ103"/>
  <c r="AJ102"/>
  <c r="AJ101"/>
  <c r="AJ100"/>
  <c r="AJ99"/>
  <c r="AJ98"/>
  <c r="AJ97"/>
  <c r="AJ96"/>
  <c r="AJ95"/>
  <c r="AJ94"/>
  <c r="AJ93"/>
  <c r="AJ92"/>
  <c r="AJ91"/>
  <c r="AJ90"/>
  <c r="AJ89"/>
  <c r="AJ88"/>
  <c r="AJ87"/>
  <c r="AJ86"/>
  <c r="AJ85"/>
  <c r="AJ84"/>
  <c r="AJ83"/>
  <c r="AJ82"/>
  <c r="AJ81"/>
  <c r="AJ80"/>
  <c r="AJ79"/>
  <c r="AJ78"/>
  <c r="AJ77"/>
  <c r="AJ76"/>
  <c r="AI75"/>
  <c r="AH75"/>
  <c r="AG75"/>
  <c r="AF75"/>
  <c r="AE75"/>
  <c r="AD75"/>
  <c r="AC75"/>
  <c r="AB75"/>
  <c r="AA75"/>
  <c r="Z75"/>
  <c r="Y75"/>
  <c r="X75"/>
  <c r="W75"/>
  <c r="V75"/>
  <c r="U75"/>
  <c r="T75"/>
  <c r="S75"/>
  <c r="R75"/>
  <c r="Q75"/>
  <c r="P75"/>
  <c r="O75"/>
  <c r="N75"/>
  <c r="M75"/>
  <c r="L75"/>
  <c r="K75"/>
  <c r="J75"/>
  <c r="I75"/>
  <c r="H75"/>
  <c r="G75"/>
  <c r="F75"/>
  <c r="E75"/>
  <c r="D75"/>
  <c r="C75"/>
  <c r="AJ74"/>
  <c r="AJ73"/>
  <c r="AI72"/>
  <c r="AH72"/>
  <c r="AG72"/>
  <c r="AF72"/>
  <c r="AE72"/>
  <c r="AD72"/>
  <c r="AC72"/>
  <c r="AB72"/>
  <c r="AA72"/>
  <c r="Z72"/>
  <c r="Y72"/>
  <c r="X72"/>
  <c r="W72"/>
  <c r="V72"/>
  <c r="U72"/>
  <c r="T72"/>
  <c r="S72"/>
  <c r="R72"/>
  <c r="Q72"/>
  <c r="P72"/>
  <c r="O72"/>
  <c r="N72"/>
  <c r="M72"/>
  <c r="L72"/>
  <c r="K72"/>
  <c r="J72"/>
  <c r="I72"/>
  <c r="H72"/>
  <c r="G72"/>
  <c r="F72"/>
  <c r="E72"/>
  <c r="D72"/>
  <c r="C72"/>
  <c r="AJ71"/>
  <c r="AJ70"/>
  <c r="AI69"/>
  <c r="AH69"/>
  <c r="AG69"/>
  <c r="AF69"/>
  <c r="AE69"/>
  <c r="AD69"/>
  <c r="AC69"/>
  <c r="AB69"/>
  <c r="AA69"/>
  <c r="Z69"/>
  <c r="Y69"/>
  <c r="X69"/>
  <c r="W69"/>
  <c r="V69"/>
  <c r="U69"/>
  <c r="T69"/>
  <c r="S69"/>
  <c r="R69"/>
  <c r="Q69"/>
  <c r="P69"/>
  <c r="O69"/>
  <c r="N69"/>
  <c r="M69"/>
  <c r="L69"/>
  <c r="K69"/>
  <c r="J69"/>
  <c r="I69"/>
  <c r="H69"/>
  <c r="G69"/>
  <c r="F69"/>
  <c r="E69"/>
  <c r="D69"/>
  <c r="C69"/>
  <c r="AJ68"/>
  <c r="AJ67"/>
  <c r="AI66"/>
  <c r="AH66"/>
  <c r="AG66"/>
  <c r="AF66"/>
  <c r="AE66"/>
  <c r="AD66"/>
  <c r="AC66"/>
  <c r="AB66"/>
  <c r="AA66"/>
  <c r="Z66"/>
  <c r="Y66"/>
  <c r="X66"/>
  <c r="W66"/>
  <c r="V66"/>
  <c r="U66"/>
  <c r="T66"/>
  <c r="S66"/>
  <c r="R66"/>
  <c r="Q66"/>
  <c r="P66"/>
  <c r="O66"/>
  <c r="N66"/>
  <c r="M66"/>
  <c r="L66"/>
  <c r="K66"/>
  <c r="J66"/>
  <c r="I66"/>
  <c r="H66"/>
  <c r="G66"/>
  <c r="F66"/>
  <c r="E66"/>
  <c r="D66"/>
  <c r="C66"/>
  <c r="AJ64"/>
  <c r="AJ63"/>
  <c r="AI62"/>
  <c r="AH62"/>
  <c r="AG62"/>
  <c r="AF62"/>
  <c r="AE62"/>
  <c r="AD62"/>
  <c r="AC62"/>
  <c r="AB62"/>
  <c r="AA62"/>
  <c r="Z62"/>
  <c r="Y62"/>
  <c r="X62"/>
  <c r="W62"/>
  <c r="V62"/>
  <c r="U62"/>
  <c r="T62"/>
  <c r="S62"/>
  <c r="R62"/>
  <c r="Q62"/>
  <c r="P62"/>
  <c r="O62"/>
  <c r="N62"/>
  <c r="M62"/>
  <c r="L62"/>
  <c r="K62"/>
  <c r="J62"/>
  <c r="I62"/>
  <c r="H62"/>
  <c r="G62"/>
  <c r="F62"/>
  <c r="E62"/>
  <c r="D62"/>
  <c r="C62"/>
  <c r="D65" l="1"/>
  <c r="AJ133"/>
  <c r="AB65"/>
  <c r="L65"/>
  <c r="L61" s="1"/>
  <c r="T65"/>
  <c r="C65"/>
  <c r="K65"/>
  <c r="S65"/>
  <c r="AA65"/>
  <c r="AI65"/>
  <c r="F65"/>
  <c r="J65"/>
  <c r="N65"/>
  <c r="R65"/>
  <c r="V65"/>
  <c r="Z65"/>
  <c r="AD65"/>
  <c r="AH65"/>
  <c r="AB61"/>
  <c r="G65"/>
  <c r="O65"/>
  <c r="W65"/>
  <c r="AE65"/>
  <c r="H65"/>
  <c r="P65"/>
  <c r="X65"/>
  <c r="AF65"/>
  <c r="E65"/>
  <c r="I65"/>
  <c r="M65"/>
  <c r="Q65"/>
  <c r="U65"/>
  <c r="Y65"/>
  <c r="AC65"/>
  <c r="AG65"/>
  <c r="AJ69"/>
  <c r="AJ72"/>
  <c r="AJ75"/>
  <c r="AJ62"/>
  <c r="AD61"/>
  <c r="AJ66"/>
  <c r="W61"/>
  <c r="T61"/>
  <c r="S61"/>
  <c r="R61"/>
  <c r="P61"/>
  <c r="O61"/>
  <c r="N61"/>
  <c r="M61"/>
  <c r="K61"/>
  <c r="I61"/>
  <c r="F61"/>
  <c r="D61"/>
  <c r="C61"/>
  <c r="AJ60"/>
  <c r="AJ59"/>
  <c r="AI58"/>
  <c r="AH58"/>
  <c r="AG58"/>
  <c r="AF58"/>
  <c r="AE58"/>
  <c r="AD58"/>
  <c r="AC58"/>
  <c r="AB58"/>
  <c r="AA58"/>
  <c r="Z58"/>
  <c r="Y58"/>
  <c r="X58"/>
  <c r="W58"/>
  <c r="V58"/>
  <c r="U58"/>
  <c r="T58"/>
  <c r="S58"/>
  <c r="R58"/>
  <c r="Q58"/>
  <c r="P58"/>
  <c r="O58"/>
  <c r="N58"/>
  <c r="M58"/>
  <c r="L58"/>
  <c r="K58"/>
  <c r="J58"/>
  <c r="I58"/>
  <c r="H58"/>
  <c r="G58"/>
  <c r="F58"/>
  <c r="E58"/>
  <c r="D58"/>
  <c r="C58"/>
  <c r="AJ57"/>
  <c r="AJ56"/>
  <c r="AI55"/>
  <c r="AH55"/>
  <c r="AG55"/>
  <c r="AF55"/>
  <c r="AE55"/>
  <c r="AD55"/>
  <c r="AC55"/>
  <c r="AB55"/>
  <c r="AA55"/>
  <c r="Z55"/>
  <c r="Y55"/>
  <c r="X55"/>
  <c r="W55"/>
  <c r="V55"/>
  <c r="U55"/>
  <c r="T55"/>
  <c r="S55"/>
  <c r="R55"/>
  <c r="Q55"/>
  <c r="P55"/>
  <c r="O55"/>
  <c r="N55"/>
  <c r="M55"/>
  <c r="L55"/>
  <c r="K55"/>
  <c r="J55"/>
  <c r="I55"/>
  <c r="H55"/>
  <c r="G55"/>
  <c r="F55"/>
  <c r="E55"/>
  <c r="D55"/>
  <c r="C55"/>
  <c r="AJ54"/>
  <c r="AJ53"/>
  <c r="AI52"/>
  <c r="AH52"/>
  <c r="AG52"/>
  <c r="AF52"/>
  <c r="AE52"/>
  <c r="AD52"/>
  <c r="AC52"/>
  <c r="AB52"/>
  <c r="AA52"/>
  <c r="Z52"/>
  <c r="Y52"/>
  <c r="X52"/>
  <c r="W52"/>
  <c r="V52"/>
  <c r="U52"/>
  <c r="T52"/>
  <c r="S52"/>
  <c r="R52"/>
  <c r="Q52"/>
  <c r="P52"/>
  <c r="O52"/>
  <c r="N52"/>
  <c r="M52"/>
  <c r="L52"/>
  <c r="K52"/>
  <c r="J52"/>
  <c r="I52"/>
  <c r="H52"/>
  <c r="G52"/>
  <c r="F52"/>
  <c r="E52"/>
  <c r="D52"/>
  <c r="C52"/>
  <c r="AJ51"/>
  <c r="AJ50"/>
  <c r="AI49"/>
  <c r="AH49"/>
  <c r="AG49"/>
  <c r="AF49"/>
  <c r="AE49"/>
  <c r="AD49"/>
  <c r="AC49"/>
  <c r="AB49"/>
  <c r="AA49"/>
  <c r="Z49"/>
  <c r="Y49"/>
  <c r="X49"/>
  <c r="W49"/>
  <c r="V49"/>
  <c r="U49"/>
  <c r="T49"/>
  <c r="S49"/>
  <c r="R49"/>
  <c r="Q49"/>
  <c r="P49"/>
  <c r="O49"/>
  <c r="N49"/>
  <c r="M49"/>
  <c r="L49"/>
  <c r="K49"/>
  <c r="J49"/>
  <c r="I49"/>
  <c r="H49"/>
  <c r="G49"/>
  <c r="F49"/>
  <c r="E49"/>
  <c r="D49"/>
  <c r="C49"/>
  <c r="AJ47"/>
  <c r="AJ46"/>
  <c r="AI45"/>
  <c r="AH45"/>
  <c r="AG45"/>
  <c r="AF45"/>
  <c r="AE45"/>
  <c r="AD45"/>
  <c r="AC45"/>
  <c r="AB45"/>
  <c r="AA45"/>
  <c r="Z45"/>
  <c r="Y45"/>
  <c r="X45"/>
  <c r="W45"/>
  <c r="V45"/>
  <c r="U45"/>
  <c r="T45"/>
  <c r="S45"/>
  <c r="R45"/>
  <c r="Q45"/>
  <c r="P45"/>
  <c r="O45"/>
  <c r="N45"/>
  <c r="M45"/>
  <c r="L45"/>
  <c r="K45"/>
  <c r="J45"/>
  <c r="I45"/>
  <c r="H45"/>
  <c r="G45"/>
  <c r="F45"/>
  <c r="E45"/>
  <c r="D45"/>
  <c r="C45"/>
  <c r="Y61" l="1"/>
  <c r="Z61"/>
  <c r="V61"/>
  <c r="G61"/>
  <c r="Q61"/>
  <c r="E61"/>
  <c r="J61"/>
  <c r="U61"/>
  <c r="H61"/>
  <c r="AJ61" s="1"/>
  <c r="X61"/>
  <c r="AH61"/>
  <c r="AA48"/>
  <c r="AC61"/>
  <c r="K48"/>
  <c r="AI61"/>
  <c r="O48"/>
  <c r="T48"/>
  <c r="AE48"/>
  <c r="AJ49"/>
  <c r="P48"/>
  <c r="AF48"/>
  <c r="I48"/>
  <c r="Q48"/>
  <c r="Q44" s="1"/>
  <c r="U48"/>
  <c r="AC48"/>
  <c r="AC44" s="1"/>
  <c r="AG48"/>
  <c r="AF61"/>
  <c r="AE61"/>
  <c r="C48"/>
  <c r="L48"/>
  <c r="X48"/>
  <c r="AB48"/>
  <c r="AA44"/>
  <c r="AA43" s="1"/>
  <c r="G48"/>
  <c r="S48"/>
  <c r="E48"/>
  <c r="M48"/>
  <c r="Y48"/>
  <c r="H48"/>
  <c r="W48"/>
  <c r="AI48"/>
  <c r="F48"/>
  <c r="J48"/>
  <c r="N48"/>
  <c r="R48"/>
  <c r="V48"/>
  <c r="Z48"/>
  <c r="AD48"/>
  <c r="AH48"/>
  <c r="AG61"/>
  <c r="AJ65"/>
  <c r="AA61"/>
  <c r="K44"/>
  <c r="K43" s="1"/>
  <c r="D48"/>
  <c r="AJ45"/>
  <c r="I44"/>
  <c r="M44"/>
  <c r="U44"/>
  <c r="AG44"/>
  <c r="AJ52"/>
  <c r="AJ55"/>
  <c r="AJ58"/>
  <c r="E44"/>
  <c r="AJ41"/>
  <c r="AJ39"/>
  <c r="AJ38"/>
  <c r="AI37"/>
  <c r="AH37"/>
  <c r="AG37"/>
  <c r="AF37"/>
  <c r="AE37"/>
  <c r="AD37"/>
  <c r="AC37"/>
  <c r="AB37"/>
  <c r="AA37"/>
  <c r="Z37"/>
  <c r="Y37"/>
  <c r="X37"/>
  <c r="W37"/>
  <c r="V37"/>
  <c r="U37"/>
  <c r="T37"/>
  <c r="S37"/>
  <c r="R37"/>
  <c r="Q37"/>
  <c r="P37"/>
  <c r="O37"/>
  <c r="N37"/>
  <c r="M37"/>
  <c r="L37"/>
  <c r="K37"/>
  <c r="J37"/>
  <c r="I37"/>
  <c r="H37"/>
  <c r="G37"/>
  <c r="F37"/>
  <c r="E37"/>
  <c r="D37"/>
  <c r="C37"/>
  <c r="AJ36"/>
  <c r="AI35"/>
  <c r="AH35"/>
  <c r="AG35"/>
  <c r="AF35"/>
  <c r="AE35"/>
  <c r="AD35"/>
  <c r="AC35"/>
  <c r="AB35"/>
  <c r="AA35"/>
  <c r="Z35"/>
  <c r="Y35"/>
  <c r="X35"/>
  <c r="W35"/>
  <c r="V35"/>
  <c r="U35"/>
  <c r="T35"/>
  <c r="S35"/>
  <c r="R35"/>
  <c r="Q35"/>
  <c r="P35"/>
  <c r="O35"/>
  <c r="N35"/>
  <c r="M35"/>
  <c r="L35"/>
  <c r="K35"/>
  <c r="J35"/>
  <c r="I35"/>
  <c r="H35"/>
  <c r="G35"/>
  <c r="F35"/>
  <c r="E35"/>
  <c r="D35"/>
  <c r="C35"/>
  <c r="AJ34"/>
  <c r="AI33"/>
  <c r="AH33"/>
  <c r="AG33"/>
  <c r="AF33"/>
  <c r="AE33"/>
  <c r="AD33"/>
  <c r="AC33"/>
  <c r="AB33"/>
  <c r="AA33"/>
  <c r="Z33"/>
  <c r="Y33"/>
  <c r="X33"/>
  <c r="W33"/>
  <c r="V33"/>
  <c r="U33"/>
  <c r="T33"/>
  <c r="S33"/>
  <c r="R33"/>
  <c r="Q33"/>
  <c r="P33"/>
  <c r="O33"/>
  <c r="N33"/>
  <c r="M33"/>
  <c r="L33"/>
  <c r="K33"/>
  <c r="J33"/>
  <c r="I33"/>
  <c r="H33"/>
  <c r="G33"/>
  <c r="F33"/>
  <c r="E33"/>
  <c r="D33"/>
  <c r="C33"/>
  <c r="P32" l="1"/>
  <c r="AF32"/>
  <c r="D32"/>
  <c r="M32"/>
  <c r="L32"/>
  <c r="X32"/>
  <c r="E32"/>
  <c r="I32"/>
  <c r="U32"/>
  <c r="AC32"/>
  <c r="J32"/>
  <c r="AD32"/>
  <c r="H32"/>
  <c r="T32"/>
  <c r="AB32"/>
  <c r="Q32"/>
  <c r="Y32"/>
  <c r="AG32"/>
  <c r="F32"/>
  <c r="N32"/>
  <c r="R32"/>
  <c r="V32"/>
  <c r="Z32"/>
  <c r="AH32"/>
  <c r="C32"/>
  <c r="G32"/>
  <c r="K32"/>
  <c r="O32"/>
  <c r="S32"/>
  <c r="W32"/>
  <c r="AA32"/>
  <c r="AE32"/>
  <c r="AI32"/>
  <c r="O44"/>
  <c r="U43"/>
  <c r="S44"/>
  <c r="S43" s="1"/>
  <c r="Q43"/>
  <c r="G44"/>
  <c r="M43"/>
  <c r="E43"/>
  <c r="AC43"/>
  <c r="Y44"/>
  <c r="AD44"/>
  <c r="N44"/>
  <c r="AH44"/>
  <c r="R44"/>
  <c r="T44"/>
  <c r="AG43"/>
  <c r="D44"/>
  <c r="W44"/>
  <c r="AB44"/>
  <c r="L44"/>
  <c r="AF44"/>
  <c r="C44"/>
  <c r="H44"/>
  <c r="V44"/>
  <c r="AE44"/>
  <c r="Z44"/>
  <c r="F44"/>
  <c r="Y43"/>
  <c r="I43"/>
  <c r="X44"/>
  <c r="AI44"/>
  <c r="P44"/>
  <c r="J44"/>
  <c r="AJ37"/>
  <c r="AJ33"/>
  <c r="AJ35"/>
  <c r="AJ48"/>
  <c r="AJ31"/>
  <c r="AJ30"/>
  <c r="AI29"/>
  <c r="AH29"/>
  <c r="AG29"/>
  <c r="AF29"/>
  <c r="AE29"/>
  <c r="AD29"/>
  <c r="AC29"/>
  <c r="AB29"/>
  <c r="AA29"/>
  <c r="Z29"/>
  <c r="Y29"/>
  <c r="X29"/>
  <c r="W29"/>
  <c r="V29"/>
  <c r="U29"/>
  <c r="T29"/>
  <c r="S29"/>
  <c r="R29"/>
  <c r="Q29"/>
  <c r="P29"/>
  <c r="O29"/>
  <c r="N29"/>
  <c r="M29"/>
  <c r="L29"/>
  <c r="K29"/>
  <c r="J29"/>
  <c r="I29"/>
  <c r="H29"/>
  <c r="G29"/>
  <c r="F29"/>
  <c r="E29"/>
  <c r="D29"/>
  <c r="C29"/>
  <c r="AJ28"/>
  <c r="AJ27"/>
  <c r="AI26"/>
  <c r="AH26"/>
  <c r="AG26"/>
  <c r="AF26"/>
  <c r="AE26"/>
  <c r="AD26"/>
  <c r="AC26"/>
  <c r="AB26"/>
  <c r="AA26"/>
  <c r="Z26"/>
  <c r="Y26"/>
  <c r="X26"/>
  <c r="W26"/>
  <c r="V26"/>
  <c r="U26"/>
  <c r="T26"/>
  <c r="S26"/>
  <c r="R26"/>
  <c r="Q26"/>
  <c r="P26"/>
  <c r="O26"/>
  <c r="N26"/>
  <c r="M26"/>
  <c r="L26"/>
  <c r="K26"/>
  <c r="J26"/>
  <c r="I26"/>
  <c r="H26"/>
  <c r="G26"/>
  <c r="F26"/>
  <c r="E26"/>
  <c r="D26"/>
  <c r="C26"/>
  <c r="AJ24"/>
  <c r="O43" l="1"/>
  <c r="G43"/>
  <c r="C43"/>
  <c r="H25"/>
  <c r="X25"/>
  <c r="O25"/>
  <c r="AE25"/>
  <c r="P25"/>
  <c r="E25"/>
  <c r="M25"/>
  <c r="Y25"/>
  <c r="D25"/>
  <c r="T25"/>
  <c r="AG25"/>
  <c r="F25"/>
  <c r="J25"/>
  <c r="N25"/>
  <c r="R25"/>
  <c r="V25"/>
  <c r="Z25"/>
  <c r="AD25"/>
  <c r="AH25"/>
  <c r="P43"/>
  <c r="W43"/>
  <c r="R43"/>
  <c r="K25"/>
  <c r="AI43"/>
  <c r="F43"/>
  <c r="V43"/>
  <c r="L43"/>
  <c r="AH43"/>
  <c r="W25"/>
  <c r="AI25"/>
  <c r="AJ44"/>
  <c r="J43"/>
  <c r="Z43"/>
  <c r="N43"/>
  <c r="G25"/>
  <c r="S25"/>
  <c r="AA25"/>
  <c r="L25"/>
  <c r="AB25"/>
  <c r="AF25"/>
  <c r="I25"/>
  <c r="Q25"/>
  <c r="U25"/>
  <c r="AC25"/>
  <c r="X43"/>
  <c r="AE43"/>
  <c r="H43"/>
  <c r="AF43"/>
  <c r="AB43"/>
  <c r="D43"/>
  <c r="T43"/>
  <c r="AD43"/>
  <c r="AJ32"/>
  <c r="AJ29"/>
  <c r="C25"/>
  <c r="AJ26"/>
  <c r="AI23"/>
  <c r="AH23"/>
  <c r="AG23"/>
  <c r="AF23"/>
  <c r="AE23"/>
  <c r="AD23"/>
  <c r="AC23"/>
  <c r="AB23"/>
  <c r="AA23"/>
  <c r="Z23"/>
  <c r="Y23"/>
  <c r="X23"/>
  <c r="W23"/>
  <c r="V23"/>
  <c r="V17" s="1"/>
  <c r="U23"/>
  <c r="T23"/>
  <c r="S23"/>
  <c r="R23"/>
  <c r="Q23"/>
  <c r="P23"/>
  <c r="O23"/>
  <c r="N23"/>
  <c r="M23"/>
  <c r="L23"/>
  <c r="K23"/>
  <c r="J23"/>
  <c r="I23"/>
  <c r="H23"/>
  <c r="G23"/>
  <c r="F23"/>
  <c r="E23"/>
  <c r="D23"/>
  <c r="C23"/>
  <c r="AJ22"/>
  <c r="AJ21"/>
  <c r="AJ20"/>
  <c r="AJ19"/>
  <c r="AI18"/>
  <c r="AH18"/>
  <c r="AG18"/>
  <c r="AF18"/>
  <c r="AE18"/>
  <c r="AD18"/>
  <c r="AC18"/>
  <c r="AB18"/>
  <c r="AA18"/>
  <c r="Z18"/>
  <c r="Y18"/>
  <c r="X18"/>
  <c r="W18"/>
  <c r="V18"/>
  <c r="U18"/>
  <c r="T18"/>
  <c r="S18"/>
  <c r="R18"/>
  <c r="Q18"/>
  <c r="P18"/>
  <c r="O18"/>
  <c r="N18"/>
  <c r="M18"/>
  <c r="L18"/>
  <c r="K18"/>
  <c r="J18"/>
  <c r="I18"/>
  <c r="H18"/>
  <c r="G18"/>
  <c r="F18"/>
  <c r="E18"/>
  <c r="D18"/>
  <c r="C18"/>
  <c r="AJ15"/>
  <c r="AJ14"/>
  <c r="AI13"/>
  <c r="AH13"/>
  <c r="AG13"/>
  <c r="AF13"/>
  <c r="AE13"/>
  <c r="AD13"/>
  <c r="AC13"/>
  <c r="AB13"/>
  <c r="AA13"/>
  <c r="Z13"/>
  <c r="Y13"/>
  <c r="X13"/>
  <c r="W13"/>
  <c r="V13"/>
  <c r="U13"/>
  <c r="T13"/>
  <c r="S13"/>
  <c r="R13"/>
  <c r="Q13"/>
  <c r="P13"/>
  <c r="O13"/>
  <c r="N13"/>
  <c r="M13"/>
  <c r="L13"/>
  <c r="K13"/>
  <c r="J13"/>
  <c r="I13"/>
  <c r="H13"/>
  <c r="G13"/>
  <c r="F13"/>
  <c r="E13"/>
  <c r="D13"/>
  <c r="C13"/>
  <c r="C17" l="1"/>
  <c r="AB17"/>
  <c r="Q17"/>
  <c r="E17"/>
  <c r="F17"/>
  <c r="I17"/>
  <c r="G17"/>
  <c r="K17"/>
  <c r="O17"/>
  <c r="S17"/>
  <c r="W17"/>
  <c r="AA17"/>
  <c r="AE17"/>
  <c r="AI17"/>
  <c r="J17"/>
  <c r="N17"/>
  <c r="R17"/>
  <c r="Z17"/>
  <c r="M17"/>
  <c r="Y17"/>
  <c r="D17"/>
  <c r="H17"/>
  <c r="L17"/>
  <c r="P17"/>
  <c r="T17"/>
  <c r="X17"/>
  <c r="AF17"/>
  <c r="AG17"/>
  <c r="AJ43"/>
  <c r="U17"/>
  <c r="AC17"/>
  <c r="AJ25"/>
  <c r="AD17"/>
  <c r="AH17"/>
  <c r="AJ13"/>
  <c r="AJ23"/>
  <c r="AJ18"/>
  <c r="AJ17" l="1"/>
  <c r="L67" i="108"/>
  <c r="L66" l="1"/>
  <c r="L64" l="1"/>
  <c r="K64"/>
  <c r="J64"/>
  <c r="I64"/>
  <c r="H64"/>
  <c r="G64"/>
  <c r="F64"/>
  <c r="E64"/>
  <c r="D64"/>
  <c r="C64" l="1"/>
  <c r="L61"/>
  <c r="L60"/>
  <c r="L59" s="1"/>
  <c r="K59"/>
  <c r="J59"/>
  <c r="I59"/>
  <c r="H59"/>
  <c r="G59"/>
  <c r="F59"/>
  <c r="E59"/>
  <c r="D59"/>
  <c r="C59"/>
  <c r="L56"/>
  <c r="L55"/>
  <c r="L54" s="1"/>
  <c r="K54"/>
  <c r="J54"/>
  <c r="I54"/>
  <c r="H54"/>
  <c r="G54"/>
  <c r="F54"/>
  <c r="E54"/>
  <c r="D54"/>
  <c r="C54"/>
  <c r="L51"/>
  <c r="L50"/>
  <c r="K49"/>
  <c r="J49"/>
  <c r="I49"/>
  <c r="H49"/>
  <c r="G49"/>
  <c r="F49"/>
  <c r="E49"/>
  <c r="D49"/>
  <c r="C49"/>
  <c r="L46"/>
  <c r="L45"/>
  <c r="K44"/>
  <c r="J44"/>
  <c r="I44"/>
  <c r="H44"/>
  <c r="G44"/>
  <c r="F44"/>
  <c r="E44"/>
  <c r="D44"/>
  <c r="C44"/>
  <c r="L41"/>
  <c r="L40"/>
  <c r="L39" s="1"/>
  <c r="K39"/>
  <c r="J39"/>
  <c r="I39"/>
  <c r="H39"/>
  <c r="G39"/>
  <c r="F39"/>
  <c r="E39"/>
  <c r="D39"/>
  <c r="C39"/>
  <c r="L36"/>
  <c r="L35"/>
  <c r="L34" s="1"/>
  <c r="K34"/>
  <c r="J34"/>
  <c r="I34"/>
  <c r="H34"/>
  <c r="G34"/>
  <c r="F34"/>
  <c r="E34"/>
  <c r="D34"/>
  <c r="C34"/>
  <c r="L44" l="1"/>
  <c r="L49"/>
  <c r="K31"/>
  <c r="K73" s="1"/>
  <c r="J31"/>
  <c r="J73" s="1"/>
  <c r="I31"/>
  <c r="I73" s="1"/>
  <c r="H31"/>
  <c r="H73" s="1"/>
  <c r="G31"/>
  <c r="G73" s="1"/>
  <c r="F31"/>
  <c r="F73" s="1"/>
  <c r="E31"/>
  <c r="E73" s="1"/>
  <c r="D31"/>
  <c r="D73" s="1"/>
  <c r="C31"/>
  <c r="K30"/>
  <c r="K72" s="1"/>
  <c r="J30"/>
  <c r="J72" s="1"/>
  <c r="J70" s="1"/>
  <c r="I30"/>
  <c r="I72" s="1"/>
  <c r="I70" s="1"/>
  <c r="H30"/>
  <c r="H72" s="1"/>
  <c r="H70" s="1"/>
  <c r="G30"/>
  <c r="G72" s="1"/>
  <c r="F30"/>
  <c r="F72" s="1"/>
  <c r="F70" s="1"/>
  <c r="E30"/>
  <c r="E72" s="1"/>
  <c r="E70" s="1"/>
  <c r="D30"/>
  <c r="D72" s="1"/>
  <c r="D70" s="1"/>
  <c r="C30"/>
  <c r="C72" s="1"/>
  <c r="J28"/>
  <c r="I28"/>
  <c r="F28"/>
  <c r="E28"/>
  <c r="L26"/>
  <c r="L25"/>
  <c r="L23" s="1"/>
  <c r="K23"/>
  <c r="J23"/>
  <c r="I23"/>
  <c r="H23"/>
  <c r="G23"/>
  <c r="F23"/>
  <c r="E23"/>
  <c r="D23"/>
  <c r="C23"/>
  <c r="L21"/>
  <c r="L18" s="1"/>
  <c r="L20"/>
  <c r="K18"/>
  <c r="J18"/>
  <c r="I18"/>
  <c r="H18"/>
  <c r="G18"/>
  <c r="F18"/>
  <c r="E18"/>
  <c r="D18"/>
  <c r="C18"/>
  <c r="L16"/>
  <c r="D28" l="1"/>
  <c r="H28"/>
  <c r="G70"/>
  <c r="K70"/>
  <c r="G28"/>
  <c r="K28"/>
  <c r="C28"/>
  <c r="L72"/>
  <c r="L30"/>
  <c r="C73"/>
  <c r="L73" s="1"/>
  <c r="L31"/>
  <c r="L15"/>
  <c r="K13"/>
  <c r="J13"/>
  <c r="I13"/>
  <c r="H13"/>
  <c r="G13"/>
  <c r="F13"/>
  <c r="E13"/>
  <c r="D13"/>
  <c r="C13"/>
  <c r="O130" i="124"/>
  <c r="O129"/>
  <c r="O128"/>
  <c r="N127"/>
  <c r="M127"/>
  <c r="L127"/>
  <c r="K127"/>
  <c r="J127"/>
  <c r="I127"/>
  <c r="H127"/>
  <c r="G127"/>
  <c r="F127"/>
  <c r="E127"/>
  <c r="D127"/>
  <c r="C127"/>
  <c r="O125"/>
  <c r="N124"/>
  <c r="M124"/>
  <c r="L124"/>
  <c r="K124"/>
  <c r="J124"/>
  <c r="I124"/>
  <c r="H124"/>
  <c r="G124"/>
  <c r="F124"/>
  <c r="E124"/>
  <c r="D124"/>
  <c r="C124"/>
  <c r="O123"/>
  <c r="N122"/>
  <c r="M122"/>
  <c r="M119" s="1"/>
  <c r="L122"/>
  <c r="K122"/>
  <c r="J122"/>
  <c r="I122"/>
  <c r="H122"/>
  <c r="G122"/>
  <c r="F122"/>
  <c r="E122"/>
  <c r="D122"/>
  <c r="C122"/>
  <c r="O121"/>
  <c r="N120"/>
  <c r="M120"/>
  <c r="L120"/>
  <c r="L119" s="1"/>
  <c r="K120"/>
  <c r="J120"/>
  <c r="I120"/>
  <c r="H120"/>
  <c r="H119" s="1"/>
  <c r="G120"/>
  <c r="F120"/>
  <c r="E120"/>
  <c r="D120"/>
  <c r="D119" s="1"/>
  <c r="C120"/>
  <c r="I119"/>
  <c r="O117"/>
  <c r="O116"/>
  <c r="O115"/>
  <c r="O114"/>
  <c r="O113"/>
  <c r="O112"/>
  <c r="O111"/>
  <c r="O110"/>
  <c r="O109"/>
  <c r="O108"/>
  <c r="O107"/>
  <c r="O106"/>
  <c r="O105"/>
  <c r="O104"/>
  <c r="O103"/>
  <c r="O102"/>
  <c r="O101"/>
  <c r="O100"/>
  <c r="O99"/>
  <c r="O98"/>
  <c r="O97"/>
  <c r="O96"/>
  <c r="O95"/>
  <c r="O94"/>
  <c r="O93"/>
  <c r="O92"/>
  <c r="O91"/>
  <c r="O90"/>
  <c r="L118" l="1"/>
  <c r="E119"/>
  <c r="M118"/>
  <c r="O120"/>
  <c r="F119"/>
  <c r="J119"/>
  <c r="N119"/>
  <c r="N118" s="1"/>
  <c r="O127"/>
  <c r="C119"/>
  <c r="G119"/>
  <c r="K119"/>
  <c r="K118" s="1"/>
  <c r="O124"/>
  <c r="H118"/>
  <c r="O122"/>
  <c r="L70" i="108"/>
  <c r="C14" s="1"/>
  <c r="L13" s="1"/>
  <c r="L14" s="1"/>
  <c r="C70"/>
  <c r="L28"/>
  <c r="O89" i="124"/>
  <c r="O88"/>
  <c r="O87"/>
  <c r="O86"/>
  <c r="O85"/>
  <c r="O84"/>
  <c r="O83"/>
  <c r="O82"/>
  <c r="O81"/>
  <c r="O80"/>
  <c r="O79"/>
  <c r="O78"/>
  <c r="O77"/>
  <c r="O76"/>
  <c r="O75"/>
  <c r="O74"/>
  <c r="O73"/>
  <c r="O72"/>
  <c r="O71"/>
  <c r="O70"/>
  <c r="O69"/>
  <c r="N68"/>
  <c r="M68"/>
  <c r="L68"/>
  <c r="K68"/>
  <c r="J68"/>
  <c r="I68"/>
  <c r="H68"/>
  <c r="G68"/>
  <c r="F68"/>
  <c r="E68"/>
  <c r="D68"/>
  <c r="C68"/>
  <c r="O67"/>
  <c r="O66"/>
  <c r="N65"/>
  <c r="M65"/>
  <c r="L65"/>
  <c r="K65"/>
  <c r="J65"/>
  <c r="I65"/>
  <c r="H65"/>
  <c r="G65"/>
  <c r="F65"/>
  <c r="E65"/>
  <c r="D65"/>
  <c r="C65"/>
  <c r="O64"/>
  <c r="O63"/>
  <c r="N62"/>
  <c r="M62"/>
  <c r="L62"/>
  <c r="K62"/>
  <c r="J62"/>
  <c r="I62"/>
  <c r="H62"/>
  <c r="G62"/>
  <c r="F62"/>
  <c r="E62"/>
  <c r="D62"/>
  <c r="C62"/>
  <c r="O61"/>
  <c r="O60"/>
  <c r="N59"/>
  <c r="M59"/>
  <c r="L59"/>
  <c r="K59"/>
  <c r="J59"/>
  <c r="I59"/>
  <c r="H59"/>
  <c r="G59"/>
  <c r="F59"/>
  <c r="E59"/>
  <c r="D59"/>
  <c r="C59"/>
  <c r="O57"/>
  <c r="O56"/>
  <c r="N55"/>
  <c r="M55"/>
  <c r="L55"/>
  <c r="K55"/>
  <c r="J55"/>
  <c r="I55"/>
  <c r="H55"/>
  <c r="G55"/>
  <c r="F55"/>
  <c r="E55"/>
  <c r="D55"/>
  <c r="C55"/>
  <c r="O53"/>
  <c r="O52"/>
  <c r="N51"/>
  <c r="M51"/>
  <c r="L51"/>
  <c r="K51"/>
  <c r="J51"/>
  <c r="I51"/>
  <c r="H51"/>
  <c r="G51"/>
  <c r="F51"/>
  <c r="E51"/>
  <c r="D51"/>
  <c r="C51"/>
  <c r="O50"/>
  <c r="O49"/>
  <c r="N48"/>
  <c r="M48"/>
  <c r="L48"/>
  <c r="K48"/>
  <c r="J48"/>
  <c r="I48"/>
  <c r="H48"/>
  <c r="G48"/>
  <c r="F48"/>
  <c r="E48"/>
  <c r="D48"/>
  <c r="C48"/>
  <c r="O47"/>
  <c r="O46"/>
  <c r="N45"/>
  <c r="M45"/>
  <c r="L45"/>
  <c r="K45"/>
  <c r="J45"/>
  <c r="I45"/>
  <c r="H45"/>
  <c r="G45"/>
  <c r="F45"/>
  <c r="E45"/>
  <c r="D45"/>
  <c r="C45"/>
  <c r="O44"/>
  <c r="O43"/>
  <c r="N42"/>
  <c r="M42"/>
  <c r="L42"/>
  <c r="K42"/>
  <c r="J42"/>
  <c r="I42"/>
  <c r="H42"/>
  <c r="G42"/>
  <c r="F42"/>
  <c r="E42"/>
  <c r="D42"/>
  <c r="C42"/>
  <c r="O40"/>
  <c r="O39"/>
  <c r="N38"/>
  <c r="M38"/>
  <c r="L38"/>
  <c r="K38"/>
  <c r="J38"/>
  <c r="I38"/>
  <c r="H38"/>
  <c r="G38"/>
  <c r="F38"/>
  <c r="E38"/>
  <c r="D38"/>
  <c r="C38"/>
  <c r="J58" l="1"/>
  <c r="G58"/>
  <c r="K58"/>
  <c r="K54" s="1"/>
  <c r="J54" s="1"/>
  <c r="J118"/>
  <c r="I118" s="1"/>
  <c r="H58"/>
  <c r="D41"/>
  <c r="D37" s="1"/>
  <c r="L41"/>
  <c r="N41"/>
  <c r="D58"/>
  <c r="L58"/>
  <c r="N58"/>
  <c r="O119"/>
  <c r="C41"/>
  <c r="E58"/>
  <c r="I58"/>
  <c r="M58"/>
  <c r="O62"/>
  <c r="O68"/>
  <c r="M41"/>
  <c r="M37" s="1"/>
  <c r="L37" s="1"/>
  <c r="F58"/>
  <c r="O45"/>
  <c r="O51"/>
  <c r="C58"/>
  <c r="G118"/>
  <c r="F118" s="1"/>
  <c r="E118" s="1"/>
  <c r="O59"/>
  <c r="O65"/>
  <c r="O38"/>
  <c r="O42"/>
  <c r="O48"/>
  <c r="I54"/>
  <c r="C71" i="108"/>
  <c r="D14"/>
  <c r="O55" i="124"/>
  <c r="L71" i="108"/>
  <c r="E65"/>
  <c r="J65"/>
  <c r="L65"/>
  <c r="F65"/>
  <c r="K65"/>
  <c r="D65"/>
  <c r="G65"/>
  <c r="I65"/>
  <c r="H65"/>
  <c r="C65"/>
  <c r="H24"/>
  <c r="J19"/>
  <c r="D24"/>
  <c r="J29"/>
  <c r="F29"/>
  <c r="F19"/>
  <c r="K24"/>
  <c r="G24"/>
  <c r="C24"/>
  <c r="I19"/>
  <c r="E19"/>
  <c r="J24"/>
  <c r="E24"/>
  <c r="K29"/>
  <c r="F24"/>
  <c r="E29"/>
  <c r="K71"/>
  <c r="G19"/>
  <c r="I24"/>
  <c r="K19"/>
  <c r="C19"/>
  <c r="I29"/>
  <c r="E71"/>
  <c r="F71"/>
  <c r="D19"/>
  <c r="C29"/>
  <c r="D29"/>
  <c r="H19"/>
  <c r="D71"/>
  <c r="I71"/>
  <c r="J71"/>
  <c r="L19"/>
  <c r="G29"/>
  <c r="H29"/>
  <c r="L24"/>
  <c r="G71"/>
  <c r="H71"/>
  <c r="I14"/>
  <c r="E14"/>
  <c r="J14"/>
  <c r="K14"/>
  <c r="F14"/>
  <c r="K41" i="124"/>
  <c r="L29" i="108"/>
  <c r="H14"/>
  <c r="G14"/>
  <c r="C37" i="124"/>
  <c r="H54" l="1"/>
  <c r="G54" s="1"/>
  <c r="F54" s="1"/>
  <c r="E54" s="1"/>
  <c r="D118"/>
  <c r="C118" s="1"/>
  <c r="O118" s="1"/>
  <c r="D54"/>
  <c r="O58"/>
  <c r="C54"/>
  <c r="C36" s="1"/>
  <c r="J41"/>
  <c r="K37"/>
  <c r="K36" s="1"/>
  <c r="O34"/>
  <c r="O33"/>
  <c r="N32"/>
  <c r="M32"/>
  <c r="L32"/>
  <c r="K32"/>
  <c r="J32"/>
  <c r="I32"/>
  <c r="H32"/>
  <c r="G32"/>
  <c r="F32"/>
  <c r="E32"/>
  <c r="D32"/>
  <c r="C32"/>
  <c r="O31"/>
  <c r="N30"/>
  <c r="N29" s="1"/>
  <c r="M30"/>
  <c r="M29" s="1"/>
  <c r="L30"/>
  <c r="L29" s="1"/>
  <c r="K30"/>
  <c r="K29" s="1"/>
  <c r="J30"/>
  <c r="J29" s="1"/>
  <c r="I30"/>
  <c r="I29" s="1"/>
  <c r="H30"/>
  <c r="H29" s="1"/>
  <c r="G30"/>
  <c r="G29" s="1"/>
  <c r="F30"/>
  <c r="F29" s="1"/>
  <c r="E30"/>
  <c r="E29" s="1"/>
  <c r="D30"/>
  <c r="D29" s="1"/>
  <c r="C30"/>
  <c r="C29" s="1"/>
  <c r="O28"/>
  <c r="O24"/>
  <c r="N23"/>
  <c r="M23"/>
  <c r="L23"/>
  <c r="K23"/>
  <c r="J23"/>
  <c r="I23"/>
  <c r="H23"/>
  <c r="G23"/>
  <c r="F23"/>
  <c r="E23"/>
  <c r="D23"/>
  <c r="C23"/>
  <c r="O22"/>
  <c r="O21"/>
  <c r="O20"/>
  <c r="O19"/>
  <c r="N18"/>
  <c r="M18"/>
  <c r="L18"/>
  <c r="K18"/>
  <c r="J18"/>
  <c r="I18"/>
  <c r="H18"/>
  <c r="G18"/>
  <c r="F18"/>
  <c r="E18"/>
  <c r="D18"/>
  <c r="C18"/>
  <c r="O15"/>
  <c r="O14"/>
  <c r="N13"/>
  <c r="M13"/>
  <c r="L13"/>
  <c r="K13"/>
  <c r="J13"/>
  <c r="I13"/>
  <c r="H13"/>
  <c r="G13"/>
  <c r="F13"/>
  <c r="E13"/>
  <c r="D13"/>
  <c r="C13"/>
  <c r="L25" l="1"/>
  <c r="K25"/>
  <c r="N25"/>
  <c r="M25" s="1"/>
  <c r="M17" s="1"/>
  <c r="E25"/>
  <c r="D25" s="1"/>
  <c r="C25" s="1"/>
  <c r="O30"/>
  <c r="K17"/>
  <c r="O26"/>
  <c r="O18"/>
  <c r="O13"/>
  <c r="O23"/>
  <c r="O27"/>
  <c r="O32"/>
  <c r="I41"/>
  <c r="J37"/>
  <c r="J36" s="1"/>
  <c r="J25"/>
  <c r="I25" s="1"/>
  <c r="H25" s="1"/>
  <c r="O68" i="122"/>
  <c r="O67"/>
  <c r="O66"/>
  <c r="N65"/>
  <c r="M65"/>
  <c r="L65"/>
  <c r="K65"/>
  <c r="J65"/>
  <c r="I65"/>
  <c r="H65"/>
  <c r="G65"/>
  <c r="F65"/>
  <c r="E65"/>
  <c r="D65"/>
  <c r="C65"/>
  <c r="O63"/>
  <c r="O62"/>
  <c r="N61"/>
  <c r="M61"/>
  <c r="L61"/>
  <c r="K61"/>
  <c r="J61"/>
  <c r="I61"/>
  <c r="H61"/>
  <c r="G61"/>
  <c r="F61"/>
  <c r="E61"/>
  <c r="D61"/>
  <c r="C61"/>
  <c r="O60"/>
  <c r="M58"/>
  <c r="I58"/>
  <c r="I57" s="1"/>
  <c r="O56"/>
  <c r="O55"/>
  <c r="N54"/>
  <c r="M54"/>
  <c r="L54"/>
  <c r="K54"/>
  <c r="J54"/>
  <c r="I54"/>
  <c r="H54"/>
  <c r="G54"/>
  <c r="F54"/>
  <c r="E54"/>
  <c r="D54"/>
  <c r="C54"/>
  <c r="O53"/>
  <c r="O52"/>
  <c r="M57" l="1"/>
  <c r="M37" s="1"/>
  <c r="L17" i="124"/>
  <c r="C17"/>
  <c r="I37" i="122"/>
  <c r="F58"/>
  <c r="N17" i="124"/>
  <c r="O29"/>
  <c r="J58" i="122"/>
  <c r="L58"/>
  <c r="D58"/>
  <c r="D57" s="1"/>
  <c r="N58"/>
  <c r="H58"/>
  <c r="E58"/>
  <c r="D37"/>
  <c r="O61"/>
  <c r="O65"/>
  <c r="O54"/>
  <c r="O59"/>
  <c r="G58"/>
  <c r="K58"/>
  <c r="C58"/>
  <c r="C57" s="1"/>
  <c r="I17" i="124"/>
  <c r="H41"/>
  <c r="I37"/>
  <c r="I36" s="1"/>
  <c r="C37" i="122"/>
  <c r="G25" i="124"/>
  <c r="H17"/>
  <c r="J17"/>
  <c r="O51" i="122"/>
  <c r="O50"/>
  <c r="O49"/>
  <c r="O48"/>
  <c r="O47"/>
  <c r="O46"/>
  <c r="O45"/>
  <c r="O44"/>
  <c r="O43"/>
  <c r="O42"/>
  <c r="O41"/>
  <c r="O40"/>
  <c r="O39"/>
  <c r="O38"/>
  <c r="G57" l="1"/>
  <c r="G37" s="1"/>
  <c r="N57"/>
  <c r="N37" s="1"/>
  <c r="E57"/>
  <c r="E37" s="1"/>
  <c r="L57"/>
  <c r="L37" s="1"/>
  <c r="F57"/>
  <c r="F37" s="1"/>
  <c r="K57"/>
  <c r="K37" s="1"/>
  <c r="H57"/>
  <c r="H37" s="1"/>
  <c r="J57"/>
  <c r="J37" s="1"/>
  <c r="O58"/>
  <c r="G41" i="124"/>
  <c r="H37"/>
  <c r="H36" s="1"/>
  <c r="F25"/>
  <c r="O25" s="1"/>
  <c r="G17"/>
  <c r="O57" i="122" l="1"/>
  <c r="F41" i="124"/>
  <c r="G37"/>
  <c r="G36" s="1"/>
  <c r="F17"/>
  <c r="E17" s="1"/>
  <c r="D17" s="1"/>
  <c r="O17" s="1"/>
  <c r="O37" i="122" l="1"/>
  <c r="E41" i="124"/>
  <c r="F37"/>
  <c r="F36" s="1"/>
  <c r="E37" l="1"/>
  <c r="O41"/>
  <c r="E36" l="1"/>
  <c r="O35" i="122"/>
  <c r="O33"/>
  <c r="O32"/>
  <c r="N31"/>
  <c r="M31"/>
  <c r="L31"/>
  <c r="K31"/>
  <c r="J31"/>
  <c r="I31"/>
  <c r="H31"/>
  <c r="G31"/>
  <c r="F31"/>
  <c r="E31"/>
  <c r="D31"/>
  <c r="C31"/>
  <c r="O30"/>
  <c r="N29"/>
  <c r="N28" s="1"/>
  <c r="M29"/>
  <c r="M28" s="1"/>
  <c r="L29"/>
  <c r="L28" s="1"/>
  <c r="K29"/>
  <c r="K28" s="1"/>
  <c r="J29"/>
  <c r="J28" s="1"/>
  <c r="I29"/>
  <c r="I28" s="1"/>
  <c r="H29"/>
  <c r="H28" s="1"/>
  <c r="G29"/>
  <c r="G28" s="1"/>
  <c r="F29"/>
  <c r="F28" s="1"/>
  <c r="E29"/>
  <c r="E28" s="1"/>
  <c r="D29"/>
  <c r="D28" s="1"/>
  <c r="C29"/>
  <c r="C28" s="1"/>
  <c r="O27"/>
  <c r="O23"/>
  <c r="O21"/>
  <c r="O20"/>
  <c r="O19"/>
  <c r="O22" l="1"/>
  <c r="O29"/>
  <c r="G24"/>
  <c r="K24"/>
  <c r="D24"/>
  <c r="D36" i="124"/>
  <c r="F24" i="122"/>
  <c r="E24"/>
  <c r="I24"/>
  <c r="M24"/>
  <c r="O31"/>
  <c r="H24"/>
  <c r="L24"/>
  <c r="J24"/>
  <c r="N24"/>
  <c r="O26"/>
  <c r="C24"/>
  <c r="O18"/>
  <c r="N18"/>
  <c r="M18"/>
  <c r="L18"/>
  <c r="K18"/>
  <c r="J18"/>
  <c r="I18"/>
  <c r="H18"/>
  <c r="G18"/>
  <c r="F18"/>
  <c r="F17" s="1"/>
  <c r="E18"/>
  <c r="D18"/>
  <c r="C18"/>
  <c r="O15"/>
  <c r="O14"/>
  <c r="N13"/>
  <c r="M13"/>
  <c r="L13"/>
  <c r="K13"/>
  <c r="J13"/>
  <c r="I13"/>
  <c r="H13"/>
  <c r="G13"/>
  <c r="F13"/>
  <c r="E13"/>
  <c r="D13"/>
  <c r="O28" l="1"/>
  <c r="M17"/>
  <c r="J17"/>
  <c r="I17"/>
  <c r="G17"/>
  <c r="K17"/>
  <c r="C17"/>
  <c r="L17"/>
  <c r="E17"/>
  <c r="D17" s="1"/>
  <c r="N17"/>
  <c r="O24"/>
  <c r="H17"/>
  <c r="O13"/>
  <c r="C13"/>
  <c r="I128" i="132"/>
  <c r="I127"/>
  <c r="I126"/>
  <c r="H125"/>
  <c r="G125"/>
  <c r="F125"/>
  <c r="E125"/>
  <c r="D125"/>
  <c r="C125"/>
  <c r="I123"/>
  <c r="O17" i="122" l="1"/>
  <c r="I125" i="132"/>
  <c r="H122"/>
  <c r="G122"/>
  <c r="F122"/>
  <c r="E122"/>
  <c r="D122"/>
  <c r="C122"/>
  <c r="I121"/>
  <c r="H120"/>
  <c r="G120"/>
  <c r="F120"/>
  <c r="E120"/>
  <c r="D120"/>
  <c r="C120"/>
  <c r="I119"/>
  <c r="H118"/>
  <c r="G118"/>
  <c r="F118"/>
  <c r="E118"/>
  <c r="D118"/>
  <c r="C118"/>
  <c r="F117"/>
  <c r="I115"/>
  <c r="I114"/>
  <c r="H113"/>
  <c r="G113"/>
  <c r="F113"/>
  <c r="E113"/>
  <c r="D113"/>
  <c r="C113"/>
  <c r="I113" l="1"/>
  <c r="E117"/>
  <c r="D117"/>
  <c r="H117"/>
  <c r="G117"/>
  <c r="I118"/>
  <c r="I122"/>
  <c r="I120"/>
  <c r="C117"/>
  <c r="I112"/>
  <c r="I111"/>
  <c r="I110"/>
  <c r="I109"/>
  <c r="I117" l="1"/>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H68" l="1"/>
  <c r="G68"/>
  <c r="F68"/>
  <c r="E68"/>
  <c r="D68"/>
  <c r="C68"/>
  <c r="I67"/>
  <c r="I66"/>
  <c r="H65"/>
  <c r="G65"/>
  <c r="F65"/>
  <c r="E65"/>
  <c r="D65"/>
  <c r="C65"/>
  <c r="I64"/>
  <c r="I63"/>
  <c r="H62"/>
  <c r="G62"/>
  <c r="F62"/>
  <c r="E62"/>
  <c r="D62"/>
  <c r="C62"/>
  <c r="I61"/>
  <c r="I60"/>
  <c r="H59"/>
  <c r="G59"/>
  <c r="F59"/>
  <c r="E59"/>
  <c r="D59"/>
  <c r="C59"/>
  <c r="I57"/>
  <c r="I56"/>
  <c r="H55"/>
  <c r="G55"/>
  <c r="F55"/>
  <c r="E55"/>
  <c r="D55"/>
  <c r="C55"/>
  <c r="C58" l="1"/>
  <c r="G58"/>
  <c r="D58"/>
  <c r="I59"/>
  <c r="F58"/>
  <c r="I55"/>
  <c r="I65"/>
  <c r="I68"/>
  <c r="I62"/>
  <c r="E58"/>
  <c r="F54" l="1"/>
  <c r="I53"/>
  <c r="I52"/>
  <c r="H51"/>
  <c r="G51"/>
  <c r="F51"/>
  <c r="E51"/>
  <c r="D51"/>
  <c r="C51"/>
  <c r="I50"/>
  <c r="I49"/>
  <c r="H48"/>
  <c r="G48"/>
  <c r="F48"/>
  <c r="E48"/>
  <c r="D48"/>
  <c r="C48"/>
  <c r="I47"/>
  <c r="I46"/>
  <c r="H45"/>
  <c r="G45"/>
  <c r="F45"/>
  <c r="E45"/>
  <c r="D45"/>
  <c r="C45"/>
  <c r="I44"/>
  <c r="I43"/>
  <c r="H42"/>
  <c r="G42"/>
  <c r="F42"/>
  <c r="E42"/>
  <c r="D42"/>
  <c r="C42"/>
  <c r="I48" l="1"/>
  <c r="E54"/>
  <c r="I42"/>
  <c r="I45"/>
  <c r="I51"/>
  <c r="H41"/>
  <c r="G41"/>
  <c r="F41"/>
  <c r="E41"/>
  <c r="D54" l="1"/>
  <c r="D41"/>
  <c r="C41"/>
  <c r="I40"/>
  <c r="I39"/>
  <c r="H38"/>
  <c r="G38"/>
  <c r="F38"/>
  <c r="E38"/>
  <c r="D38"/>
  <c r="C38"/>
  <c r="I41" l="1"/>
  <c r="D37"/>
  <c r="C54"/>
  <c r="I38"/>
  <c r="C37"/>
  <c r="I34"/>
  <c r="I33"/>
  <c r="H32"/>
  <c r="G32"/>
  <c r="F32"/>
  <c r="E32"/>
  <c r="D32"/>
  <c r="C32"/>
  <c r="I31"/>
  <c r="H30"/>
  <c r="G30"/>
  <c r="F30"/>
  <c r="E30"/>
  <c r="D30"/>
  <c r="C30"/>
  <c r="I28"/>
  <c r="D29" l="1"/>
  <c r="H29"/>
  <c r="E29"/>
  <c r="F29"/>
  <c r="C29"/>
  <c r="G29"/>
  <c r="I32"/>
  <c r="I30"/>
  <c r="I29" l="1"/>
  <c r="H25"/>
  <c r="G25"/>
  <c r="F25"/>
  <c r="E25"/>
  <c r="D25"/>
  <c r="C25"/>
  <c r="I24"/>
  <c r="I25" l="1"/>
  <c r="I22"/>
  <c r="I21"/>
  <c r="I20"/>
  <c r="I19"/>
  <c r="H18"/>
  <c r="G18"/>
  <c r="F18"/>
  <c r="E18"/>
  <c r="D18"/>
  <c r="C18"/>
  <c r="G17" l="1"/>
  <c r="H17"/>
  <c r="E17"/>
  <c r="C17"/>
  <c r="D17"/>
  <c r="I23"/>
  <c r="I18"/>
  <c r="F17"/>
  <c r="I15"/>
  <c r="I17" l="1"/>
  <c r="I14"/>
  <c r="I13" l="1"/>
  <c r="H13"/>
  <c r="G13"/>
  <c r="F13"/>
  <c r="E13"/>
  <c r="D13"/>
  <c r="C13"/>
  <c r="I61" i="123" l="1"/>
  <c r="I60"/>
  <c r="I59"/>
  <c r="H58"/>
  <c r="G58" l="1"/>
  <c r="F58"/>
  <c r="E58"/>
  <c r="D58"/>
  <c r="C58"/>
  <c r="I56"/>
  <c r="I55"/>
  <c r="H54"/>
  <c r="G54"/>
  <c r="F54"/>
  <c r="E54"/>
  <c r="D54"/>
  <c r="C54"/>
  <c r="I53"/>
  <c r="I51"/>
  <c r="I50"/>
  <c r="I52" l="1"/>
  <c r="I54"/>
  <c r="I58"/>
  <c r="H49"/>
  <c r="G49"/>
  <c r="F49"/>
  <c r="E49"/>
  <c r="D49"/>
  <c r="C49"/>
  <c r="G48"/>
  <c r="E48" l="1"/>
  <c r="D48"/>
  <c r="H48"/>
  <c r="F48"/>
  <c r="G47"/>
  <c r="F47"/>
  <c r="I49"/>
  <c r="C48"/>
  <c r="H44"/>
  <c r="G44"/>
  <c r="F44"/>
  <c r="E44"/>
  <c r="D44"/>
  <c r="I43"/>
  <c r="I42"/>
  <c r="I41"/>
  <c r="I40"/>
  <c r="I39"/>
  <c r="I38"/>
  <c r="F37" l="1"/>
  <c r="E47"/>
  <c r="G37"/>
  <c r="E37"/>
  <c r="I48"/>
  <c r="H47"/>
  <c r="I44"/>
  <c r="C47"/>
  <c r="D47" l="1"/>
  <c r="C37"/>
  <c r="H37"/>
  <c r="I47"/>
  <c r="I35"/>
  <c r="I33"/>
  <c r="I32"/>
  <c r="H31"/>
  <c r="G31"/>
  <c r="F31"/>
  <c r="E31"/>
  <c r="D31"/>
  <c r="C31"/>
  <c r="I30"/>
  <c r="H29"/>
  <c r="G29"/>
  <c r="F29"/>
  <c r="E29"/>
  <c r="D29"/>
  <c r="C29"/>
  <c r="E28" l="1"/>
  <c r="F28"/>
  <c r="C28"/>
  <c r="G28"/>
  <c r="D28"/>
  <c r="H28"/>
  <c r="D37"/>
  <c r="I31"/>
  <c r="I29"/>
  <c r="I37" l="1"/>
  <c r="I27"/>
  <c r="I25"/>
  <c r="I24"/>
  <c r="H23"/>
  <c r="G23"/>
  <c r="F23"/>
  <c r="E23"/>
  <c r="D23"/>
  <c r="C23"/>
  <c r="I21"/>
  <c r="I20"/>
  <c r="I19"/>
  <c r="H18"/>
  <c r="G18"/>
  <c r="F18"/>
  <c r="E18"/>
  <c r="D18"/>
  <c r="C18"/>
  <c r="D22" l="1"/>
  <c r="H22"/>
  <c r="E22"/>
  <c r="F22"/>
  <c r="C22"/>
  <c r="G22"/>
  <c r="I18"/>
  <c r="I26"/>
  <c r="I28"/>
  <c r="I23"/>
  <c r="I15"/>
  <c r="I14"/>
  <c r="H13"/>
  <c r="G13"/>
  <c r="F13"/>
  <c r="E13"/>
  <c r="D13"/>
  <c r="C13"/>
  <c r="H17" l="1"/>
  <c r="I22"/>
  <c r="D17"/>
  <c r="F17"/>
  <c r="G17"/>
  <c r="C17"/>
  <c r="E17"/>
  <c r="I13"/>
  <c r="O61" i="103"/>
  <c r="N61"/>
  <c r="M61"/>
  <c r="L61"/>
  <c r="K61"/>
  <c r="J61"/>
  <c r="H61"/>
  <c r="G61"/>
  <c r="F61"/>
  <c r="E61"/>
  <c r="D61"/>
  <c r="C61"/>
  <c r="O60"/>
  <c r="N60"/>
  <c r="M60"/>
  <c r="L60"/>
  <c r="K60"/>
  <c r="J60"/>
  <c r="P60" s="1"/>
  <c r="I17" i="123" l="1"/>
  <c r="I61" i="103"/>
  <c r="P61"/>
  <c r="H60"/>
  <c r="G60"/>
  <c r="F60"/>
  <c r="E60"/>
  <c r="D60"/>
  <c r="C60"/>
  <c r="I60" l="1"/>
  <c r="Q61"/>
  <c r="Q60" l="1"/>
  <c r="Q59" s="1"/>
  <c r="O59"/>
  <c r="N59"/>
  <c r="M59"/>
  <c r="L59" s="1"/>
  <c r="K59"/>
  <c r="J59"/>
  <c r="H59"/>
  <c r="G59"/>
  <c r="F59"/>
  <c r="P59" l="1"/>
  <c r="E59"/>
  <c r="D59"/>
  <c r="C59"/>
  <c r="I59" l="1"/>
  <c r="P56"/>
  <c r="I56"/>
  <c r="Q56" s="1"/>
  <c r="P55"/>
  <c r="I55"/>
  <c r="O54"/>
  <c r="N54"/>
  <c r="M54"/>
  <c r="L54"/>
  <c r="K54"/>
  <c r="J54"/>
  <c r="H54"/>
  <c r="G54"/>
  <c r="F54"/>
  <c r="E54"/>
  <c r="D54"/>
  <c r="C54"/>
  <c r="P51"/>
  <c r="I51"/>
  <c r="P50"/>
  <c r="I50"/>
  <c r="O49"/>
  <c r="N49"/>
  <c r="M49"/>
  <c r="L49"/>
  <c r="K49"/>
  <c r="J49"/>
  <c r="H49"/>
  <c r="G49"/>
  <c r="F49"/>
  <c r="E49"/>
  <c r="D49"/>
  <c r="C49"/>
  <c r="P46"/>
  <c r="I46"/>
  <c r="P45"/>
  <c r="I45"/>
  <c r="I54" l="1"/>
  <c r="Q50"/>
  <c r="P54"/>
  <c r="P49"/>
  <c r="I49"/>
  <c r="Q45"/>
  <c r="Q46"/>
  <c r="Q44" s="1"/>
  <c r="Q51"/>
  <c r="Q49" s="1"/>
  <c r="Q55"/>
  <c r="Q54" s="1"/>
  <c r="O44"/>
  <c r="N44"/>
  <c r="M44"/>
  <c r="L44"/>
  <c r="K44"/>
  <c r="J44"/>
  <c r="H44"/>
  <c r="G44"/>
  <c r="F44"/>
  <c r="E44"/>
  <c r="D44"/>
  <c r="C44"/>
  <c r="P41"/>
  <c r="I41"/>
  <c r="P40"/>
  <c r="I40"/>
  <c r="O39"/>
  <c r="N39"/>
  <c r="M39"/>
  <c r="L39"/>
  <c r="K39"/>
  <c r="J39"/>
  <c r="H39"/>
  <c r="G39"/>
  <c r="F39"/>
  <c r="E39"/>
  <c r="D39"/>
  <c r="C39"/>
  <c r="P36"/>
  <c r="I36"/>
  <c r="P35"/>
  <c r="I35"/>
  <c r="O34"/>
  <c r="N34"/>
  <c r="M34"/>
  <c r="L34"/>
  <c r="K34"/>
  <c r="J34"/>
  <c r="H34"/>
  <c r="G34"/>
  <c r="F34"/>
  <c r="E34"/>
  <c r="D34"/>
  <c r="C34"/>
  <c r="P31"/>
  <c r="I31"/>
  <c r="P30"/>
  <c r="I30"/>
  <c r="O29"/>
  <c r="N29"/>
  <c r="M29"/>
  <c r="L29"/>
  <c r="K29"/>
  <c r="J29"/>
  <c r="P34" l="1"/>
  <c r="P39"/>
  <c r="P44"/>
  <c r="I34"/>
  <c r="Q31"/>
  <c r="P29"/>
  <c r="Q35"/>
  <c r="I44"/>
  <c r="I39"/>
  <c r="Q41"/>
  <c r="Q36"/>
  <c r="Q34" s="1"/>
  <c r="Q40"/>
  <c r="Q30"/>
  <c r="Q29" s="1"/>
  <c r="H29"/>
  <c r="G29"/>
  <c r="F29"/>
  <c r="E29"/>
  <c r="D29"/>
  <c r="C29"/>
  <c r="P26"/>
  <c r="I26"/>
  <c r="P25"/>
  <c r="I25"/>
  <c r="O24"/>
  <c r="N24"/>
  <c r="M24"/>
  <c r="L24"/>
  <c r="K24"/>
  <c r="J24"/>
  <c r="H24"/>
  <c r="G24"/>
  <c r="F24"/>
  <c r="E24"/>
  <c r="D24"/>
  <c r="C24"/>
  <c r="P21"/>
  <c r="I21"/>
  <c r="P20"/>
  <c r="I20"/>
  <c r="O19"/>
  <c r="N19"/>
  <c r="M19"/>
  <c r="L19"/>
  <c r="K19"/>
  <c r="J19"/>
  <c r="H19"/>
  <c r="G19"/>
  <c r="F19"/>
  <c r="E19"/>
  <c r="D19"/>
  <c r="C19"/>
  <c r="Q25" l="1"/>
  <c r="Q20"/>
  <c r="I29"/>
  <c r="I24"/>
  <c r="P24"/>
  <c r="Q39"/>
  <c r="I19"/>
  <c r="P19"/>
  <c r="Q21"/>
  <c r="Q19" s="1"/>
  <c r="Q26"/>
  <c r="Q24" s="1"/>
  <c r="P16"/>
  <c r="I16"/>
  <c r="P15"/>
  <c r="I15"/>
  <c r="Q15" l="1"/>
  <c r="Q16"/>
  <c r="Q14" s="1"/>
  <c r="O14"/>
  <c r="N14"/>
  <c r="M14"/>
  <c r="L14"/>
  <c r="K14"/>
  <c r="J14" l="1"/>
  <c r="P14" s="1"/>
  <c r="H14" l="1"/>
  <c r="G14"/>
  <c r="F14"/>
  <c r="E14"/>
  <c r="D14"/>
  <c r="C14" l="1"/>
  <c r="I14" l="1"/>
  <c r="D55" i="134"/>
  <c r="C55"/>
  <c r="D48"/>
  <c r="C48"/>
  <c r="D29" l="1"/>
  <c r="C29"/>
  <c r="D20"/>
  <c r="D42" s="1"/>
  <c r="D61" s="1"/>
  <c r="C20"/>
  <c r="C42" s="1"/>
  <c r="C61" s="1"/>
  <c r="D16"/>
  <c r="C16"/>
  <c r="D87" i="88" l="1"/>
  <c r="C87"/>
  <c r="E85"/>
  <c r="E84"/>
  <c r="E83"/>
  <c r="E82"/>
  <c r="E81"/>
  <c r="E80"/>
  <c r="E79"/>
  <c r="E87" l="1"/>
  <c r="D53"/>
  <c r="D63" s="1"/>
  <c r="C53"/>
  <c r="C63" s="1"/>
  <c r="D46"/>
  <c r="C46" l="1"/>
  <c r="D29"/>
  <c r="C29" l="1"/>
  <c r="D20"/>
  <c r="D40" s="1"/>
  <c r="D59" s="1"/>
  <c r="C20"/>
  <c r="C40" s="1"/>
  <c r="D16"/>
  <c r="C16"/>
  <c r="D61" l="1"/>
  <c r="C59"/>
  <c r="C61" s="1"/>
  <c r="G73" i="17"/>
  <c r="D65" i="88" l="1"/>
  <c r="C65"/>
  <c r="F73" i="17"/>
  <c r="E73" l="1"/>
  <c r="D73"/>
  <c r="C73"/>
  <c r="G65"/>
  <c r="F65"/>
  <c r="E65"/>
  <c r="D65"/>
  <c r="C65"/>
  <c r="G60"/>
  <c r="F60"/>
  <c r="E60"/>
  <c r="D60"/>
  <c r="C60"/>
  <c r="G53"/>
  <c r="F53"/>
  <c r="E53"/>
  <c r="D53"/>
  <c r="C53" l="1"/>
  <c r="G32" l="1"/>
  <c r="F32" l="1"/>
  <c r="E32"/>
  <c r="D32"/>
  <c r="C32"/>
  <c r="F28" s="1"/>
  <c r="E28" s="1"/>
  <c r="D28" s="1"/>
  <c r="C28" s="1"/>
  <c r="G22"/>
  <c r="F22"/>
  <c r="E22"/>
  <c r="D22"/>
  <c r="C22"/>
  <c r="G20"/>
  <c r="F20" l="1"/>
  <c r="E20"/>
  <c r="D20"/>
  <c r="C20"/>
  <c r="G17" l="1"/>
  <c r="F17" l="1"/>
  <c r="E17" s="1"/>
  <c r="D17" l="1"/>
  <c r="C17"/>
  <c r="G14" l="1"/>
  <c r="F14" s="1"/>
  <c r="E14" s="1"/>
  <c r="D14" s="1"/>
  <c r="C14" s="1"/>
  <c r="B91" i="93"/>
  <c r="B90"/>
  <c r="F61" l="1"/>
  <c r="E61"/>
  <c r="D61"/>
  <c r="F34"/>
  <c r="E34"/>
  <c r="D34"/>
  <c r="G17"/>
  <c r="F17"/>
  <c r="E17"/>
  <c r="D17"/>
  <c r="H100" i="100"/>
  <c r="G100"/>
  <c r="F100"/>
  <c r="H87"/>
  <c r="G87"/>
  <c r="F87"/>
  <c r="G34" i="93" l="1"/>
  <c r="D179"/>
  <c r="E179"/>
  <c r="F179"/>
  <c r="G61"/>
  <c r="H69" i="100"/>
  <c r="G69"/>
  <c r="F69"/>
  <c r="H49"/>
  <c r="G49"/>
  <c r="F49"/>
  <c r="H20"/>
  <c r="H18" s="1"/>
  <c r="G20"/>
  <c r="F20"/>
  <c r="H58" i="99"/>
  <c r="G58"/>
  <c r="F58"/>
  <c r="H46"/>
  <c r="G46"/>
  <c r="F46"/>
  <c r="H39"/>
  <c r="G39"/>
  <c r="F39"/>
  <c r="H30"/>
  <c r="G30"/>
  <c r="F30"/>
  <c r="H19"/>
  <c r="G19"/>
  <c r="F19"/>
  <c r="F18" i="100" l="1"/>
  <c r="H104"/>
  <c r="G17" i="99"/>
  <c r="H44"/>
  <c r="G44" s="1"/>
  <c r="F44" s="1"/>
  <c r="G18" i="100"/>
  <c r="G104" s="1"/>
  <c r="F104" s="1"/>
  <c r="H17" i="99"/>
  <c r="H62" s="1"/>
  <c r="F17"/>
  <c r="G179" i="93"/>
  <c r="H41" i="98"/>
  <c r="G41"/>
  <c r="F41"/>
  <c r="H23"/>
  <c r="G23"/>
  <c r="F62" i="99" l="1"/>
  <c r="G62"/>
  <c r="F23" i="98"/>
  <c r="H20"/>
  <c r="H18" s="1"/>
  <c r="H65" s="1"/>
  <c r="G20"/>
  <c r="G18" s="1"/>
  <c r="F20"/>
  <c r="F18" l="1"/>
  <c r="G65"/>
  <c r="F65" s="1"/>
  <c r="L14"/>
  <c r="G50" i="13"/>
  <c r="G49" l="1"/>
  <c r="E49"/>
  <c r="C49"/>
  <c r="G47"/>
  <c r="G46" s="1"/>
  <c r="E46"/>
  <c r="C46"/>
  <c r="G44" l="1"/>
  <c r="G43" s="1"/>
  <c r="E43" l="1"/>
  <c r="C43"/>
  <c r="G41"/>
  <c r="G40"/>
  <c r="E39"/>
  <c r="E37" s="1"/>
  <c r="C39"/>
  <c r="G38"/>
  <c r="G35"/>
  <c r="G34"/>
  <c r="G39" l="1"/>
  <c r="G37" s="1"/>
  <c r="C37"/>
  <c r="E33"/>
  <c r="C33"/>
  <c r="G32"/>
  <c r="G31"/>
  <c r="G33" l="1"/>
  <c r="G30" s="1"/>
  <c r="E30"/>
  <c r="C30" l="1"/>
  <c r="G26" l="1"/>
  <c r="G25"/>
  <c r="E24"/>
  <c r="C24"/>
  <c r="G22"/>
  <c r="G21"/>
  <c r="G20"/>
  <c r="G24" l="1"/>
  <c r="G19"/>
  <c r="E19"/>
  <c r="E17" s="1"/>
  <c r="C19"/>
  <c r="C17" s="1"/>
  <c r="G17" l="1"/>
  <c r="C71" i="79"/>
  <c r="C66" l="1"/>
  <c r="C64" l="1"/>
  <c r="D75" l="1"/>
  <c r="D74"/>
  <c r="D73"/>
  <c r="D71" s="1"/>
  <c r="D69"/>
  <c r="D68"/>
  <c r="C58"/>
  <c r="C54"/>
  <c r="C47"/>
  <c r="C40"/>
  <c r="C36"/>
  <c r="C45" l="1"/>
  <c r="D66"/>
  <c r="D64" s="1"/>
  <c r="C28"/>
  <c r="C23"/>
  <c r="C26" l="1"/>
  <c r="C21"/>
  <c r="C19"/>
  <c r="C17" l="1"/>
  <c r="D58" s="1"/>
  <c r="C47" i="95"/>
  <c r="C39"/>
  <c r="C34"/>
  <c r="C29"/>
  <c r="C18"/>
  <c r="D76" i="111"/>
  <c r="C76"/>
  <c r="D71"/>
  <c r="C71"/>
  <c r="D66"/>
  <c r="D64" s="1"/>
  <c r="C66"/>
  <c r="C64" s="1"/>
  <c r="D59"/>
  <c r="C59"/>
  <c r="C16" i="95" l="1"/>
  <c r="D30" i="79"/>
  <c r="C14"/>
  <c r="D37"/>
  <c r="D29"/>
  <c r="D23"/>
  <c r="D48"/>
  <c r="D36"/>
  <c r="D47"/>
  <c r="D19"/>
  <c r="D55"/>
  <c r="D59"/>
  <c r="D32"/>
  <c r="D50"/>
  <c r="D49" s="1"/>
  <c r="D51"/>
  <c r="D56"/>
  <c r="D31"/>
  <c r="D40"/>
  <c r="D54"/>
  <c r="D45" s="1"/>
  <c r="D38"/>
  <c r="D34"/>
  <c r="D60"/>
  <c r="D28"/>
  <c r="D41"/>
  <c r="D52"/>
  <c r="D21"/>
  <c r="D17" s="1"/>
  <c r="D42"/>
  <c r="D33"/>
  <c r="D43"/>
  <c r="D61"/>
  <c r="C45" i="95"/>
  <c r="D54" i="111"/>
  <c r="C54"/>
  <c r="D33"/>
  <c r="D26" i="79" l="1"/>
  <c r="C13" i="95"/>
  <c r="C33" i="111"/>
  <c r="D29" l="1"/>
  <c r="C29" l="1"/>
  <c r="D23"/>
  <c r="C23" l="1"/>
  <c r="D21"/>
  <c r="C21" l="1"/>
  <c r="D19"/>
  <c r="D16" l="1"/>
  <c r="D13" s="1"/>
  <c r="C19"/>
  <c r="C16" l="1"/>
  <c r="D87"/>
  <c r="C85"/>
  <c r="C87" s="1"/>
  <c r="C13" l="1"/>
  <c r="G28" i="13"/>
  <c r="G15" s="1"/>
  <c r="E28"/>
  <c r="E15" s="1"/>
  <c r="C28"/>
  <c r="C15" s="1"/>
  <c r="D20" l="1"/>
  <c r="D25"/>
  <c r="D31"/>
  <c r="D41"/>
  <c r="D44"/>
  <c r="D43" s="1"/>
  <c r="F20"/>
  <c r="F22"/>
  <c r="D35"/>
  <c r="D40"/>
  <c r="D47"/>
  <c r="D46" s="1"/>
  <c r="F25"/>
  <c r="F32"/>
  <c r="F35"/>
  <c r="F38"/>
  <c r="F41"/>
  <c r="F47"/>
  <c r="F44"/>
  <c r="D22"/>
  <c r="D34"/>
  <c r="D38"/>
  <c r="F21"/>
  <c r="F50"/>
  <c r="D21"/>
  <c r="D26"/>
  <c r="D32"/>
  <c r="D50"/>
  <c r="F26"/>
  <c r="F31"/>
  <c r="F34"/>
  <c r="F40"/>
  <c r="H26" l="1"/>
  <c r="H41"/>
  <c r="D39"/>
  <c r="D37" s="1"/>
  <c r="H47"/>
  <c r="H46" s="1"/>
  <c r="F46"/>
  <c r="H32"/>
  <c r="D19"/>
  <c r="H31"/>
  <c r="H44"/>
  <c r="H43" s="1"/>
  <c r="F43"/>
  <c r="H20"/>
  <c r="F19"/>
  <c r="H35"/>
  <c r="D24"/>
  <c r="H38"/>
  <c r="H21"/>
  <c r="H22"/>
  <c r="F33"/>
  <c r="F30" s="1"/>
  <c r="H34"/>
  <c r="H40"/>
  <c r="F39"/>
  <c r="F37" s="1"/>
  <c r="H50"/>
  <c r="F49"/>
  <c r="H25"/>
  <c r="H24" s="1"/>
  <c r="F24"/>
  <c r="D49"/>
  <c r="D33"/>
  <c r="D30" s="1"/>
  <c r="H39" l="1"/>
  <c r="D28"/>
  <c r="H33"/>
  <c r="H30" s="1"/>
  <c r="F28"/>
  <c r="H37"/>
  <c r="H19"/>
  <c r="H17" s="1"/>
  <c r="H49"/>
  <c r="F17"/>
  <c r="D17"/>
  <c r="D15" l="1"/>
  <c r="F15"/>
  <c r="H28"/>
  <c r="H15" s="1"/>
  <c r="D63" i="134" l="1"/>
  <c r="D65"/>
  <c r="C63"/>
  <c r="C67" s="1"/>
  <c r="C65"/>
  <c r="G37" i="132"/>
  <c r="G54"/>
  <c r="G116"/>
  <c r="F37"/>
  <c r="D116"/>
  <c r="D36"/>
  <c r="C116"/>
  <c r="E37"/>
  <c r="E116"/>
  <c r="F116"/>
  <c r="H37"/>
  <c r="H58"/>
  <c r="H116"/>
  <c r="L54" i="124"/>
  <c r="L36" s="1"/>
  <c r="M54"/>
  <c r="M36" s="1"/>
  <c r="N37"/>
  <c r="N54"/>
  <c r="AD21" i="76"/>
  <c r="AE21" s="1"/>
  <c r="AD27"/>
  <c r="AE27" s="1"/>
  <c r="AD33"/>
  <c r="AE33" s="1"/>
  <c r="AD37"/>
  <c r="AE37" s="1"/>
  <c r="H54" i="132" l="1"/>
  <c r="I37"/>
  <c r="C36"/>
  <c r="I58"/>
  <c r="F36"/>
  <c r="N36" i="124"/>
  <c r="O36" s="1"/>
  <c r="O37"/>
  <c r="AD39" i="76"/>
  <c r="AE39" s="1"/>
  <c r="E36" i="132"/>
  <c r="I116"/>
  <c r="G36"/>
  <c r="O54" i="124"/>
  <c r="H36" i="132"/>
  <c r="D67" i="134"/>
  <c r="I36" i="132" l="1"/>
  <c r="I54"/>
</calcChain>
</file>

<file path=xl/sharedStrings.xml><?xml version="1.0" encoding="utf-8"?>
<sst xmlns="http://schemas.openxmlformats.org/spreadsheetml/2006/main" count="2031" uniqueCount="944">
  <si>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</si>
  <si>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</si>
  <si>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</si>
  <si>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</si>
  <si>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</si>
  <si>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</si>
  <si>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</si>
  <si>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</si>
  <si>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</si>
  <si>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</si>
  <si>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</si>
  <si>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</si>
  <si>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</si>
  <si>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</si>
  <si>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</si>
  <si>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</si>
  <si>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</si>
  <si>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</si>
  <si>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</si>
  <si>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</si>
  <si>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</si>
  <si>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</si>
  <si>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</si>
  <si>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</si>
  <si>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</si>
  <si>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</si>
  <si>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</si>
  <si>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</si>
  <si>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</si>
  <si>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</si>
  <si>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</si>
  <si>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</si>
  <si>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</si>
  <si>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</si>
  <si>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</si>
  <si>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</si>
  <si>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</si>
  <si>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</si>
  <si>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</si>
  <si>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</si>
  <si>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</si>
  <si>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</si>
  <si>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</si>
  <si>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</si>
  <si>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</si>
  <si>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</si>
  <si>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</si>
  <si>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</si>
  <si>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</si>
  <si>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</si>
  <si>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</si>
  <si>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</si>
  <si>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</si>
  <si>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PRÉSTAMOS</t>
  </si>
  <si>
    <t>Dto.1023/7-7-95/RIO NEGRO</t>
  </si>
  <si>
    <t>Otras Operaciones (Registro CCF, amparos y excepciones y otros ajustes)</t>
  </si>
  <si>
    <t>VIDA PROMEDIO TOTAL</t>
  </si>
  <si>
    <t xml:space="preserve"> - Organismos Internacionales</t>
  </si>
  <si>
    <t xml:space="preserve"> - Organismos Oficiales</t>
  </si>
  <si>
    <t xml:space="preserve"> - Préstamos Garantizados (Canje Noviembre 2001)</t>
  </si>
  <si>
    <t xml:space="preserve"> - Banca Comercial</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</si>
  <si>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</si>
  <si>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</si>
  <si>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</si>
  <si>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</si>
  <si>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</si>
  <si>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</si>
  <si>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</si>
  <si>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</si>
  <si>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</si>
  <si>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Banca Comercial</t>
  </si>
  <si>
    <t xml:space="preserve"> . En moneda extranjera</t>
  </si>
  <si>
    <t xml:space="preserve">Organismos Oficiales </t>
  </si>
  <si>
    <t xml:space="preserve"> . En moneda nacional</t>
  </si>
  <si>
    <t xml:space="preserve">    TASA PROMEDIO PONDERADA TOTAL</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</si>
  <si>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</si>
  <si>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</si>
  <si>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</si>
  <si>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</si>
  <si>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</si>
  <si>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</si>
  <si>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</si>
  <si>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</si>
  <si>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</si>
  <si>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</si>
  <si>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</si>
  <si>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</si>
  <si>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</si>
  <si>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</si>
  <si>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</si>
  <si>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</si>
  <si>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</si>
  <si>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</si>
  <si>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</si>
  <si>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</si>
  <si>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</si>
  <si>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</si>
  <si>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Fecha</t>
  </si>
  <si>
    <t>CER</t>
  </si>
  <si>
    <t>Euro (Ref) / Peso</t>
  </si>
  <si>
    <t xml:space="preserve">     Otros</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</si>
  <si>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</si>
  <si>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</si>
  <si>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</si>
  <si>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</si>
  <si>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</si>
  <si>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</si>
  <si>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</si>
  <si>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</si>
  <si>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</si>
  <si>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SITUACIÓN DE PAGO DIFERIDO</t>
  </si>
  <si>
    <t>VALORES NEGOCIABLES VINCULADOS AL PBI</t>
  </si>
  <si>
    <t>LETRAS ADQUIRIDAS POR EL BCRA</t>
  </si>
  <si>
    <t>Otros Cuadros</t>
  </si>
  <si>
    <t>Valores Negociables Vinculados al PBI</t>
  </si>
  <si>
    <t>A.1.4</t>
  </si>
  <si>
    <t>A.1.5</t>
  </si>
  <si>
    <t>A.1.6</t>
  </si>
  <si>
    <t>A.1.7</t>
  </si>
  <si>
    <t>A.1.8</t>
  </si>
  <si>
    <t>A.1.9</t>
  </si>
  <si>
    <t>A.1.10</t>
  </si>
  <si>
    <t>A.3.1</t>
  </si>
  <si>
    <t>A.3.2</t>
  </si>
  <si>
    <t>A.3.3</t>
  </si>
  <si>
    <t>A.3.4</t>
  </si>
  <si>
    <t>A.3.5</t>
  </si>
  <si>
    <t>A.3.6</t>
  </si>
  <si>
    <t>A.3.7</t>
  </si>
  <si>
    <t>A.3.8</t>
  </si>
  <si>
    <t>A.4.1</t>
  </si>
  <si>
    <t>A.4.2</t>
  </si>
  <si>
    <t>A.4.3</t>
  </si>
  <si>
    <t>A.4.4</t>
  </si>
  <si>
    <t>A.4.5</t>
  </si>
  <si>
    <t>SECRETARIA DE FINANZAS</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</si>
  <si>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</si>
  <si>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</si>
  <si>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</si>
  <si>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</si>
  <si>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</si>
  <si>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</si>
  <si>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</si>
  <si>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</si>
  <si>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</si>
  <si>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</si>
  <si>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</si>
  <si>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</si>
  <si>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</si>
  <si>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</si>
  <si>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</si>
  <si>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</si>
  <si>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</si>
  <si>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</si>
  <si>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</si>
  <si>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</si>
  <si>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</si>
  <si>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</si>
  <si>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</si>
  <si>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</si>
  <si>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</si>
  <si>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</si>
  <si>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</si>
  <si>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</si>
  <si>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</si>
  <si>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</si>
  <si>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Moneda extranjera</t>
  </si>
  <si>
    <t>(En millones de u$s)</t>
  </si>
  <si>
    <t>ÍNDICE</t>
  </si>
  <si>
    <t>HOJA</t>
  </si>
  <si>
    <t>CONTENIDO</t>
  </si>
  <si>
    <t>A.1.1</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</si>
  <si>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</si>
  <si>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</si>
  <si>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</si>
  <si>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</si>
  <si>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</si>
  <si>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</si>
  <si>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</si>
  <si>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</si>
  <si>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</si>
  <si>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</si>
  <si>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</si>
  <si>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</si>
  <si>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</si>
  <si>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</si>
  <si>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</si>
  <si>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</si>
  <si>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</si>
  <si>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</si>
  <si>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</si>
  <si>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</si>
  <si>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</si>
  <si>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</si>
  <si>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</si>
  <si>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</si>
  <si>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</si>
  <si>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</si>
  <si>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</si>
  <si>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</si>
  <si>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</si>
  <si>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</si>
  <si>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</si>
  <si>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</si>
  <si>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</si>
  <si>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</si>
  <si>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</si>
  <si>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</si>
  <si>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</si>
  <si>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</si>
  <si>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</si>
  <si>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</si>
  <si>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</si>
  <si>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BONO R.A./EUR/9%/2009</t>
  </si>
  <si>
    <t>EUROLETRA/EUR/7,125%/2002</t>
  </si>
  <si>
    <t>BONO R.A./EUR/EURIBOR+4%/2003</t>
  </si>
  <si>
    <t>BONO R.A./EUR/9,25%/2002</t>
  </si>
  <si>
    <t>EUROLETRA/GBP/10%/2007</t>
  </si>
  <si>
    <t>GBP</t>
  </si>
  <si>
    <t>JPY</t>
  </si>
  <si>
    <t>Indice</t>
  </si>
  <si>
    <t>LETRAS DEL TESORO</t>
  </si>
  <si>
    <t>En miles de u$s - TC del trimestre</t>
  </si>
  <si>
    <t>INSTRUMENTO</t>
  </si>
  <si>
    <t>AMPAROS</t>
  </si>
  <si>
    <t>A.1.2</t>
  </si>
  <si>
    <t xml:space="preserve">        MEDIANO Y LARGO PLAZO</t>
  </si>
  <si>
    <t>YEN - LEY JAPONESA</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</si>
  <si>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</si>
  <si>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</si>
  <si>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</si>
  <si>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</si>
  <si>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</si>
  <si>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</si>
  <si>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</si>
  <si>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</si>
  <si>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</si>
  <si>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</si>
  <si>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</si>
  <si>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</si>
  <si>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</si>
  <si>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</si>
  <si>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</si>
  <si>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</si>
  <si>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</si>
  <si>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</si>
  <si>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</si>
  <si>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</si>
  <si>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</si>
  <si>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</si>
  <si>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</si>
  <si>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</si>
  <si>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</si>
  <si>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</si>
  <si>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</si>
  <si>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</si>
  <si>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</si>
  <si>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</si>
  <si>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</si>
  <si>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</si>
  <si>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</si>
  <si>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</si>
  <si>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</si>
  <si>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</si>
  <si>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</si>
  <si>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</si>
  <si>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III- CON CARGO A PROVINCIAS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</si>
  <si>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</si>
  <si>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</si>
  <si>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</si>
  <si>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</si>
  <si>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</si>
  <si>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</si>
  <si>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</si>
  <si>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</si>
  <si>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</si>
  <si>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</si>
  <si>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</si>
  <si>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</si>
  <si>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</si>
  <si>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</si>
  <si>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</si>
  <si>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</si>
  <si>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</si>
  <si>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</si>
  <si>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 xml:space="preserve"> - En miles u$s -</t>
  </si>
  <si>
    <t>Concepto</t>
  </si>
  <si>
    <t>Capital</t>
  </si>
  <si>
    <t>Acumulado</t>
  </si>
  <si>
    <t>Moneda</t>
  </si>
  <si>
    <t>%</t>
  </si>
  <si>
    <t xml:space="preserve"> </t>
  </si>
  <si>
    <t>Denominación</t>
  </si>
  <si>
    <t>Vencimiento</t>
  </si>
  <si>
    <t>Total</t>
  </si>
  <si>
    <t>EMITIDOS EN MONEDA NACIONAL</t>
  </si>
  <si>
    <t>En miles de u$s</t>
  </si>
  <si>
    <t>Fecha de emisión</t>
  </si>
  <si>
    <t>Valor nominal original en circulación</t>
  </si>
  <si>
    <t>AMPAROS Y EXCEPCIONES</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</si>
  <si>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</si>
  <si>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</si>
  <si>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</si>
  <si>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</si>
  <si>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</si>
  <si>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</si>
  <si>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</si>
  <si>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</si>
  <si>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</si>
  <si>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</si>
  <si>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I- TÍTULOS COLOCADOS</t>
  </si>
  <si>
    <t xml:space="preserve"> 1 - Financiamiento</t>
  </si>
  <si>
    <t xml:space="preserve"> a) Financiamiento, neto de amortizaciones ( 1 - 2 )</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</si>
  <si>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</si>
  <si>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</si>
  <si>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</si>
  <si>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</si>
  <si>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</si>
  <si>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</si>
  <si>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</si>
  <si>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</si>
  <si>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</si>
  <si>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</si>
  <si>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ACTIVOS FINANCIEROS - CON CARGO A LAS PROVINCIAS</t>
  </si>
  <si>
    <t>Provincia</t>
  </si>
  <si>
    <t>Buenos Aires</t>
  </si>
  <si>
    <t>Catamarca</t>
  </si>
  <si>
    <t>Chaco</t>
  </si>
  <si>
    <t>Chubut</t>
  </si>
  <si>
    <t>Córdoba</t>
  </si>
  <si>
    <t>Corrientes</t>
  </si>
  <si>
    <t>Entre Ríos</t>
  </si>
  <si>
    <t>Formosa</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</si>
  <si>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</si>
  <si>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</si>
  <si>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</si>
  <si>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</si>
  <si>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</si>
  <si>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</si>
  <si>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</si>
  <si>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</si>
  <si>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</si>
  <si>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</si>
  <si>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</si>
  <si>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</si>
  <si>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</si>
  <si>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</si>
  <si>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</si>
  <si>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</si>
  <si>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</si>
  <si>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PAGARÉS DEL TESORO</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</si>
  <si>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</si>
  <si>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</si>
  <si>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</si>
  <si>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</si>
  <si>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(2) No incluye intereses moratorios ni punitorios.</t>
  </si>
  <si>
    <t xml:space="preserve"> Avales</t>
  </si>
  <si>
    <t xml:space="preserve">    TÍTULOS PÚBLICOS Y LETRAS DEL TESORO</t>
  </si>
  <si>
    <t xml:space="preserve">    ANTICIPO - BCRA</t>
  </si>
  <si>
    <t xml:space="preserve">    AVALES</t>
  </si>
  <si>
    <t xml:space="preserve">    BANCA</t>
  </si>
  <si>
    <t xml:space="preserve">    BILATERALES</t>
  </si>
  <si>
    <t xml:space="preserve">    OTROS</t>
  </si>
  <si>
    <t>TÍTULOS PÚBLICOS, LETRAS DEL TESORO, PRÉSTAMOS GARANTIZADOS Y PAGARÉS</t>
  </si>
  <si>
    <t xml:space="preserve">    BANCA COMERCIAL </t>
  </si>
  <si>
    <t xml:space="preserve"> Títulos Públicos </t>
  </si>
  <si>
    <t xml:space="preserve">  Como % del total de servicios (2)</t>
  </si>
  <si>
    <t xml:space="preserve">                Tasa Libo</t>
  </si>
  <si>
    <t xml:space="preserve">  PAGARÉS</t>
  </si>
  <si>
    <t>TOTAL DESEMBOLSOS (I)</t>
  </si>
  <si>
    <t>TOTAL CAPITAL REEMBOLSADO (II)</t>
  </si>
  <si>
    <t>CAPITAL NETO (I) + (II)</t>
  </si>
  <si>
    <t>(1) No incluye estimación del pago eventual por los Valores Negociables Vinculadas al PBI.</t>
  </si>
  <si>
    <t>Pagarés</t>
  </si>
  <si>
    <t>Adelantos Transitorios del BCRA</t>
  </si>
  <si>
    <t>Letras del Tesoro - Organismos Públicos</t>
  </si>
  <si>
    <t>Pagarés del Tesoro</t>
  </si>
  <si>
    <t xml:space="preserve"> - Pagarés del Tesoro</t>
  </si>
  <si>
    <t xml:space="preserve">   PRÉSTAMOS GARANTIZADOS</t>
  </si>
  <si>
    <t xml:space="preserve">     Pagaré 2038 - B.N.A.</t>
  </si>
  <si>
    <t xml:space="preserve">     Pagarés CAMMESA</t>
  </si>
  <si>
    <t>BONAR/U$S/8%/08-10-2020</t>
  </si>
  <si>
    <t xml:space="preserve">    PAGARÉS DEL TESORO</t>
  </si>
  <si>
    <t xml:space="preserve"> POR LEGISLACIÓN, INSTRUMENTO Y SITUACIÓN</t>
  </si>
  <si>
    <t>I- LEGISLACIÓN ARGENTINA</t>
  </si>
  <si>
    <t>PRÉSTAMOS GARANTIZADOS</t>
  </si>
  <si>
    <t>BONOS DE CONSOLIDACIÓN</t>
  </si>
  <si>
    <t>BONOS DE LA REESTRUCTURACIÓN - DTO. 1735/04 y 563/10</t>
  </si>
  <si>
    <t>PRÉSTAMOS TASA FIJA 5,00%</t>
  </si>
  <si>
    <t>BONAR/$/BADLAR+325/01-03-2020</t>
  </si>
  <si>
    <t xml:space="preserve">  Bonos de Consolidación en Moneda Nacional 8va. Serie</t>
  </si>
  <si>
    <t xml:space="preserve">  Bonos de Consolidación en Moneda Nacional ajustable por CER  6ta. Serie</t>
  </si>
  <si>
    <t>. CON CARGO AL MERCADO CENTRAL</t>
  </si>
  <si>
    <t xml:space="preserve">  Capital</t>
  </si>
  <si>
    <t>DEUDA A VENCER</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</si>
  <si>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</si>
  <si>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</si>
  <si>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</si>
  <si>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</si>
  <si>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</si>
  <si>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</si>
  <si>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</si>
  <si>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</si>
  <si>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</si>
  <si>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</si>
  <si>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</si>
  <si>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 LEY NY (TVPY-TVYO)</t>
  </si>
  <si>
    <t>U$S- LEY ARG (TVPA)</t>
  </si>
  <si>
    <t>ARP-LEY ARG (TVPP)</t>
  </si>
  <si>
    <t>EUR-LEY INGLESA (TVPE)</t>
  </si>
  <si>
    <t>YEN- LEY JAPONESA</t>
  </si>
  <si>
    <t>III- MEDIANO Y LARGO PLAZO</t>
  </si>
  <si>
    <t>IV- CORTO PLAZO</t>
  </si>
  <si>
    <t xml:space="preserve">     CAPITAL</t>
  </si>
  <si>
    <t xml:space="preserve">     ATRASOS DE INTERÉS</t>
  </si>
  <si>
    <t xml:space="preserve">        CAPITAL</t>
  </si>
  <si>
    <t xml:space="preserve">    - Moneda extranjera</t>
  </si>
  <si>
    <t>Moneda local (1)</t>
  </si>
  <si>
    <t xml:space="preserve">        Tasa cero</t>
  </si>
  <si>
    <t xml:space="preserve">     Deuda en otras monedas extranjeras (2)</t>
  </si>
  <si>
    <t>(1) La deuda emitida en dólares, pero cuyo pago de capital e interés es en pesos, se clasifica como deuda en Moneda Local.</t>
  </si>
  <si>
    <t>BIRAD/U$S/6,875%/22-04-2021</t>
  </si>
  <si>
    <t>BIRAD/U$S/7,5%/22-04-2026</t>
  </si>
  <si>
    <t>BIRAD/U$S/7,625%/22-04-2046</t>
  </si>
  <si>
    <t>LETRAS DEL TESORO (1)</t>
  </si>
  <si>
    <t>TASA PROMEDIO PONDERADA (1)</t>
  </si>
  <si>
    <t>(2)  Intereses compensatorios estimados, devengados e impagos con posterioridad a la fecha de vencimiento de cada título.</t>
  </si>
  <si>
    <t>BONAR/U$S/1%/05-08-2023</t>
  </si>
  <si>
    <t>BIRAD/U$S/6,625%/06-07-2028</t>
  </si>
  <si>
    <t>BONAR/U$S/0%/05-08-2019</t>
  </si>
  <si>
    <t>BIRAD/U$S/7,125%/06-07-2036</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</si>
  <si>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</si>
  <si>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</si>
  <si>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</si>
  <si>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</si>
  <si>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</si>
  <si>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</si>
  <si>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</si>
  <si>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</si>
  <si>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</si>
  <si>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</si>
  <si>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</si>
  <si>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</si>
  <si>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</si>
  <si>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</si>
  <si>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</si>
  <si>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</si>
  <si>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</si>
  <si>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</si>
  <si>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</si>
  <si>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</si>
  <si>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</si>
  <si>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</si>
  <si>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</si>
  <si>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</si>
  <si>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</si>
  <si>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</si>
  <si>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</si>
  <si>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</si>
  <si>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</si>
  <si>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</si>
  <si>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</si>
  <si>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</si>
  <si>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</si>
  <si>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</si>
  <si>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</si>
  <si>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</si>
  <si>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</si>
  <si>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</si>
  <si>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</si>
  <si>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</si>
  <si>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</si>
  <si>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</si>
  <si>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</si>
  <si>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</si>
  <si>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</si>
  <si>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</si>
  <si>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</si>
  <si>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</si>
  <si>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</si>
  <si>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</si>
  <si>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</si>
  <si>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</si>
  <si>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</si>
  <si>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</si>
  <si>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</si>
  <si>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</si>
  <si>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</si>
  <si>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</si>
  <si>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</si>
  <si>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</si>
  <si>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</si>
  <si>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</si>
  <si>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</si>
  <si>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</si>
  <si>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</si>
  <si>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</si>
  <si>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BONAR/U$S/7,75 %/30-12-2022</t>
  </si>
  <si>
    <t>BONAR/U$S/7,875%/30-12-2025</t>
  </si>
  <si>
    <t>BONAR/U$S/7,875%/30-12-2027</t>
  </si>
  <si>
    <t>GLOBAL BOND/U$S/7%-15,5%/2008</t>
  </si>
  <si>
    <t>GLOBAL BOND/U$S/12,25%/2018</t>
  </si>
  <si>
    <t>GLOBAL BOND/U$S/12%/2031</t>
  </si>
  <si>
    <t>GLOBAL BOND/$/10%-12%/2008</t>
  </si>
  <si>
    <t>DISCOUNT/U$S/L.+0,8125%/2023</t>
  </si>
  <si>
    <t>Julio</t>
  </si>
  <si>
    <t>Agosto</t>
  </si>
  <si>
    <t>Septiembre</t>
  </si>
  <si>
    <t xml:space="preserve">  Interés (2)</t>
  </si>
  <si>
    <t>MINISTERIO DE FINANZAS</t>
  </si>
  <si>
    <t>BONTE/$/15,50%/17-10-2026</t>
  </si>
  <si>
    <t>BONTE/$/16,00%/17-10-2023</t>
  </si>
  <si>
    <t>BONTE/$/18,20%/03-10-2021</t>
  </si>
  <si>
    <t>BONCER/$/2,25%+CER/28-04-2020</t>
  </si>
  <si>
    <t>BIRAE/EUR/3,875%/15-01-2022</t>
  </si>
  <si>
    <t>BIRAE/EUR/5,00%/15-01-2027</t>
  </si>
  <si>
    <t xml:space="preserve">  Consolidación en Efectivo</t>
  </si>
  <si>
    <t>(2) No incluye intereses moratorios ni punitorios.</t>
  </si>
  <si>
    <t>DEUDA DE LA ADMINISTRACIÓN CENTRAL</t>
  </si>
  <si>
    <t xml:space="preserve">   - OFID</t>
  </si>
  <si>
    <t>BIRAD/U$S/5,625%/26-01-2022</t>
  </si>
  <si>
    <t>BIRAD/U$S/6,875%/26-01-2027</t>
  </si>
  <si>
    <t>General</t>
  </si>
  <si>
    <t>EUROLETRA/DEM/12%/2016</t>
  </si>
  <si>
    <t xml:space="preserve">   Emisión Canje 2010</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</si>
  <si>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</si>
  <si>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</si>
  <si>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</si>
  <si>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</si>
  <si>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</si>
  <si>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</si>
  <si>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</si>
  <si>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</si>
  <si>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</si>
  <si>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</si>
  <si>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</si>
  <si>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Fuente: elaboración propia en base a las estimaciones trimestrales de la Dirección Nacional de Cuentas Internacionales, publicadas por el INDEC.</t>
  </si>
  <si>
    <t>Badlar Bancos Privados + 3,25%</t>
  </si>
  <si>
    <t>BONAR/$/BADLAR+200/03-04-2022</t>
  </si>
  <si>
    <t>Badlar Bancos Privados + 2,00%</t>
  </si>
  <si>
    <t>BOTAPO/$/TPE/21-06-2020</t>
  </si>
  <si>
    <t>Tasa Política Económica</t>
  </si>
  <si>
    <t>BIRAD/U$S/7,125%/28-06-2117</t>
  </si>
  <si>
    <t>BIRAF/CHF/3,375%/12-10-2020</t>
  </si>
  <si>
    <t>BONAR/U$S/5,75%/18-04-2025</t>
  </si>
  <si>
    <t>BONAR/U$S/7,625%/18-04-2037</t>
  </si>
  <si>
    <t xml:space="preserve">     · Deuda no ajustable por CER</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</si>
  <si>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</si>
  <si>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</si>
  <si>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</si>
  <si>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</si>
  <si>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</si>
  <si>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</si>
  <si>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</si>
  <si>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 xml:space="preserve">  PRÉSTAMOS GARANTIZADOS</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</si>
  <si>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</si>
  <si>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</si>
  <si>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</si>
  <si>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</si>
  <si>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</si>
  <si>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</si>
  <si>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</si>
  <si>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</si>
  <si>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</si>
  <si>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</si>
  <si>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2027/2117 (3)</t>
  </si>
  <si>
    <t>(1) Incluye deuda a vencer y vencimientos pagados por el Tesoro Nacional pendientes de reembolso.</t>
  </si>
  <si>
    <t>1. BONOS Y TÍTULOS PÚBLICOS</t>
  </si>
  <si>
    <t>Intereses Compensatorios (2)</t>
  </si>
  <si>
    <t xml:space="preserve">    INTERÉS (2)</t>
  </si>
  <si>
    <t xml:space="preserve">       Adelantos Transitorios BCRA</t>
  </si>
  <si>
    <t>Letras en Garantía</t>
  </si>
  <si>
    <t>SECRETARíA DE FINANZAS</t>
  </si>
  <si>
    <t>(1) Incluye las Letras en Garantía.</t>
  </si>
  <si>
    <t>BOTAPO/$/TPM/21-06-2020</t>
  </si>
  <si>
    <t xml:space="preserve"> Letras en Garantía</t>
  </si>
  <si>
    <t xml:space="preserve">   - BCIE</t>
  </si>
  <si>
    <t xml:space="preserve">    PAGÁRES</t>
  </si>
  <si>
    <t>Diversas</t>
  </si>
  <si>
    <t>BIRAE/EUR/3,375%/15-01-2023</t>
  </si>
  <si>
    <t>BIRAE/EUR/5,250%/15-01-2028</t>
  </si>
  <si>
    <t>BIRAE/EUR/6,250%/09-11-2047</t>
  </si>
  <si>
    <t>Titulos del Tesoro</t>
  </si>
  <si>
    <t xml:space="preserve">(2) Incluye: Corona Danesa, Corona Sueca, Dólar Canadiense, Dólar Australiano, Dinar Kuwaití y Dirham de los Emiratos Árabes Unidos. </t>
  </si>
  <si>
    <t xml:space="preserve">INDICADORES </t>
  </si>
  <si>
    <t>2005 (1)</t>
  </si>
  <si>
    <t>2006 (1)</t>
  </si>
  <si>
    <t>2007 (1)</t>
  </si>
  <si>
    <t>2008 (1)</t>
  </si>
  <si>
    <t xml:space="preserve"> 2009 (1) </t>
  </si>
  <si>
    <t>Intereses Totales Pagados</t>
  </si>
  <si>
    <t>(2)</t>
  </si>
  <si>
    <t>Servicios Totales Pagados</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</si>
  <si>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</si>
  <si>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</si>
  <si>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</si>
  <si>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</si>
  <si>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</si>
  <si>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</si>
  <si>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</si>
  <si>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</si>
  <si>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</si>
  <si>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</si>
  <si>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</si>
  <si>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</si>
  <si>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</si>
  <si>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</si>
  <si>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</si>
  <si>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</si>
  <si>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</si>
  <si>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(2) Proceso de reestructuración de la deuda instrumentada en títulos públicos.</t>
  </si>
  <si>
    <t>2017 (1)</t>
  </si>
  <si>
    <t xml:space="preserve">        INTERESES COMPENSATORIOS (4)</t>
  </si>
  <si>
    <t>VI- VALORES NEGOCIABLES VINCULADOS AL PBI (5)</t>
  </si>
  <si>
    <t>VII- ACTIVOS FINANCIEROS (6)</t>
  </si>
  <si>
    <t xml:space="preserve"> (3) Se trata de la deuda elegible y no presentada al canje (Dtos. 1735/04 y 563/10) y no cancelada a la fecha en el marco de los acuerdos contemplados en la Ley n° 27.249.</t>
  </si>
  <si>
    <t>DEUDA ELEGIBLE PENDIENTE DE REESTRUCTURACIÓN (3)</t>
  </si>
  <si>
    <t xml:space="preserve"> (4) Intereses compensatorios estimados, devengados e impagos con posterioridad a la fecha de vencimiento de cada título.</t>
  </si>
  <si>
    <t xml:space="preserve"> - ELEGIBLE PENDIENTE DE REESTRUCTURACIÓN (1)</t>
  </si>
  <si>
    <r>
      <t>VII- VALORES NEGOCIABLES VINCULADOS AL PBI</t>
    </r>
    <r>
      <rPr>
        <b/>
        <i/>
        <sz val="12"/>
        <color indexed="9"/>
        <rFont val="Calibri"/>
        <family val="2"/>
        <scheme val="minor"/>
      </rPr>
      <t xml:space="preserve"> (5)</t>
    </r>
  </si>
  <si>
    <t>(4)  Intereses compensatorios estimados, devengados e impagos con posterioridad a la fecha de vencimiento de cada título.</t>
  </si>
  <si>
    <t xml:space="preserve">(5) Valor remanente total. Es la diferencia entre el máximo a pagar de 48 unidades por cada 100 de valor nocional y la suma de los montos pagados hasta la actualidad, de acuerdo con las condiciones establecidas en las respectivas normas de emisión. </t>
  </si>
  <si>
    <t>VI- DEUDA ELEGIBLE PENDIENTE DE REESTRUCTURACIÓN (3)</t>
  </si>
  <si>
    <t>ACTIVOS FINANCIEROS RELACIONADOS CON DEUDA ELEGIBLE PENDIENTE DE REESTRUCTURACIÓN</t>
  </si>
  <si>
    <t>Fuente: Elaboración propia en base a datos de la Dirección Nacional de Cuentas Nacionales (INDEC), Ministerio de Finanzas y Ministerio de Hacienda.</t>
  </si>
  <si>
    <t>BOGATO/$/1,6012%/CER+4%/6-3-20</t>
  </si>
  <si>
    <t>BONTE/$/17,25%/13-09-2021</t>
  </si>
  <si>
    <t>BIRAD/U$S/4,625%/11-01-2023</t>
  </si>
  <si>
    <t>BIRAD/U$S/5,875%/11-01-2028</t>
  </si>
  <si>
    <t>BIRAD/U$S/6,875%/11-01-2048</t>
  </si>
  <si>
    <t>BONCER/$/4%+CER/06-03-2023</t>
  </si>
  <si>
    <t>Enero</t>
  </si>
  <si>
    <t xml:space="preserve">       Letras en Garantía</t>
  </si>
  <si>
    <t>BONAR/$/BADLAR+200PB/03-04-2022</t>
  </si>
  <si>
    <t>BONAR/$/BADLAR+300PB/23-12-2020</t>
  </si>
  <si>
    <t>BONAR/$/BADLAR+325PB/01-03-2020</t>
  </si>
  <si>
    <t>Tasa Badlar Pública</t>
  </si>
  <si>
    <t>BONAR/U$S/8,75%/07-05-2024</t>
  </si>
  <si>
    <t>PR15/$/BADLAR/04-10-2022</t>
  </si>
  <si>
    <t>BONCER/$+CER/2,50%/22-07-2021</t>
  </si>
  <si>
    <t>BONCER/$+CER/2,25%/28-04-2020</t>
  </si>
  <si>
    <t xml:space="preserve">PAR/$+CER/TASA FIJA/31-12-2038/DTO. 1735-04 </t>
  </si>
  <si>
    <t>PAR/$+CER/TASA FIJA/31-12-2038/DTO. 563-10</t>
  </si>
  <si>
    <t>DISCOUNT/$+CER/5,83%/31-12-2033/DTO. 1735-04</t>
  </si>
  <si>
    <t>DISCOUNT/$+CER/5,83%/31-12-2033/DTO. 563-10</t>
  </si>
  <si>
    <t>CUASIPAR/$+CER/3,31%/31-12-2045/DTO. 1735-04</t>
  </si>
  <si>
    <t>PAR/U$S/TASA FIJA/31-12-2038/DTO. 1735-04/LEY NY</t>
  </si>
  <si>
    <t>PAR/U$S/TASA FIJA/31-12-2038/DTO. 1735-04/LEY ARG</t>
  </si>
  <si>
    <t>PAR/U$S/TASA FIJA/31-12-2038/DTO. 563-10/LEY NY</t>
  </si>
  <si>
    <t>PAR/U$S/TASA FIJA/31-12-2038/DTO. 563-10/LEY ARG</t>
  </si>
  <si>
    <t>PAR/EUR/TASA FIJA/31-12-2038/DTO. 1735-04</t>
  </si>
  <si>
    <t>PAR/EUR/TASA FIJA/31-12-2038/DTO. 563-10</t>
  </si>
  <si>
    <t>PAR/JPY/TASA FIJA/31-12-2038/DTO. 1735-04</t>
  </si>
  <si>
    <t>PAR/JPY/TASA FIJA/31-12-2038/DTO. 563-10</t>
  </si>
  <si>
    <t>DISCOUNT/EUR/7,82%/31-12-2033/DTO. 1735-04</t>
  </si>
  <si>
    <t>DISCOUNT/EUR/7,82%/31-12-2033/DTO. 563-10</t>
  </si>
  <si>
    <t>DISCOUNT/JPY/4,33%/31-12-2033/DTO. 1735-04</t>
  </si>
  <si>
    <t>DISCOUNT/JPY/4,33%/31-12-2033/DTO. 563-10</t>
  </si>
  <si>
    <t>LETRAS EN GARANTIA</t>
  </si>
  <si>
    <t>PAGARE -CAMMESA 2021</t>
  </si>
  <si>
    <t>Libor-1,00%</t>
  </si>
  <si>
    <t>MINISTERIO DE HACIENDA</t>
  </si>
  <si>
    <t xml:space="preserve">   - FMI</t>
  </si>
  <si>
    <t>Saldo al 30/06/2018</t>
  </si>
  <si>
    <t>BONAR/$/6,72763943%/31-12-2028</t>
  </si>
  <si>
    <t>LETRA/U$S/FDA/TITULOS/07-01-2021</t>
  </si>
  <si>
    <t>LETRA/U$S/FDA/TITULOS/20-04-2022</t>
  </si>
  <si>
    <t>LETRA/U$S/FDA/TITULOS/16-01-2023</t>
  </si>
  <si>
    <t>LETRA/U$S/FDA/TITULOS/30-01-2024</t>
  </si>
  <si>
    <t>LETRA/U$S/FDA/TITULOS/01-06-2025</t>
  </si>
  <si>
    <t>LETRA/U$S/FOI/14-03-2021</t>
  </si>
  <si>
    <t>LETRA/U$S/FOI/28-06-2022</t>
  </si>
  <si>
    <t>LETRA/U$S/FOI/18-08-2023</t>
  </si>
  <si>
    <t>LETRA/U$S/FOI/25-08-2024</t>
  </si>
  <si>
    <t>LETRA/U$S/BCRA/29-04-2026</t>
  </si>
  <si>
    <t xml:space="preserve"> . FMI</t>
  </si>
  <si>
    <t>BONCER/$/4%+CER/27-04-2025</t>
  </si>
  <si>
    <t xml:space="preserve">  PRESTAMOS GARANTIZADOS</t>
  </si>
  <si>
    <t xml:space="preserve">  PAGARÈS</t>
  </si>
  <si>
    <t>CORTO PLAZO</t>
  </si>
  <si>
    <t>MEDIANO Y LARGO PLAZO</t>
  </si>
  <si>
    <t xml:space="preserve"> Pagaré 2038 - B.N.A.</t>
  </si>
  <si>
    <t xml:space="preserve"> · Ajustable por CER</t>
  </si>
  <si>
    <t xml:space="preserve"> · No ajustable por CER</t>
  </si>
  <si>
    <t xml:space="preserve"> · Otros</t>
  </si>
  <si>
    <t>BONTE/$/26,00%/21-11-2020</t>
  </si>
  <si>
    <t>BONCER/$+CER/4,00%/06-03-2023</t>
  </si>
  <si>
    <t>BONCER/$+CER/4,00%/27-04-2025</t>
  </si>
  <si>
    <t xml:space="preserve"> (1) Incluye operaciones de hasta un año de plazo.</t>
  </si>
  <si>
    <t>Como % del PIB(*)</t>
  </si>
  <si>
    <t>BONTE/$/26%/21-11-2020</t>
  </si>
  <si>
    <t>(1) El cálculo no incluye la deuda elegible y no presentada al canje (Dtos. 1735/04 y 563/10) y no cancelada a la fecha en el marco de los acuerdos contemplados en la Ley n° 27.249, a excepción del ratio "Deuda Bruta de la Administración Central" referenciada en (3).</t>
  </si>
  <si>
    <t xml:space="preserve">    TÍTULOS PÚBLICOS</t>
  </si>
  <si>
    <t xml:space="preserve"> Letras en garantía</t>
  </si>
  <si>
    <t xml:space="preserve">  Intereses compensatorios (4)</t>
  </si>
  <si>
    <t>BONAR/U$S/8,75%/07-05-2024 (Excluye Repo)</t>
  </si>
  <si>
    <t>BONAR/U$S/5,75%/18-04-2025 (Excluye Repo)</t>
  </si>
  <si>
    <t>BONAR/U$S/5,75%/18-04-2025 - Repo (*)</t>
  </si>
  <si>
    <t>BONAR/U$S/8,75%/07-05-2024 - Repo (**)</t>
  </si>
  <si>
    <t xml:space="preserve"> c) Avales netos de cancelaciones</t>
  </si>
  <si>
    <t>LECAP/$/30-09-2019</t>
  </si>
  <si>
    <t>LETRA/$/SRT/26-08-2019</t>
  </si>
  <si>
    <t>LETES/U$S/26-07-2019</t>
  </si>
  <si>
    <t>BONAR/$/6,72763943919512%/31-12-2028</t>
  </si>
  <si>
    <t xml:space="preserve">   - BEI</t>
  </si>
  <si>
    <t>Saldo al 30/09/2018</t>
  </si>
  <si>
    <t>BONAR/$/BADLAR+300pb/23-12-2020</t>
  </si>
  <si>
    <t>BONAR DUAL 2020/DLK/4,5%</t>
  </si>
  <si>
    <t>(4) Intereses compensatorios estimados, devengados e impagos con posterioridad a la fecha de vencimiento de cada bono.</t>
  </si>
  <si>
    <t>(6) Activos Financieros son créditos a favor del Estado Nacional que se originan en operaciones de Crédito Público. Dato provisorio.</t>
  </si>
  <si>
    <t>(3) Se trata de la deuda elegible y no presentada al canje (Dtos. 1735/04 y 563/10) y no cancelada a la fecha en el marco de los acuerdos contemplados en la Ley n° 27.249.</t>
  </si>
  <si>
    <t>(2) Incluye operaciones de hasta un año de plazo.</t>
  </si>
  <si>
    <t>Saldo al 31/12/2018</t>
  </si>
  <si>
    <t>(1) Se trata de la deuda elegible y no presentada al canje (Dtos. 1735/04 y 563/10) y no cancelada a la fecha en el marco de los acuerdos contemplados en la Ley n° 27.249.</t>
  </si>
  <si>
    <t>(2) Intereses compensatorios estimados, devengados e impagos con posterioridad a la fecha de vencimiento de cada título.</t>
  </si>
  <si>
    <t xml:space="preserve">(3) Valor remanente total. Es la diferencia entre el máximo a pagar de 48 unidades por cada 100 de valor nocional y la suma de los montos pagados hasta la actualidad, de acuerdo con las condiciones establecidas en las respectivas normas de emisión. </t>
  </si>
  <si>
    <t xml:space="preserve">     INTERESES COMPENSATORIOS (2)</t>
  </si>
  <si>
    <t xml:space="preserve"> - VALORES NEGOCIABLES VINCULADOS AL PBI (3)</t>
  </si>
  <si>
    <t xml:space="preserve">    - Intereses Compensatorios (4)</t>
  </si>
  <si>
    <t>BONAR 2020/U$S/ 8%/29-05-2020</t>
  </si>
  <si>
    <t>BONCER/$/8,5%+CER/29-11-2022</t>
  </si>
  <si>
    <t>BONAR DUAL/DLK/4,5%/13-02-2020</t>
  </si>
  <si>
    <t>LETRAS EN GARANTÍA</t>
  </si>
  <si>
    <t xml:space="preserve">    LETRAS DEL TESORO </t>
  </si>
  <si>
    <t>LECAP/$/30-04-2020</t>
  </si>
  <si>
    <t>LECAP/$/31-10-2019</t>
  </si>
  <si>
    <t>LETRA/$/ANSES/26-12-2019</t>
  </si>
  <si>
    <t>LETRA/DLK/CMEA/21-09-2020</t>
  </si>
  <si>
    <t>BONCER/$+CER/8,50%/29-11-2022</t>
  </si>
  <si>
    <t>BONAR/U$S/8,00%/29-05-2020</t>
  </si>
  <si>
    <t>BONO CONSOLIDADO/$/02-01-2089</t>
  </si>
  <si>
    <t>BONAR/U$S/05-08-2019</t>
  </si>
  <si>
    <t>2018 (1)</t>
  </si>
  <si>
    <t>2024 y +</t>
  </si>
  <si>
    <t xml:space="preserve">     FUCO</t>
  </si>
  <si>
    <t>BONAR/$/BADLAR+200/08-02-2021</t>
  </si>
  <si>
    <t>LECAP/$/31-07-2020</t>
  </si>
  <si>
    <t>LECAP/$/28-02-2020</t>
  </si>
  <si>
    <t>LETRA/$/FFSIT/22-07-2019</t>
  </si>
  <si>
    <t>LETRA/$/FFSIT/14-08-2019</t>
  </si>
  <si>
    <t>LETRA/$/FFSIT/16-09-2019</t>
  </si>
  <si>
    <t>PR13/$+CER/2,00%/15-03-2024</t>
  </si>
  <si>
    <t>LETES/$+CER/ 30-08-2019</t>
  </si>
  <si>
    <t>LETES/$+CER/ 30-09-2019</t>
  </si>
  <si>
    <t>BONAR/U$S/8,00%/08-10-2020</t>
  </si>
  <si>
    <t>BIRAD/U$S/7,50%/22-04-2026</t>
  </si>
  <si>
    <t>BONAR/U$S/1,00%/05-08-2023</t>
  </si>
  <si>
    <t>LETES/U$S/25-10-2019</t>
  </si>
  <si>
    <t>LETES/U$S/11-10-2019</t>
  </si>
  <si>
    <t>LETES/U$S/16-08-2019</t>
  </si>
  <si>
    <t>LETES/U$S/30-08-2019</t>
  </si>
  <si>
    <t>LETES/U$S/27-09-2019</t>
  </si>
  <si>
    <t>LETES/U$S/13-09-2019</t>
  </si>
  <si>
    <t xml:space="preserve"> d) Ajustes de valuación - Excluyendo la deuda elegible pendiente de reestructuración</t>
  </si>
  <si>
    <t xml:space="preserve"> e) Ajustes de valuación sobre deuda elegible pendiente de reestructuración</t>
  </si>
  <si>
    <t>IV - TOTAL VARIACIONES (a+b+c+d+e)</t>
  </si>
  <si>
    <t>Saldo al 31/03/2019</t>
  </si>
  <si>
    <t>BONTE/$/BADLAR+100/08-08-2019</t>
  </si>
  <si>
    <t>ORGANISMOS INTERNACIONALES - FLUJOS NETOS 1993 - 2019</t>
  </si>
  <si>
    <t>Sub Total</t>
  </si>
  <si>
    <t xml:space="preserve">        Tasa Variable</t>
  </si>
  <si>
    <t>(2) Incluye: Libras esterlinas, Franco Suizo, Corona Danesa, Corona Sueca, Dólar Canadiense, Dinar Kuwaiti, Dólar Australiano y Dirham de Emiratos Árabes Unidos.</t>
  </si>
  <si>
    <t>1er Trim 2019 (1)</t>
  </si>
  <si>
    <t>Deuda de la Administración Central - Por instrumento y tipo de plazo</t>
  </si>
  <si>
    <t>Títulos públicos y letras del tesoro emitidos en moneda nacional</t>
  </si>
  <si>
    <t>Títulos públicos, letras del tesoro, pagarés y préstamos garantizados emitidos en moneda nacional y ajustables por CER</t>
  </si>
  <si>
    <t>Títulos públicos, letras del tesoro y pagarés emitidos en moneda extranjera</t>
  </si>
  <si>
    <t>Serie de Tipos de Cambio y Coeficiente de Estabilización de Referencia (CER)</t>
  </si>
  <si>
    <t>Activos financieros de la Administración Central</t>
  </si>
  <si>
    <t>Flujos netos anuales con Organismos Internacionales</t>
  </si>
  <si>
    <t>I- DEUDA BRUTA + VALORES NEGOCIABLES VINCULADOS AL PBI (II + VI)</t>
  </si>
  <si>
    <t>DEUDA BRUTA + VALORES NEGOCIABLES VINCULADOS AL PBI</t>
  </si>
  <si>
    <t>Total Deuda Bruta</t>
  </si>
  <si>
    <t xml:space="preserve">     Deuda en Derechos especiales de giro</t>
  </si>
  <si>
    <t>POR DEUDA DIRECTA E INDIRECTA</t>
  </si>
  <si>
    <t>POR MONEDA Y TASA</t>
  </si>
  <si>
    <t>VIDA PROMEDIO (1)</t>
  </si>
  <si>
    <t xml:space="preserve"> POR INSTRUMENTO</t>
  </si>
  <si>
    <t>(1) Nota Metodológica: Cálculo realizado sobre la deuda en situación de pago normal.</t>
  </si>
  <si>
    <t>SERIE POR TRIMESTRE Y POR INSTRUMENTO</t>
  </si>
  <si>
    <t>I- DEUDA BRUTA + VALORES NEGOCIABLES VINCULADOS AL PBI ( II+VII )</t>
  </si>
  <si>
    <t>Efecto de las diferencias de cambio del período sobre el stock de Deuda de la Administración Central</t>
  </si>
  <si>
    <t>PERFIL DE VENCIMIENTOS DE LA DEUDA EN SITUACIÓN DE PAGO NORMAL</t>
  </si>
  <si>
    <t xml:space="preserve"> TOTAL</t>
  </si>
  <si>
    <t xml:space="preserve"> - DEUDA BRUTA </t>
  </si>
  <si>
    <t>I- DEUDA BRUTA (II + III)</t>
  </si>
  <si>
    <t>II- DEUDA BRUTA (III + IV + V)</t>
  </si>
  <si>
    <t>III- DEUDA EN SITUACIÓN DE PAGO NORMAL</t>
  </si>
  <si>
    <t>V- DEUDA ELEGIBLE PENDIENTE DE REESTRUCTURACIÓN (3)</t>
  </si>
  <si>
    <t>VIII- DEUDA NETA (II - VII)</t>
  </si>
  <si>
    <t>II- DEUDA BRUTA ( III+IV+V+VI )</t>
  </si>
  <si>
    <t>IV- DEUDA EN SITUACIÓN DE PAGO DIFERIDO</t>
  </si>
  <si>
    <t>DEUDA EN SITUACIÓN DE PAGO DIFERIDO</t>
  </si>
  <si>
    <t>Deuda elegible pendiente de reestructuración</t>
  </si>
  <si>
    <t>V- DEUDA EN SITUACIÓN DE PAGO DIFERIDO</t>
  </si>
  <si>
    <t>Deuda Bruta de la Administración Central (Excluida la elegible pendiente de reestructuración)</t>
  </si>
  <si>
    <t>Como % Deuda Bruta de la Administración Central (Excluida la elegible pendiente de reestructuración)</t>
  </si>
  <si>
    <t>Deuda Bruta de la Administración Central</t>
  </si>
  <si>
    <t>Deuda Externa de la Administración Central (3)</t>
  </si>
  <si>
    <t xml:space="preserve">Deuda Externa de la Administración Central (3) </t>
  </si>
  <si>
    <t>(3) Fuente: elaboración propia en base a las estimaciones trimestrales (utilizando el concepto de residencia) de la Dirección Nacional de Cuentas Internacionales, publicadas por el INDEC.</t>
  </si>
  <si>
    <t>BONAR/U$S/7,625%/18-04-2037 - Repo (***)</t>
  </si>
  <si>
    <t>BONAR/U$S/7,625%/18-04-2037 (Excluye Repo)</t>
  </si>
  <si>
    <t>BONAR/U$S/5,75%/18-04-2025 - Repo</t>
  </si>
  <si>
    <t>BONAR/U$S/8,75%/07-05-2024 - Repo</t>
  </si>
  <si>
    <t>BONAR/U$S/7,625%/18-04-2037 - Repo</t>
  </si>
  <si>
    <t>(*) El valor de septiembre de 2019 se corresponde con el valor nominal a cancelar al momento del vencimiento final de la operación de Repo (Resolución Conjunta SF y SH 2-E/2018).  El valor efectivo estimado a pagar asciende a u$s 563 millones.</t>
  </si>
  <si>
    <t>(*) El valor de abril de 2020 se corresponde con el valor nominal a cancelar al momento del vencimiento final de la operación de Repo (Resolución Conjunta SF y SH 3-E/2018).  El valor efectivo estimado a pagar asciende a u$s 518 millones.</t>
  </si>
  <si>
    <t>(*) Los valores del 2019 y 2020 se corresponden con los valores nominales a cancelar al momento del vencimiento final de las operaciones de Repo (Resolución Conjunta SF y SH 2-E/2018 y Resolución Conjunta SF y SH 3-E/2018).  Los valores efectivos estimados a pagar ascienden a u$s 563 millones y u$s 518 millones respectivamente.</t>
  </si>
  <si>
    <t>BONAR/U$S/8,75%/07-05-2024 - Repo (**) (***)</t>
  </si>
  <si>
    <t>Deuda Bruta de la Administración Central - Por Deuda Directa o Indirecta</t>
  </si>
  <si>
    <t>Deuda Bruta de la Administración Central - Por legislación, situación e instrumento</t>
  </si>
  <si>
    <t>Deuda Bruta de la Administración Central - Por tipo de moneda y tasa</t>
  </si>
  <si>
    <t>Tasa promedio ponderada por moneda e instrumento</t>
  </si>
  <si>
    <t>Vida promedio por instrumento</t>
  </si>
  <si>
    <t>DEUDA ELEGIBLE PENDIENTE DE REESTRUCTURACIÓN</t>
  </si>
  <si>
    <t>Deuda elegible pendiente de reestructuración, desagregada por instrumento</t>
  </si>
  <si>
    <t>DEUDA BRUTA DE LA ADMINISTRACIÓN CENTRAL</t>
  </si>
  <si>
    <t>Perfil mensual de vencimientos de capital de la Deuda Bruta de la Administración Central, desagregado por instrumento - 2019</t>
  </si>
  <si>
    <t>Perfil mensual de vencimientos de interés de la Deuda Bruta de la Administración Central, desagregado por instrumento - 2019</t>
  </si>
  <si>
    <t>Perfil mensual de vencimientos de capital de la Deuda Bruta de la Administración Central, desagregado por instrumento - 2020</t>
  </si>
  <si>
    <t>Perfil mensual de vencimientos de interés de la Deuda Bruta de la Administración Central, desagregado por instrumento - 2020</t>
  </si>
  <si>
    <t>Perfil anual de vencimientos de capital e interés de la Deuda Bruta de la Administración Central</t>
  </si>
  <si>
    <t>Perfil anual de vencimientos de capital de la Deuda Bruta de la Administración Central, desagregado por instrumento</t>
  </si>
  <si>
    <t>Perfil anual de vencimientos de interés de la Deuda Bruta de la Administración Central, desagregado por instrumento</t>
  </si>
  <si>
    <t>Deuda Bruta de la Administración Central - Por residencia del tenedor</t>
  </si>
  <si>
    <t>Deuda Bruta Externa de la Administración Central - Perfil de vencimientos de capital</t>
  </si>
  <si>
    <t>Indicadores de sostenibilidad de la Deuda Bruta de la Administración Central</t>
  </si>
  <si>
    <t>PERFIL DE VENCIMIENTOS DE CAPITAL E INTERÉS DE LA DEUDA BRUTA DE LA ADMINISTRACIÓN CENTRAL</t>
  </si>
  <si>
    <t>PERFIL MENSUAL DE VENCIMIENTOS DE CAPITAL DE LA DEUDA BRUTA DE LA ADMINISTRACIÓN CENTRAL</t>
  </si>
  <si>
    <t>PERFIL MENSUAL DE VENCIMIENTOS DE INTERÉS DE LA DEUDA BRUTA DE LA ADMINISTRACIÓN CENTRAL</t>
  </si>
  <si>
    <t>PERFIL ANUAL DE VENCIMIENTOS DE CAPITAL E INTERÉS DE LA DEUDA BRUTA DE LA ADMINISTRACIÓN CENTRAL</t>
  </si>
  <si>
    <t>PERFIL ANUAL DE VENCIMIENTOS DE CAPITAL DE LA DEUDA BRUTA DE LA ADMINISTRACIÓN CENTRAL</t>
  </si>
  <si>
    <t>PERFIL ANUAL DE VENCIMIENTOS DE INTERÉS DE LA DEUDA BRUTA DE LA ADMINISTRACIÓN CENTRAL</t>
  </si>
  <si>
    <t>ACTIVOS FINANCIEROS DE LA ADMINISTRACIÓN CENTAL (1)</t>
  </si>
  <si>
    <t>DEUDA BRUTA DE LA ADMINISTRACIÓN CENTRAL
EXCLUIDA LA DEUDA ELEGIBLE PENDIENTE DE REESTRUCTURACIÓN</t>
  </si>
  <si>
    <t>PERFIL DE VENCIMIENTOS DE CAPITAL DE LA DEUDA BRUTA EXTERNA DE LA ADMINISTRACIÓN CENTRAL
EXCLUIDA LA DEUDA ELEGIBLE PENDIENTE DE REESTRUCTURACIÓN</t>
  </si>
  <si>
    <t>INDICADORES DE SOSTENIBILIDAD DE LA DEUDA BRUTA DE LA ADMINISTRACIÓN CENTRAL</t>
  </si>
  <si>
    <t>I - DEUDA BRUTA (EXCLUIDA LA ELEGIBLE PENDIENTE DE REESTRUCTURACIÓN), AL 31/12/2018</t>
  </si>
  <si>
    <t>II - DEUDA ELEGIBLE PENDIENTE DE REESTRUCTURACIÓN, AL 31/12/2018</t>
  </si>
  <si>
    <t>III - DEUDA BRUTA, AL 31/12/2018 (I + II)</t>
  </si>
  <si>
    <t>(**) El valor de octubre de 2019 se corresponde con el valor residual a cancelar al momento del vencimiento final de la operación de Repo (Resolución Conjunta SF y SH 8-E/2017).  El valor efectivo estimado a pagar asciende a u$s 167 millones.</t>
  </si>
  <si>
    <t>(3) DLK: Instrumentos emitidos en u$s que se pagan en Pesos de acuerdo a la normativa de emisión.</t>
  </si>
  <si>
    <t>U$S</t>
  </si>
  <si>
    <t>U$S / Peso</t>
  </si>
  <si>
    <t>(3) A partir del año 2050 el total de servicios corresponde al Bono del Tesoro Consolidado 2089 y al Bono Internacional U$S 2117.</t>
  </si>
  <si>
    <t xml:space="preserve"> GARANTÍAS PLAN BRADY  (2)</t>
  </si>
  <si>
    <t>(2) Datos provisorios</t>
  </si>
  <si>
    <t>Deuda al 30/06/2019: nivel y composición</t>
  </si>
  <si>
    <t>Datos al 30/06/2019</t>
  </si>
  <si>
    <t>AL 30/06/2019</t>
  </si>
  <si>
    <t>DATOS AL 30/06/2019</t>
  </si>
  <si>
    <t>DISCOUNT/USD/8,28%/31-12-2033/DTO. 1735-04/LEY NY</t>
  </si>
  <si>
    <t>DISCOUNT/USD/8,28%/31-12-2033/DTO. 1735-04/LEY ARG</t>
  </si>
  <si>
    <t>DISCOUNT/USD/8,28%/31-12-2033/DTO. 563-10/LEY NY</t>
  </si>
  <si>
    <t>DISCOUNT/USD/8,28%/31-12-2033/DTO. 563-10/LEY ARG</t>
  </si>
  <si>
    <t>LETES/U$S/20-12-2019</t>
  </si>
  <si>
    <t>LETES/U$S/31-01-2020</t>
  </si>
  <si>
    <t>LETES/U$S/15-11-2019</t>
  </si>
  <si>
    <t>LETES/U$S/29-11-2019</t>
  </si>
  <si>
    <t>LETES/U$S/17-01-2020</t>
  </si>
  <si>
    <t>LETES/U$S/19-07-2019</t>
  </si>
  <si>
    <t>Saldo al 30/06/2019</t>
  </si>
  <si>
    <t>A.2.4</t>
  </si>
  <si>
    <t xml:space="preserve">Deuda Bruta de la Administración Central - Flujos y variaciones acumulados 2019  </t>
  </si>
  <si>
    <t xml:space="preserve">Deuda Bruta de la Administración Central - Flujos y variaciones 2do. Trimestre 2019  </t>
  </si>
  <si>
    <t xml:space="preserve">Deuda Bruta de la Administración Central - Serie de saldos trimestrales - 2do. Trimestre 2018/2do. Trimestre 2019  </t>
  </si>
  <si>
    <t>Vencimientos de capital e interés de la deuda al 30-06-2019 proyectados</t>
  </si>
  <si>
    <t>Perfil mensual de vencimientos de capital e interés de la Deuda Bruta de la Administración Central - 07/2019 a 06/2020</t>
  </si>
  <si>
    <t>ACUMULADO ENERO 2019 - JUNIO 2019</t>
  </si>
  <si>
    <t>V - DEUDA BRUTA, AL 30/06/2019 (III + IV)</t>
  </si>
  <si>
    <t>VI - DEUDA ELEGIBLE PENDIENTE DE REESTRUCTURACIÓN, AL 30/06/2019</t>
  </si>
  <si>
    <t>VII - DEUDA BRUTA (EXCLUIDA LA ELEGIBLE PENDIENTE DE REESTRUCTURACIÓN), AL 30/06/2019 (V - VI)</t>
  </si>
  <si>
    <t>ACUMULADO AL 30/06/2019</t>
  </si>
  <si>
    <t>Valor actualizado en miles de u$s al 30/06/2019</t>
  </si>
  <si>
    <t>2do Trim 2019 (1)</t>
  </si>
  <si>
    <t>BONOS PGN 2021/DLK/28-06-2021</t>
  </si>
  <si>
    <t>LECAP/$/31-07-2019</t>
  </si>
  <si>
    <t>LECAP/$/30-08-2019</t>
  </si>
  <si>
    <t>LECAP/$/13-09-2019</t>
  </si>
  <si>
    <t>LECAP/$/19-07-2019</t>
  </si>
  <si>
    <t>LETRA/$/FFSIT/14-10-2019</t>
  </si>
  <si>
    <t>LETRA/$/FFRH/07-11-2019</t>
  </si>
  <si>
    <t>LETRA/DLK/4,25%/05-11-19</t>
  </si>
  <si>
    <t>LETRA/DLK/4,25%/03-10-19</t>
  </si>
  <si>
    <t>LETRA/DLK/4,25%/04-09-19</t>
  </si>
  <si>
    <t>LETRA/DLK/4,25%/04-12-19</t>
  </si>
  <si>
    <t>(3) Surge de multiplicar el valor nominal residual por el coeficiente de capitalización y el coeficiente de estabilización de referencia al 30-06-2019.</t>
  </si>
  <si>
    <t>(2) Valor nominal original (VNO) menos amortizaciones vencidas.  Surge de multiplicar el VNO por el valor residual al 30-06-2019.</t>
  </si>
  <si>
    <t>(1) Valor nominal original (VNO) menos amortizaciones vencidas.  Surge de multiplicar el VNO por el valor residual al 30-06-2019.</t>
  </si>
  <si>
    <t>(2) Surge de multiplicar el valor nominal residual por el coeficiente de capitalización al 30-06-2019.</t>
  </si>
  <si>
    <t>2do. TRIMESTRE DE 2019</t>
  </si>
  <si>
    <t>I - DEUDA BRUTA (EXCLUIDA LA ELEGIBLE PENDIENTE DE REESTRUCTURACIÓN), AL 31/03/2019</t>
  </si>
  <si>
    <t>II - DEUDA ELEGIBLE PENDIENTE DE REESTRUCTURACIÓN, AL 31/03/2019</t>
  </si>
  <si>
    <t>III - DEUDA BRUTA, AL 31/03/2019 (I + II)</t>
  </si>
  <si>
    <t>Bonos Internacionales</t>
  </si>
  <si>
    <t>Títulos del Tesoro</t>
  </si>
  <si>
    <t>(En miles de U$S - Tipo de cambio 30/06/2019)</t>
  </si>
  <si>
    <t>PERIODO PROYECTADO JULIO 2019 A JUNIO 2020</t>
  </si>
  <si>
    <t>(2) Como porcentaje del total de los servicios proyectados (capital mas interés) para el período 01/07/2019 - 31/12/2117.</t>
  </si>
  <si>
    <t>(En millones de U$S - Stock de deuda y tipo de cambio 30/06/19)</t>
  </si>
  <si>
    <t>BONAR/U$S/7,625%/18-04-2037 - Repo (*)</t>
  </si>
  <si>
    <r>
      <t>(1) Nota Metodológica:</t>
    </r>
    <r>
      <rPr>
        <sz val="10"/>
        <rFont val="Calibri"/>
        <family val="2"/>
        <scheme val="minor"/>
      </rPr>
      <t xml:space="preserve"> Cálculo realizado sobre la deuda en situación de pago normal. Se aplican las tasas de referencia vigentes al 30/06/2019, incluyendo la tasa "plena" en aquellos instrumentos que capitalizan parte de los intereses que devengan.</t>
    </r>
  </si>
  <si>
    <t>(1) Valor nominal original (VNO) menos amortizaciones vencidas. Surge de multiplicar el VNO por el valor residual al 30-06-2019.</t>
  </si>
  <si>
    <t>BONO DE CONSOLIDACIÓN PRE.2ºS./$/C.A./02/PRE3</t>
  </si>
  <si>
    <t>BONO DE CONSOLIDACIÓN PRO.1ºS./$/C.A./07/PRO1</t>
  </si>
  <si>
    <t>BONO DE CONSOLIDACIÓN PRO.2ºS./$/C.A./10/PRO3</t>
  </si>
  <si>
    <t>BONO DE CONSOLIDACIÓN PRO.3ºS./$/C.A./07/PRO5</t>
  </si>
  <si>
    <t>BONO DE CONSOLIDACIÓN PRO.5°S./$/C.A./07/PRO9</t>
  </si>
  <si>
    <t>BONO DE CONSOLIDACIÓN PRO.1ºS./U$S/L./07/PRO2</t>
  </si>
  <si>
    <t>BONO DE CONSOLIDACIÓN PRO.2ºS./U$S/L./10/PRO4</t>
  </si>
  <si>
    <t>BONO DE CONSOLIDACIÓN PRO.3ºS./U$S/L./07/PRO6</t>
  </si>
  <si>
    <t>BONO DE CONSOLIDACIÓN PRO.5ºS./U$S/L./07/PRO10</t>
  </si>
  <si>
    <t xml:space="preserve">          · Bonos de consolidación</t>
  </si>
  <si>
    <t>Capitalización de Bonos del Canje, Préstamos Garantizados, Pagaré Banco Nación, Bonos de consolidación y Otros</t>
  </si>
  <si>
    <t xml:space="preserve"> · Bonos de consolidación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</si>
  <si>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bonos de consolidación - Las cifras presentadas se encuentran en proceso de conciliación.</t>
  </si>
  <si>
    <t>2do Trimestre 2019</t>
  </si>
  <si>
    <t>(**) Del valor de mayo del 2020, u$s 2.676 se corresponden con el valor residual a cancelar al momento del vencimiento final de las operaciones de Repo (Resolución Conjunta SF y SH 36-E/2018,  Resolución Conjunta SF y SH 39-E/2018 y Resolución Conjunta SF y SH 4-E/2019).  El valor efectivo estimado a pagar asciende a u$s 663 millones.</t>
  </si>
  <si>
    <t>(***) Los valores del 2021 se corresponden con los valores nominales a cancelar al momento del vencimiento final de las operaciones de Repo (Resolución Conjunta SF y SH 20-E/2019 y Resolución Conjunta SF y SH 22-E/2019).  Los valores efectivos estimados a pagar por ambos instrumentos ascienden a u$s 152 millones.</t>
  </si>
  <si>
    <t>(**) De los valores del 2019 y 2020, u$s 695 millones y u$s 2.676 millones se corresponden con los valores residuales a cancelar al momento del vencimiento final de las operaciones de Repo (Resolución Conjunta SF y SH 36-E/2018, Resolución Conjunta SF y SH 39-E/2018, Resolución Conjunta SF y SH 4-E/2019 y Resolución Conjunta SF y SH 8-E/2017).  Los valores efectivos estimados a pagar ascienden a u$s 167 millones y u$s 663 millones respectivamente.</t>
  </si>
  <si>
    <t xml:space="preserve"> U$S-LEY ARG (TVPA)</t>
  </si>
  <si>
    <t xml:space="preserve"> ARG-LEY ARG (TVPP)</t>
  </si>
  <si>
    <t xml:space="preserve"> U$S-LEY NY (TVPY-TVYO)</t>
  </si>
  <si>
    <t xml:space="preserve"> EUR- LEY INGLRESA (TVPE)</t>
  </si>
  <si>
    <t xml:space="preserve"> YEN- LEY JAPONESA </t>
  </si>
  <si>
    <t>BONOS</t>
  </si>
  <si>
    <t xml:space="preserve">  AVALES</t>
  </si>
  <si>
    <t>Avales</t>
  </si>
  <si>
    <t>BONAR/DLK/4,50% U$S/13-02-2020 (3)</t>
  </si>
  <si>
    <t>4,50% U$S</t>
  </si>
  <si>
    <t>BOGATO/$/CER+4%/06-03-2020</t>
  </si>
  <si>
    <t xml:space="preserve"> - Avales</t>
  </si>
  <si>
    <t>En millones de u$s - Stock y tipo de cambio al 30/06/2019</t>
  </si>
  <si>
    <t>Stock al 30/06/2019</t>
  </si>
  <si>
    <t>2051-2117 (2)</t>
  </si>
  <si>
    <t>2051-2117</t>
  </si>
  <si>
    <t>(2) A partir del año 2051 el total de servicios corresponde a los vencimientos del Bono del Tesoro Consolidado $ 2089 y del Bono Internacional de la República Argentina u$s 2117.</t>
  </si>
  <si>
    <t>BONOS PGN/DLK/28-06-2021</t>
  </si>
  <si>
    <t>5. LETRAS DEL TESORO</t>
  </si>
  <si>
    <t>6. AVALES</t>
  </si>
  <si>
    <t>7. DEUDA EN SITUACIÓN DE PAGO DIFERIDO</t>
  </si>
  <si>
    <t>Otras Operaciones (Bajas Ley n° 27.249, amparos y excepciones y otros ajustes)</t>
  </si>
  <si>
    <t>VERSIÓN FINAL</t>
  </si>
</sst>
</file>

<file path=xl/styles.xml><?xml version="1.0" encoding="utf-8"?>
<styleSheet xmlns="http://schemas.openxmlformats.org/spreadsheetml/2006/main">
  <numFmts count="5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_€_-;\-* #,##0\ _€_-;_-* &quot;-&quot;\ _€_-;_-@_-"/>
    <numFmt numFmtId="165" formatCode="_-* #,##0.00\ _€_-;\-* #,##0.00\ _€_-;_-* &quot;-&quot;??\ _€_-;_-@_-"/>
    <numFmt numFmtId="166" formatCode="_-* #,##0.00_-;\-* #,##0.00_-;_-* &quot;-&quot;??_-;_-@_-"/>
    <numFmt numFmtId="167" formatCode="_(* #,##0_);_(* \(#,##0\);_(* &quot;-&quot;_);_(@_)"/>
    <numFmt numFmtId="168" formatCode="_-* #,##0\ _P_t_a_-;\-* #,##0\ _P_t_a_-;_-* &quot;-&quot;\ _P_t_a_-;_-@_-"/>
    <numFmt numFmtId="169" formatCode="_-* #,##0\ _P_t_s_-;\-* #,##0\ _P_t_s_-;_-* &quot;-&quot;\ _P_t_s_-;_-@_-"/>
    <numFmt numFmtId="170" formatCode="_-* #,##0.00\ _P_t_s_-;\-* #,##0.00\ _P_t_s_-;_-* &quot;-&quot;??\ _P_t_s_-;_-@_-"/>
    <numFmt numFmtId="171" formatCode="_-* #,##0.00\ _$_-;\-* #,##0.00\ _$_-;_-* &quot;-&quot;??\ _$_-;_-@_-"/>
    <numFmt numFmtId="172" formatCode="_-* #,##0.00\ _P_t_s_-;\-* #,##0.00\ _P_t_s_-;_-* &quot;-&quot;\ _P_t_s_-;_-@_-"/>
    <numFmt numFmtId="173" formatCode="_-* #,##0_-;\-* #,##0_-;_-* &quot;-&quot;??_-;_-@_-"/>
    <numFmt numFmtId="174" formatCode="0.00_)"/>
    <numFmt numFmtId="175" formatCode="0.0%"/>
    <numFmt numFmtId="176" formatCode="_-* #,##0.0000\ _P_t_s_-;\-* #,##0.0000\ _P_t_s_-;_-* &quot;-&quot;\ _P_t_s_-;_-@_-"/>
    <numFmt numFmtId="177" formatCode="#,##0,;\-\ #,##0,;&quot;--- &quot;"/>
    <numFmt numFmtId="178" formatCode="#,##0,,;\-\ #,##0,,;&quot;--- &quot;"/>
    <numFmt numFmtId="179" formatCode="#,##0.00_);\(#,##0.00\);&quot; --- &quot;"/>
    <numFmt numFmtId="180" formatCode="_(* #,##0.0000000_);_(* \(#,##0.0000000\);_(* &quot;-&quot;??_);_(@_)"/>
    <numFmt numFmtId="181" formatCode="[$-C0A]d\-mmm\-yy;@"/>
    <numFmt numFmtId="182" formatCode="_-* #,##0\ _€_-;\-* #,##0\ _€_-;_-* &quot;-&quot;??\ _€_-;_-@_-"/>
    <numFmt numFmtId="183" formatCode="#,##0.0"/>
    <numFmt numFmtId="184" formatCode="_-* #,##0.000\ _P_t_s_-;\-* #,##0.000\ _P_t_s_-;_-* &quot;-&quot;\ _P_t_s_-;_-@_-"/>
    <numFmt numFmtId="185" formatCode="#,"/>
    <numFmt numFmtId="186" formatCode="#,##0.000"/>
    <numFmt numFmtId="187" formatCode="_-* #,##0\ _$_-;\-* #,##0\ _$_-;_-* &quot;-&quot;\ _$_-;_-@_-"/>
    <numFmt numFmtId="188" formatCode="_-* #,##0\ _D_l_s_-;\-* #,##0\ _D_l_s_-;_-* &quot;-&quot;\ _D_l_s_-;_-@_-"/>
    <numFmt numFmtId="189" formatCode="_-* #,##0.00000\ _€_-;\-* #,##0.00000\ _€_-;_-* &quot;-&quot;??\ _€_-;_-@_-"/>
    <numFmt numFmtId="190" formatCode="_-* #,##0.00\ _P_t_a_-;\-* #,##0.00\ _P_t_a_-;_-* &quot;-&quot;??\ _P_t_a_-;_-@_-"/>
    <numFmt numFmtId="191" formatCode="_ * #,##0.0000_ ;_ * \-#,##0.0000_ ;_ * &quot;-&quot;????_ ;_ @_ "/>
    <numFmt numFmtId="192" formatCode="_-* #,##0\ _P_t_s_-;\-* #,##0\ _P_t_s_-;_-* &quot;-&quot;??\ _P_t_s_-;_-@_-"/>
    <numFmt numFmtId="193" formatCode="_(* #,##0.000_);_(* \(#,##0.000\);_(* &quot;-&quot;_);_(@_)"/>
    <numFmt numFmtId="194" formatCode="0.00000"/>
    <numFmt numFmtId="195" formatCode="_-* #,##0.00\ [$€]_-;\-* #,##0.00\ [$€]_-;_-* &quot;-&quot;??\ [$€]_-;_-@_-"/>
    <numFmt numFmtId="196" formatCode="_(* #,##0.00_);_(* \(#,##0.00\);_(* &quot;-&quot;??_);_(@_)"/>
    <numFmt numFmtId="197" formatCode="_ * #,##0.00_ ;_ * \-#,##0.00_ ;_ * &quot;-&quot;????_ ;_ @_ "/>
    <numFmt numFmtId="198" formatCode="_ * #,##0_ ;_ * \-#,##0_ ;_ * &quot;-&quot;??_ ;_ @_ "/>
    <numFmt numFmtId="199" formatCode="_-* #,##0.0\ _P_t_a_-;\-* #,##0.0\ _P_t_a_-;_-* &quot;-&quot;??\ _P_t_a_-;_-@_-"/>
    <numFmt numFmtId="200" formatCode="_-* #,##0.0000000\ _P_t_a_-;\-* #,##0.0000000\ _P_t_a_-;_-* &quot;-&quot;??\ _P_t_a_-;_-@_-"/>
    <numFmt numFmtId="201" formatCode="_-* #,##0.000000\ _P_t_s_-;\-* #,##0.000000\ _P_t_s_-;_-* &quot;-&quot;??\ _P_t_s_-;_-@_-"/>
    <numFmt numFmtId="202" formatCode="0.000%"/>
    <numFmt numFmtId="203" formatCode="_-* #,##0.0000\ _P_t_s_-;\-* #,##0.0000\ _P_t_s_-;_-* &quot;-&quot;??\ _P_t_s_-;_-@_-"/>
    <numFmt numFmtId="204" formatCode="_ * #,##0.00000_ ;_ * \-#,##0.00000_ ;_ * &quot;-&quot;_ ;_ @_ "/>
    <numFmt numFmtId="205" formatCode="_-* #,##0.000\ _P_t_s_-;\-* #,##0.000\ _P_t_s_-;_-* &quot;-&quot;??\ _P_t_s_-;_-@_-"/>
    <numFmt numFmtId="206" formatCode="_-* #,##0.0000000\ _P_t_s_-;\-* #,##0.0000000\ _P_t_s_-;_-* &quot;-&quot;??\ _P_t_s_-;_-@_-"/>
    <numFmt numFmtId="207" formatCode="_-* #,##0.0000000000\ _P_t_s_-;\-* #,##0.0000000000\ _P_t_s_-;_-* &quot;-&quot;??\ _P_t_s_-;_-@_-"/>
    <numFmt numFmtId="208" formatCode="_-* #,##0.00\ _P_t_a_-;\-* #,##0.00\ _P_t_a_-;_-* &quot;-&quot;\ _P_t_a_-;_-@_-"/>
    <numFmt numFmtId="209" formatCode="#,##0_ ;\-#,##0\ "/>
    <numFmt numFmtId="210" formatCode="0.0000%"/>
    <numFmt numFmtId="211" formatCode="0.00000000000000%"/>
    <numFmt numFmtId="212" formatCode="_-* #,##0.00000\ _P_t_s_-;\-* #,##0.00000\ _P_t_s_-;_-* &quot;-&quot;??\ _P_t_s_-;_-@_-"/>
    <numFmt numFmtId="213" formatCode="_-* #,##0.000000000000\ _P_t_s_-;\-* #,##0.000000000000\ _P_t_s_-;_-* &quot;-&quot;??\ _P_t_s_-;_-@_-"/>
    <numFmt numFmtId="214" formatCode="0.00000000000"/>
    <numFmt numFmtId="215" formatCode="_-* #,##0.00000000000\ _P_t_s_-;\-* #,##0.00000000000\ _P_t_s_-;_-* &quot;-&quot;??\ _P_t_s_-;_-@_-"/>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sz val="10"/>
      <color indexed="8"/>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b/>
      <i/>
      <u/>
      <sz val="10"/>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i/>
      <u/>
      <sz val="12"/>
      <name val="Calibri"/>
      <family val="2"/>
      <scheme val="minor"/>
    </font>
    <font>
      <sz val="12"/>
      <color indexed="8"/>
      <name val="Calibri"/>
      <family val="2"/>
      <scheme val="minor"/>
    </font>
    <font>
      <b/>
      <i/>
      <sz val="12"/>
      <name val="Calibri"/>
      <family val="2"/>
      <scheme val="minor"/>
    </font>
    <font>
      <sz val="9"/>
      <color indexed="9"/>
      <name val="Calibri"/>
      <family val="2"/>
      <scheme val="minor"/>
    </font>
    <font>
      <sz val="9"/>
      <color theme="1"/>
      <name val="Calibri"/>
      <family val="2"/>
      <scheme val="minor"/>
    </font>
    <font>
      <u/>
      <sz val="11"/>
      <color indexed="12"/>
      <name val="Calibri"/>
      <family val="2"/>
      <scheme val="minor"/>
    </font>
    <font>
      <sz val="11"/>
      <color rgb="FFFF0000"/>
      <name val="Calibri"/>
      <family val="2"/>
      <scheme val="minor"/>
    </font>
    <font>
      <sz val="9"/>
      <name val="Times New Roman"/>
      <family val="1"/>
    </font>
    <font>
      <b/>
      <sz val="11"/>
      <color theme="0"/>
      <name val="Arial"/>
      <family val="2"/>
    </font>
    <font>
      <b/>
      <sz val="10"/>
      <name val="Times New Roman"/>
      <family val="1"/>
    </font>
    <font>
      <sz val="11"/>
      <name val="Calibri"/>
      <family val="2"/>
    </font>
    <font>
      <i/>
      <sz val="10"/>
      <name val="Calibri"/>
      <family val="2"/>
    </font>
    <font>
      <b/>
      <sz val="12"/>
      <name val="Calibri"/>
      <family val="2"/>
    </font>
    <font>
      <i/>
      <sz val="11"/>
      <color rgb="FFFF0000"/>
      <name val="Calibri"/>
      <family val="2"/>
      <scheme val="minor"/>
    </font>
    <font>
      <u/>
      <sz val="11"/>
      <name val="Calibri"/>
      <family val="2"/>
      <scheme val="minor"/>
    </font>
    <font>
      <i/>
      <u/>
      <sz val="11"/>
      <name val="Calibri"/>
      <family val="2"/>
      <scheme val="minor"/>
    </font>
    <font>
      <sz val="10"/>
      <color theme="1"/>
      <name val="Calibri"/>
      <family val="2"/>
      <scheme val="minor"/>
    </font>
    <font>
      <i/>
      <sz val="11"/>
      <name val="Times New Roman"/>
      <family val="1"/>
    </font>
    <font>
      <b/>
      <i/>
      <u/>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b/>
      <sz val="11"/>
      <name val="Times New Roman"/>
      <family val="1"/>
    </font>
    <font>
      <b/>
      <i/>
      <sz val="13"/>
      <name val="Calibri"/>
      <family val="2"/>
      <scheme val="minor"/>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theme="4" tint="-0.249977111117893"/>
        <bgColor indexed="64"/>
      </patternFill>
    </fill>
    <fill>
      <patternFill patternType="solid">
        <fgColor theme="0" tint="-4.9989318521683403E-2"/>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top style="thin">
        <color indexed="64"/>
      </top>
      <bottom style="hair">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s>
  <cellStyleXfs count="506">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6" borderId="0" applyNumberFormat="0" applyBorder="0" applyAlignment="0" applyProtection="0"/>
    <xf numFmtId="0" fontId="26" fillId="5"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2" borderId="0" applyNumberFormat="0" applyBorder="0" applyAlignment="0" applyProtection="0"/>
    <xf numFmtId="0" fontId="26" fillId="13" borderId="0" applyNumberFormat="0" applyBorder="0" applyAlignment="0" applyProtection="0"/>
    <xf numFmtId="0" fontId="56" fillId="6"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3" borderId="0" applyNumberFormat="0" applyBorder="0" applyAlignment="0" applyProtection="0"/>
    <xf numFmtId="0" fontId="56" fillId="20"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14" fillId="0" borderId="0" applyNumberFormat="0" applyFill="0" applyBorder="0" applyAlignment="0" applyProtection="0"/>
    <xf numFmtId="0" fontId="48" fillId="10" borderId="0" applyNumberFormat="0" applyBorder="0" applyAlignment="0" applyProtection="0"/>
    <xf numFmtId="0" fontId="28" fillId="9" borderId="0" applyNumberFormat="0" applyBorder="0" applyAlignment="0" applyProtection="0"/>
    <xf numFmtId="0" fontId="51" fillId="22" borderId="1" applyNumberFormat="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53" fillId="24" borderId="2" applyNumberFormat="0" applyAlignment="0" applyProtection="0"/>
    <xf numFmtId="167" fontId="14" fillId="0" borderId="0" applyFont="0" applyFill="0" applyBorder="0" applyAlignment="0" applyProtection="0"/>
    <xf numFmtId="3" fontId="17" fillId="0" borderId="0" applyFont="0" applyFill="0" applyBorder="0" applyAlignment="0" applyProtection="0"/>
    <xf numFmtId="180" fontId="14"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14" fillId="0" borderId="0" applyFont="0" applyFill="0" applyBorder="0" applyAlignment="0" applyProtection="0"/>
    <xf numFmtId="0" fontId="55"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18" fillId="0" borderId="0"/>
    <xf numFmtId="0" fontId="47" fillId="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4" fillId="8" borderId="0" applyNumberFormat="0" applyBorder="0" applyAlignment="0" applyProtection="0"/>
    <xf numFmtId="0" fontId="49" fillId="11" borderId="1" applyNumberFormat="0" applyAlignment="0" applyProtection="0"/>
    <xf numFmtId="15" fontId="14" fillId="0" borderId="0"/>
    <xf numFmtId="0" fontId="52" fillId="0" borderId="7" applyNumberFormat="0" applyFill="0" applyAlignment="0" applyProtection="0"/>
    <xf numFmtId="170" fontId="14" fillId="0" borderId="0" applyFont="0" applyFill="0" applyBorder="0" applyAlignment="0" applyProtection="0"/>
    <xf numFmtId="169" fontId="14" fillId="0" borderId="0" applyFont="0" applyFill="0" applyBorder="0" applyAlignment="0" applyProtection="0"/>
    <xf numFmtId="4" fontId="23" fillId="0" borderId="0" applyFont="0" applyFill="0" applyBorder="0" applyAlignment="0" applyProtection="0"/>
    <xf numFmtId="0" fontId="35" fillId="11" borderId="0" applyNumberFormat="0" applyBorder="0" applyAlignment="0" applyProtection="0"/>
    <xf numFmtId="0" fontId="15" fillId="0" borderId="0"/>
    <xf numFmtId="0" fontId="14" fillId="0" borderId="0"/>
    <xf numFmtId="0" fontId="14" fillId="0" borderId="0"/>
    <xf numFmtId="0" fontId="26" fillId="4" borderId="8" applyNumberFormat="0" applyFont="0" applyAlignment="0" applyProtection="0"/>
    <xf numFmtId="0" fontId="14" fillId="4" borderId="8" applyNumberFormat="0" applyFont="0" applyAlignment="0" applyProtection="0"/>
    <xf numFmtId="179" fontId="13" fillId="0" borderId="0" applyFont="0" applyFill="0" applyBorder="0" applyAlignment="0" applyProtection="0"/>
    <xf numFmtId="185" fontId="25" fillId="0" borderId="0">
      <protection locked="0"/>
    </xf>
    <xf numFmtId="0" fontId="50" fillId="22" borderId="9" applyNumberFormat="0" applyAlignment="0" applyProtection="0"/>
    <xf numFmtId="9" fontId="14" fillId="0" borderId="0" applyFont="0" applyFill="0" applyBorder="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18" fillId="0" borderId="0"/>
    <xf numFmtId="0" fontId="54" fillId="0" borderId="0" applyNumberFormat="0" applyFill="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4" borderId="0" applyNumberFormat="0" applyBorder="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34" fillId="10" borderId="0" applyNumberFormat="0" applyBorder="0" applyAlignment="0" applyProtection="0"/>
    <xf numFmtId="0" fontId="28" fillId="9" borderId="0" applyNumberFormat="0" applyBorder="0" applyAlignment="0" applyProtection="0"/>
    <xf numFmtId="0" fontId="27" fillId="6"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0" borderId="3" applyNumberFormat="0" applyFill="0" applyAlignment="0" applyProtection="0"/>
    <xf numFmtId="0" fontId="30" fillId="24" borderId="2" applyNumberFormat="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8" fillId="0" borderId="0" applyNumberFormat="0" applyFill="0" applyBorder="0" applyAlignment="0" applyProtection="0"/>
    <xf numFmtId="0" fontId="36" fillId="22" borderId="9" applyNumberFormat="0" applyAlignment="0" applyProtection="0"/>
    <xf numFmtId="0" fontId="28" fillId="6" borderId="0" applyNumberFormat="0" applyBorder="0" applyAlignment="0" applyProtection="0"/>
    <xf numFmtId="0" fontId="27" fillId="17" borderId="0" applyNumberFormat="0" applyBorder="0" applyAlignment="0" applyProtection="0"/>
    <xf numFmtId="0" fontId="34" fillId="8" borderId="0" applyNumberFormat="0" applyBorder="0" applyAlignment="0" applyProtection="0"/>
    <xf numFmtId="0" fontId="33" fillId="11" borderId="1" applyNumberFormat="0" applyAlignment="0" applyProtection="0"/>
    <xf numFmtId="0" fontId="27" fillId="14" borderId="0" applyNumberFormat="0" applyBorder="0" applyAlignment="0" applyProtection="0"/>
    <xf numFmtId="0" fontId="37" fillId="0" borderId="7" applyNumberFormat="0" applyFill="0" applyAlignment="0" applyProtection="0"/>
    <xf numFmtId="4" fontId="16" fillId="0" borderId="0" applyFont="0" applyFill="0" applyBorder="0" applyAlignment="0" applyProtection="0"/>
    <xf numFmtId="0" fontId="35" fillId="11" borderId="0" applyNumberFormat="0" applyBorder="0" applyAlignment="0" applyProtection="0"/>
    <xf numFmtId="0" fontId="27" fillId="19" borderId="0" applyNumberFormat="0" applyBorder="0" applyAlignment="0" applyProtection="0"/>
    <xf numFmtId="0" fontId="12" fillId="4" borderId="8" applyNumberFormat="0" applyFont="0" applyAlignment="0" applyProtection="0"/>
    <xf numFmtId="0" fontId="36" fillId="22"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42" fillId="0" borderId="13" applyNumberFormat="0" applyFill="0" applyAlignment="0" applyProtection="0"/>
    <xf numFmtId="0" fontId="37"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3" borderId="1" applyNumberFormat="0" applyAlignment="0" applyProtection="0"/>
    <xf numFmtId="0" fontId="29" fillId="23" borderId="1" applyNumberFormat="0" applyAlignment="0" applyProtection="0"/>
    <xf numFmtId="0" fontId="29" fillId="23" borderId="1" applyNumberFormat="0" applyAlignment="0" applyProtection="0"/>
    <xf numFmtId="0" fontId="30" fillId="24" borderId="2" applyNumberFormat="0" applyAlignment="0" applyProtection="0"/>
    <xf numFmtId="0" fontId="30" fillId="24" borderId="2" applyNumberFormat="0" applyAlignment="0" applyProtection="0"/>
    <xf numFmtId="0" fontId="30" fillId="24" borderId="2" applyNumberFormat="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41" fontId="14" fillId="0" borderId="0" applyFont="0" applyFill="0" applyBorder="0" applyAlignment="0" applyProtection="0"/>
    <xf numFmtId="43" fontId="1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33" fillId="5" borderId="1" applyNumberFormat="0" applyAlignment="0" applyProtection="0"/>
    <xf numFmtId="0" fontId="33" fillId="5" borderId="1" applyNumberFormat="0" applyAlignment="0" applyProtection="0"/>
    <xf numFmtId="0" fontId="33" fillId="5" borderId="1" applyNumberFormat="0" applyAlignment="0" applyProtection="0"/>
    <xf numFmtId="0" fontId="14" fillId="0" borderId="0" applyNumberFormat="0" applyFill="0" applyBorder="0" applyAlignment="0" applyProtection="0">
      <alignment vertical="top"/>
      <protection locked="0"/>
    </xf>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1" fillId="0" borderId="0"/>
    <xf numFmtId="0" fontId="11" fillId="0" borderId="0"/>
    <xf numFmtId="0" fontId="12" fillId="4" borderId="8" applyNumberFormat="0" applyFont="0" applyAlignment="0" applyProtection="0"/>
    <xf numFmtId="0" fontId="12" fillId="4" borderId="8" applyNumberFormat="0" applyFont="0" applyAlignment="0" applyProtection="0"/>
    <xf numFmtId="0" fontId="12" fillId="4" borderId="8" applyNumberFormat="0" applyFont="0" applyAlignment="0" applyProtection="0"/>
    <xf numFmtId="179" fontId="57"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0" fontId="36" fillId="23" borderId="9" applyNumberFormat="0" applyAlignment="0" applyProtection="0"/>
    <xf numFmtId="0" fontId="36" fillId="23" borderId="9" applyNumberFormat="0" applyAlignment="0" applyProtection="0"/>
    <xf numFmtId="0" fontId="36" fillId="23"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27" fillId="13"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34" fillId="10" borderId="0" applyNumberFormat="0" applyBorder="0" applyAlignment="0" applyProtection="0"/>
    <xf numFmtId="0" fontId="30" fillId="24" borderId="2" applyNumberFormat="0" applyAlignment="0" applyProtection="0"/>
    <xf numFmtId="0" fontId="27" fillId="20" borderId="0" applyNumberFormat="0" applyBorder="0" applyAlignment="0" applyProtection="0"/>
    <xf numFmtId="4" fontId="1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6" borderId="0" applyNumberFormat="0" applyBorder="0" applyAlignment="0" applyProtection="0"/>
    <xf numFmtId="4" fontId="16" fillId="0" borderId="0" applyFont="0" applyFill="0" applyBorder="0" applyAlignment="0" applyProtection="0"/>
    <xf numFmtId="0" fontId="33" fillId="11" borderId="1" applyNumberFormat="0" applyAlignment="0" applyProtection="0"/>
    <xf numFmtId="0" fontId="37" fillId="0" borderId="7" applyNumberFormat="0" applyFill="0" applyAlignment="0" applyProtection="0"/>
    <xf numFmtId="4" fontId="16" fillId="0" borderId="0" applyFont="0" applyFill="0" applyBorder="0" applyAlignment="0" applyProtection="0"/>
    <xf numFmtId="0" fontId="34" fillId="10"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36" fillId="22" borderId="9" applyNumberFormat="0" applyAlignment="0" applyProtection="0"/>
    <xf numFmtId="0" fontId="27" fillId="6" borderId="0" applyNumberFormat="0" applyBorder="0" applyAlignment="0" applyProtection="0"/>
    <xf numFmtId="0" fontId="27" fillId="6" borderId="0" applyNumberFormat="0" applyBorder="0" applyAlignment="0" applyProtection="0"/>
    <xf numFmtId="0" fontId="37" fillId="0" borderId="0" applyNumberFormat="0" applyFill="0" applyBorder="0" applyAlignment="0" applyProtection="0"/>
    <xf numFmtId="0" fontId="27" fillId="21" borderId="0" applyNumberFormat="0" applyBorder="0" applyAlignment="0" applyProtection="0"/>
    <xf numFmtId="0" fontId="30" fillId="24" borderId="2" applyNumberFormat="0" applyAlignment="0" applyProtection="0"/>
    <xf numFmtId="0" fontId="28" fillId="6" borderId="0" applyNumberFormat="0" applyBorder="0" applyAlignment="0" applyProtection="0"/>
    <xf numFmtId="0" fontId="33" fillId="11" borderId="1" applyNumberFormat="0" applyAlignment="0" applyProtection="0"/>
    <xf numFmtId="0" fontId="37"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36" fillId="22" borderId="9" applyNumberFormat="0" applyAlignment="0" applyProtection="0"/>
    <xf numFmtId="0" fontId="27" fillId="13" borderId="0" applyNumberFormat="0" applyBorder="0" applyAlignment="0" applyProtection="0"/>
    <xf numFmtId="0" fontId="34" fillId="10" borderId="0" applyNumberFormat="0" applyBorder="0" applyAlignment="0" applyProtection="0"/>
    <xf numFmtId="0" fontId="37" fillId="0" borderId="7" applyNumberFormat="0" applyFill="0" applyAlignment="0" applyProtection="0"/>
    <xf numFmtId="0" fontId="33" fillId="11" borderId="1" applyNumberFormat="0" applyAlignment="0" applyProtection="0"/>
    <xf numFmtId="0" fontId="28" fillId="6" borderId="0" applyNumberFormat="0" applyBorder="0" applyAlignment="0" applyProtection="0"/>
    <xf numFmtId="0" fontId="30" fillId="24" borderId="2" applyNumberFormat="0" applyAlignment="0" applyProtection="0"/>
    <xf numFmtId="0" fontId="27" fillId="21"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14" fillId="0" borderId="0" applyNumberForma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0" fontId="14" fillId="0" borderId="0" applyNumberFormat="0" applyFill="0" applyBorder="0" applyAlignment="0" applyProtection="0"/>
    <xf numFmtId="9" fontId="14" fillId="0" borderId="0" applyFont="0" applyFill="0" applyBorder="0" applyAlignment="0" applyProtection="0"/>
    <xf numFmtId="165" fontId="10" fillId="0" borderId="0" applyFont="0" applyFill="0" applyBorder="0" applyAlignment="0" applyProtection="0"/>
    <xf numFmtId="0" fontId="14" fillId="0" borderId="0" applyNumberFormat="0" applyFill="0" applyBorder="0" applyAlignment="0" applyProtection="0"/>
    <xf numFmtId="190" fontId="14" fillId="0" borderId="0" applyFont="0" applyFill="0" applyBorder="0" applyAlignment="0" applyProtection="0"/>
    <xf numFmtId="0" fontId="15" fillId="0" borderId="0"/>
    <xf numFmtId="191" fontId="14" fillId="0" borderId="0" applyFont="0" applyFill="0" applyBorder="0" applyAlignment="0" applyProtection="0"/>
    <xf numFmtId="0" fontId="14" fillId="0" borderId="0"/>
    <xf numFmtId="0" fontId="14" fillId="0" borderId="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87" fontId="14" fillId="0" borderId="0" applyFont="0" applyFill="0" applyBorder="0" applyAlignment="0" applyProtection="0"/>
    <xf numFmtId="165" fontId="12" fillId="0" borderId="0" applyFont="0" applyFill="0" applyBorder="0" applyAlignment="0" applyProtection="0"/>
    <xf numFmtId="190" fontId="14" fillId="0" borderId="0" applyFont="0" applyFill="0" applyBorder="0" applyAlignment="0" applyProtection="0"/>
    <xf numFmtId="165" fontId="12"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43" fontId="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90" fontId="14" fillId="0" borderId="0" applyFont="0" applyFill="0" applyBorder="0" applyAlignment="0" applyProtection="0"/>
    <xf numFmtId="165" fontId="12" fillId="0" borderId="0" applyFont="0" applyFill="0" applyBorder="0" applyAlignment="0" applyProtection="0"/>
    <xf numFmtId="190" fontId="14" fillId="0" borderId="0" applyFont="0" applyFill="0" applyBorder="0" applyAlignment="0" applyProtection="0"/>
    <xf numFmtId="165" fontId="12" fillId="0" borderId="0" applyFont="0" applyFill="0" applyBorder="0" applyAlignment="0" applyProtection="0"/>
    <xf numFmtId="43" fontId="9" fillId="0" borderId="0" applyFont="0" applyFill="0" applyBorder="0" applyAlignment="0" applyProtection="0"/>
    <xf numFmtId="190" fontId="14" fillId="0" borderId="0" applyFont="0" applyFill="0" applyBorder="0" applyAlignment="0" applyProtection="0"/>
    <xf numFmtId="43" fontId="14" fillId="0" borderId="0" applyFont="0" applyFill="0" applyBorder="0" applyAlignment="0" applyProtection="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97" fontId="14" fillId="0" borderId="0" applyFont="0" applyFill="0" applyBorder="0" applyAlignment="0" applyProtection="0"/>
    <xf numFmtId="191" fontId="14" fillId="0" borderId="0" applyFont="0" applyFill="0" applyBorder="0" applyAlignment="0" applyProtection="0"/>
    <xf numFmtId="0" fontId="8" fillId="0" borderId="0"/>
    <xf numFmtId="43"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4" fillId="0" borderId="0"/>
    <xf numFmtId="41" fontId="14" fillId="0" borderId="0" applyFont="0" applyFill="0" applyBorder="0" applyAlignment="0" applyProtection="0"/>
    <xf numFmtId="0" fontId="14" fillId="0" borderId="0"/>
    <xf numFmtId="0" fontId="14" fillId="0" borderId="0" applyFont="0" applyFill="0" applyBorder="0" applyAlignment="0" applyProtection="0"/>
    <xf numFmtId="166" fontId="14" fillId="0" borderId="0" applyFont="0" applyFill="0" applyBorder="0" applyAlignment="0" applyProtection="0"/>
    <xf numFmtId="43" fontId="7"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1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1446">
    <xf numFmtId="0" fontId="0" fillId="0" borderId="0" xfId="0"/>
    <xf numFmtId="0" fontId="58" fillId="0" borderId="0" xfId="43" applyFont="1" applyFill="1"/>
    <xf numFmtId="0" fontId="60" fillId="0" borderId="0" xfId="43" applyFont="1" applyFill="1"/>
    <xf numFmtId="0" fontId="60" fillId="27" borderId="0" xfId="43" applyFont="1" applyFill="1"/>
    <xf numFmtId="187" fontId="58" fillId="27" borderId="0" xfId="86" applyNumberFormat="1" applyFont="1" applyFill="1"/>
    <xf numFmtId="0" fontId="58" fillId="27" borderId="0" xfId="43" applyFont="1" applyFill="1"/>
    <xf numFmtId="0" fontId="60" fillId="27" borderId="0" xfId="43" applyFont="1" applyFill="1" applyAlignment="1"/>
    <xf numFmtId="0" fontId="61" fillId="27" borderId="0" xfId="43" applyFont="1" applyFill="1"/>
    <xf numFmtId="187" fontId="61" fillId="27" borderId="0" xfId="86" applyNumberFormat="1" applyFont="1" applyFill="1"/>
    <xf numFmtId="0" fontId="66" fillId="27" borderId="0" xfId="43" applyFont="1" applyFill="1" applyBorder="1" applyAlignment="1">
      <alignment horizontal="center"/>
    </xf>
    <xf numFmtId="0" fontId="66" fillId="0" borderId="0" xfId="43" applyFont="1" applyFill="1"/>
    <xf numFmtId="0" fontId="66" fillId="27" borderId="14" xfId="43" applyFont="1" applyFill="1" applyBorder="1" applyAlignment="1">
      <alignment horizontal="center"/>
    </xf>
    <xf numFmtId="0" fontId="66" fillId="27" borderId="19" xfId="43" applyFont="1" applyFill="1" applyBorder="1" applyAlignment="1">
      <alignment horizontal="center"/>
    </xf>
    <xf numFmtId="0" fontId="58" fillId="27" borderId="29" xfId="43" applyFont="1" applyFill="1" applyBorder="1"/>
    <xf numFmtId="0" fontId="58" fillId="27" borderId="60" xfId="43" applyFont="1" applyFill="1" applyBorder="1"/>
    <xf numFmtId="0" fontId="58" fillId="0" borderId="0" xfId="368" applyFont="1"/>
    <xf numFmtId="0" fontId="66" fillId="27" borderId="0" xfId="43" applyFont="1" applyFill="1" applyBorder="1"/>
    <xf numFmtId="0" fontId="58" fillId="0" borderId="0" xfId="43" applyFont="1" applyFill="1" applyBorder="1"/>
    <xf numFmtId="0" fontId="62" fillId="0" borderId="0" xfId="378" applyFont="1" applyFill="1" applyBorder="1" applyAlignment="1">
      <alignment vertical="center" wrapText="1"/>
    </xf>
    <xf numFmtId="0" fontId="58" fillId="28" borderId="0" xfId="43" applyFont="1" applyFill="1"/>
    <xf numFmtId="0" fontId="66" fillId="28" borderId="0" xfId="43" applyFont="1" applyFill="1" applyAlignment="1">
      <alignment horizontal="right"/>
    </xf>
    <xf numFmtId="0" fontId="60" fillId="28" borderId="0" xfId="43" applyFont="1" applyFill="1" applyAlignment="1"/>
    <xf numFmtId="0" fontId="62" fillId="27" borderId="0" xfId="43" applyFont="1" applyFill="1" applyAlignment="1"/>
    <xf numFmtId="0" fontId="74" fillId="0" borderId="0" xfId="43" applyFont="1" applyFill="1" applyAlignment="1"/>
    <xf numFmtId="0" fontId="73" fillId="28" borderId="0" xfId="43" applyFont="1" applyFill="1"/>
    <xf numFmtId="169" fontId="58" fillId="0" borderId="16" xfId="369" applyFont="1" applyFill="1" applyBorder="1"/>
    <xf numFmtId="167" fontId="58" fillId="0" borderId="0" xfId="43" applyNumberFormat="1" applyFont="1" applyFill="1"/>
    <xf numFmtId="0" fontId="58" fillId="0" borderId="16" xfId="43" applyFont="1" applyFill="1" applyBorder="1"/>
    <xf numFmtId="167" fontId="60" fillId="27" borderId="61" xfId="86" applyNumberFormat="1" applyFont="1" applyFill="1" applyBorder="1" applyAlignment="1">
      <alignment horizontal="center" vertical="center"/>
    </xf>
    <xf numFmtId="0" fontId="58" fillId="0" borderId="0" xfId="0" applyFont="1"/>
    <xf numFmtId="169" fontId="58" fillId="28" borderId="0" xfId="86" applyFont="1" applyFill="1" applyBorder="1" applyAlignment="1" applyProtection="1">
      <alignment horizontal="center"/>
    </xf>
    <xf numFmtId="169" fontId="58" fillId="27" borderId="0" xfId="86" applyFont="1" applyFill="1" applyBorder="1" applyAlignment="1" applyProtection="1">
      <alignment horizontal="center"/>
    </xf>
    <xf numFmtId="169" fontId="62" fillId="27" borderId="0" xfId="86" applyFont="1" applyFill="1" applyAlignment="1"/>
    <xf numFmtId="15" fontId="60" fillId="0" borderId="0" xfId="86" applyNumberFormat="1" applyFont="1" applyFill="1" applyAlignment="1"/>
    <xf numFmtId="15" fontId="60" fillId="28" borderId="0" xfId="86" applyNumberFormat="1" applyFont="1" applyFill="1" applyAlignment="1">
      <alignment horizontal="center"/>
    </xf>
    <xf numFmtId="0" fontId="73" fillId="27" borderId="0" xfId="43" applyFont="1" applyFill="1"/>
    <xf numFmtId="0" fontId="75" fillId="27" borderId="51" xfId="43" applyFont="1" applyFill="1" applyBorder="1" applyAlignment="1">
      <alignment horizontal="center"/>
    </xf>
    <xf numFmtId="3" fontId="58" fillId="27" borderId="59" xfId="43" applyNumberFormat="1" applyFont="1" applyFill="1" applyBorder="1" applyAlignment="1">
      <alignment horizontal="center" vertical="center" wrapText="1"/>
    </xf>
    <xf numFmtId="0" fontId="60" fillId="27" borderId="18" xfId="43" applyFont="1" applyFill="1" applyBorder="1"/>
    <xf numFmtId="169" fontId="60" fillId="27" borderId="20" xfId="86" applyFont="1" applyFill="1" applyBorder="1" applyProtection="1"/>
    <xf numFmtId="0" fontId="58" fillId="27" borderId="30" xfId="43" applyFont="1" applyFill="1" applyBorder="1"/>
    <xf numFmtId="169" fontId="58" fillId="27" borderId="31" xfId="86" applyFont="1" applyFill="1" applyBorder="1" applyAlignment="1" applyProtection="1">
      <alignment horizontal="right"/>
    </xf>
    <xf numFmtId="0" fontId="77" fillId="27" borderId="0" xfId="43" applyFont="1" applyFill="1"/>
    <xf numFmtId="0" fontId="73" fillId="27" borderId="0" xfId="43" applyFont="1" applyFill="1" applyAlignment="1">
      <alignment wrapText="1"/>
    </xf>
    <xf numFmtId="0" fontId="61" fillId="27" borderId="0" xfId="43" applyNumberFormat="1" applyFont="1" applyFill="1" applyBorder="1" applyAlignment="1" applyProtection="1"/>
    <xf numFmtId="0" fontId="61" fillId="27" borderId="0" xfId="43" applyFont="1" applyFill="1" applyAlignment="1">
      <alignment horizontal="left"/>
    </xf>
    <xf numFmtId="0" fontId="58" fillId="22" borderId="0" xfId="43" applyFont="1" applyFill="1"/>
    <xf numFmtId="169" fontId="58" fillId="0" borderId="0" xfId="86" applyFont="1"/>
    <xf numFmtId="0" fontId="58" fillId="27" borderId="32" xfId="43" applyFont="1" applyFill="1" applyBorder="1"/>
    <xf numFmtId="0" fontId="58" fillId="27" borderId="15" xfId="43" applyFont="1" applyFill="1" applyBorder="1"/>
    <xf numFmtId="0" fontId="64" fillId="27" borderId="15" xfId="43" applyFont="1" applyFill="1" applyBorder="1"/>
    <xf numFmtId="3" fontId="77" fillId="27" borderId="15" xfId="43" applyNumberFormat="1" applyFont="1" applyFill="1" applyBorder="1"/>
    <xf numFmtId="0" fontId="80" fillId="27" borderId="15" xfId="43" applyFont="1" applyFill="1" applyBorder="1"/>
    <xf numFmtId="0" fontId="58" fillId="22" borderId="24" xfId="43" applyFont="1" applyFill="1" applyBorder="1"/>
    <xf numFmtId="0" fontId="58" fillId="0" borderId="0" xfId="43" applyFont="1"/>
    <xf numFmtId="0" fontId="81" fillId="0" borderId="0" xfId="43" applyFont="1"/>
    <xf numFmtId="0" fontId="77" fillId="27" borderId="0" xfId="43" applyFont="1" applyFill="1" applyAlignment="1">
      <alignment vertical="center" wrapText="1"/>
    </xf>
    <xf numFmtId="0" fontId="58" fillId="27" borderId="26" xfId="43" applyFont="1" applyFill="1" applyBorder="1"/>
    <xf numFmtId="0" fontId="68" fillId="27" borderId="32" xfId="43" applyFont="1" applyFill="1" applyBorder="1"/>
    <xf numFmtId="3" fontId="58" fillId="0" borderId="0" xfId="0" applyNumberFormat="1" applyFont="1"/>
    <xf numFmtId="0" fontId="64" fillId="27" borderId="14" xfId="43" applyFont="1" applyFill="1" applyBorder="1"/>
    <xf numFmtId="0" fontId="64" fillId="0" borderId="14" xfId="43" applyFont="1" applyFill="1" applyBorder="1"/>
    <xf numFmtId="0" fontId="58" fillId="27" borderId="24" xfId="43" applyFont="1" applyFill="1" applyBorder="1"/>
    <xf numFmtId="170" fontId="58" fillId="0" borderId="0" xfId="85" applyFont="1"/>
    <xf numFmtId="0" fontId="77" fillId="27" borderId="0" xfId="43" applyFont="1" applyFill="1" applyAlignment="1">
      <alignment horizontal="right"/>
    </xf>
    <xf numFmtId="0" fontId="58" fillId="27" borderId="0" xfId="0" applyFont="1" applyFill="1"/>
    <xf numFmtId="0" fontId="82" fillId="27" borderId="14" xfId="43" applyFont="1" applyFill="1" applyBorder="1"/>
    <xf numFmtId="0" fontId="82" fillId="27" borderId="15" xfId="43" applyFont="1" applyFill="1" applyBorder="1"/>
    <xf numFmtId="0" fontId="77" fillId="27" borderId="24" xfId="43" applyFont="1" applyFill="1" applyBorder="1"/>
    <xf numFmtId="182" fontId="77" fillId="27" borderId="24" xfId="43" applyNumberFormat="1" applyFont="1" applyFill="1" applyBorder="1"/>
    <xf numFmtId="0" fontId="58" fillId="27" borderId="49" xfId="43" applyFont="1" applyFill="1" applyBorder="1" applyAlignment="1">
      <alignment vertical="center" wrapText="1"/>
    </xf>
    <xf numFmtId="3" fontId="58" fillId="27" borderId="0" xfId="91" applyNumberFormat="1" applyFont="1" applyFill="1" applyAlignment="1">
      <alignment horizontal="center"/>
    </xf>
    <xf numFmtId="3" fontId="60" fillId="27" borderId="0" xfId="91" applyNumberFormat="1" applyFont="1" applyFill="1" applyAlignment="1">
      <alignment horizontal="center"/>
    </xf>
    <xf numFmtId="0" fontId="60" fillId="27" borderId="0" xfId="91" applyFont="1" applyFill="1" applyAlignment="1">
      <alignment horizontal="center"/>
    </xf>
    <xf numFmtId="184" fontId="58" fillId="27" borderId="0" xfId="86" applyNumberFormat="1" applyFont="1" applyFill="1" applyAlignment="1">
      <alignment horizontal="center"/>
    </xf>
    <xf numFmtId="1" fontId="58" fillId="27" borderId="0" xfId="43" applyNumberFormat="1" applyFont="1" applyFill="1"/>
    <xf numFmtId="170" fontId="58" fillId="27" borderId="0" xfId="85" applyFont="1" applyFill="1" applyAlignment="1">
      <alignment horizontal="center"/>
    </xf>
    <xf numFmtId="3" fontId="66" fillId="27" borderId="0" xfId="43" applyNumberFormat="1" applyFont="1" applyFill="1" applyAlignment="1">
      <alignment horizontal="right" vertical="center"/>
    </xf>
    <xf numFmtId="3" fontId="66" fillId="0" borderId="44" xfId="43" applyNumberFormat="1" applyFont="1" applyFill="1" applyBorder="1" applyAlignment="1">
      <alignment horizontal="right" vertical="center"/>
    </xf>
    <xf numFmtId="3" fontId="58" fillId="0" borderId="46"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3" fontId="58" fillId="0" borderId="0" xfId="43" applyNumberFormat="1" applyFont="1" applyFill="1" applyBorder="1" applyAlignment="1">
      <alignment horizontal="right" vertical="center"/>
    </xf>
    <xf numFmtId="3" fontId="58" fillId="0" borderId="88"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90" xfId="43" applyNumberFormat="1" applyFont="1" applyFill="1" applyBorder="1" applyAlignment="1">
      <alignment horizontal="right" vertical="center"/>
    </xf>
    <xf numFmtId="3" fontId="58" fillId="0" borderId="39" xfId="43" applyNumberFormat="1" applyFont="1" applyFill="1" applyBorder="1" applyAlignment="1">
      <alignment horizontal="right" vertical="center"/>
    </xf>
    <xf numFmtId="3" fontId="58" fillId="0" borderId="0" xfId="43" applyNumberFormat="1" applyFont="1" applyFill="1" applyAlignment="1">
      <alignment horizontal="right" vertical="center"/>
    </xf>
    <xf numFmtId="3" fontId="58" fillId="27" borderId="0" xfId="43" applyNumberFormat="1" applyFont="1" applyFill="1" applyAlignment="1">
      <alignment horizontal="center"/>
    </xf>
    <xf numFmtId="0" fontId="58" fillId="27" borderId="0" xfId="91" applyFont="1" applyFill="1"/>
    <xf numFmtId="170" fontId="58" fillId="0" borderId="0" xfId="85" applyFont="1" applyFill="1" applyAlignment="1">
      <alignment horizontal="center"/>
    </xf>
    <xf numFmtId="170" fontId="58" fillId="0" borderId="0" xfId="85" applyFont="1" applyFill="1"/>
    <xf numFmtId="1" fontId="58" fillId="27" borderId="0" xfId="43" applyNumberFormat="1" applyFont="1" applyFill="1" applyBorder="1" applyAlignment="1">
      <alignment horizontal="center"/>
    </xf>
    <xf numFmtId="3" fontId="66" fillId="0" borderId="0" xfId="43" applyNumberFormat="1" applyFont="1" applyFill="1" applyAlignment="1">
      <alignment horizontal="right" vertical="center"/>
    </xf>
    <xf numFmtId="170" fontId="58" fillId="27" borderId="0" xfId="85" applyFont="1" applyFill="1"/>
    <xf numFmtId="3" fontId="58" fillId="0" borderId="86" xfId="43" applyNumberFormat="1" applyFont="1" applyFill="1" applyBorder="1" applyAlignment="1">
      <alignment horizontal="right" vertical="center"/>
    </xf>
    <xf numFmtId="3" fontId="58" fillId="0" borderId="47" xfId="43" applyNumberFormat="1" applyFont="1" applyFill="1" applyBorder="1" applyAlignment="1">
      <alignment horizontal="right" vertical="center"/>
    </xf>
    <xf numFmtId="0" fontId="58" fillId="0" borderId="0" xfId="91" applyFont="1" applyFill="1"/>
    <xf numFmtId="0" fontId="58" fillId="0" borderId="0" xfId="91" applyFont="1" applyFill="1" applyAlignment="1">
      <alignment vertical="center"/>
    </xf>
    <xf numFmtId="0" fontId="58" fillId="27" borderId="0" xfId="91" applyFont="1" applyFill="1" applyAlignment="1">
      <alignment vertical="center"/>
    </xf>
    <xf numFmtId="0" fontId="61" fillId="0" borderId="0" xfId="43" applyFont="1" applyFill="1"/>
    <xf numFmtId="170" fontId="61" fillId="0" borderId="0" xfId="85" applyFont="1" applyFill="1"/>
    <xf numFmtId="0" fontId="61" fillId="28" borderId="0" xfId="43" applyFont="1" applyFill="1"/>
    <xf numFmtId="0" fontId="75" fillId="28" borderId="0" xfId="43" applyFont="1" applyFill="1"/>
    <xf numFmtId="0" fontId="85" fillId="28" borderId="0" xfId="43" quotePrefix="1" applyNumberFormat="1" applyFont="1" applyFill="1" applyAlignment="1" applyProtection="1">
      <alignment horizontal="centerContinuous"/>
    </xf>
    <xf numFmtId="0" fontId="61" fillId="28" borderId="0" xfId="43" applyFont="1" applyFill="1" applyAlignment="1">
      <alignment horizontal="centerContinuous"/>
    </xf>
    <xf numFmtId="0" fontId="61" fillId="28" borderId="0" xfId="43" quotePrefix="1" applyFont="1" applyFill="1" applyAlignment="1" applyProtection="1">
      <alignment horizontal="centerContinuous"/>
    </xf>
    <xf numFmtId="0" fontId="75" fillId="0" borderId="0" xfId="43" applyFont="1" applyFill="1"/>
    <xf numFmtId="0" fontId="86" fillId="0" borderId="48" xfId="43" applyNumberFormat="1" applyFont="1" applyFill="1" applyBorder="1" applyProtection="1"/>
    <xf numFmtId="3" fontId="87" fillId="0" borderId="48" xfId="43" applyNumberFormat="1" applyFont="1" applyFill="1" applyBorder="1" applyAlignment="1" applyProtection="1">
      <alignment horizontal="right"/>
    </xf>
    <xf numFmtId="3" fontId="87" fillId="0" borderId="49" xfId="43" applyNumberFormat="1" applyFont="1" applyFill="1" applyBorder="1" applyAlignment="1" applyProtection="1">
      <alignment horizontal="right"/>
    </xf>
    <xf numFmtId="170" fontId="75" fillId="0" borderId="0" xfId="85" applyFont="1" applyFill="1"/>
    <xf numFmtId="169" fontId="58" fillId="28" borderId="0" xfId="86" applyFont="1" applyFill="1"/>
    <xf numFmtId="0" fontId="77" fillId="28" borderId="0" xfId="43" applyNumberFormat="1" applyFont="1" applyFill="1" applyBorder="1" applyAlignment="1" applyProtection="1"/>
    <xf numFmtId="3" fontId="77" fillId="28" borderId="0" xfId="43" applyNumberFormat="1" applyFont="1" applyFill="1" applyBorder="1"/>
    <xf numFmtId="170" fontId="77" fillId="28" borderId="0" xfId="85" applyFont="1" applyFill="1" applyBorder="1"/>
    <xf numFmtId="41" fontId="61" fillId="0" borderId="0" xfId="43" applyNumberFormat="1" applyFont="1" applyFill="1"/>
    <xf numFmtId="3" fontId="58" fillId="0" borderId="0" xfId="91" applyNumberFormat="1" applyFont="1" applyFill="1" applyAlignment="1">
      <alignment horizontal="center"/>
    </xf>
    <xf numFmtId="17" fontId="58" fillId="27" borderId="48" xfId="43" applyNumberFormat="1" applyFont="1" applyFill="1" applyBorder="1" applyAlignment="1">
      <alignment horizontal="center"/>
    </xf>
    <xf numFmtId="169" fontId="58" fillId="27" borderId="0" xfId="86" applyFont="1" applyFill="1"/>
    <xf numFmtId="0" fontId="89" fillId="27" borderId="0" xfId="43" applyFont="1" applyFill="1"/>
    <xf numFmtId="3" fontId="58" fillId="27" borderId="0" xfId="91" applyNumberFormat="1" applyFont="1" applyFill="1" applyAlignment="1">
      <alignment horizontal="center" vertical="center"/>
    </xf>
    <xf numFmtId="3" fontId="58" fillId="27" borderId="0" xfId="91" applyNumberFormat="1" applyFont="1" applyFill="1" applyBorder="1" applyAlignment="1">
      <alignment horizontal="center"/>
    </xf>
    <xf numFmtId="0" fontId="58" fillId="27" borderId="0" xfId="43" applyFont="1" applyFill="1" applyBorder="1"/>
    <xf numFmtId="3" fontId="66" fillId="0" borderId="25" xfId="43" applyNumberFormat="1" applyFont="1" applyFill="1" applyBorder="1" applyAlignment="1">
      <alignment horizontal="right" vertical="center"/>
    </xf>
    <xf numFmtId="0" fontId="58" fillId="0" borderId="0" xfId="43" applyFont="1" applyFill="1" applyAlignment="1"/>
    <xf numFmtId="3" fontId="66" fillId="28" borderId="0" xfId="43" applyNumberFormat="1" applyFont="1" applyFill="1" applyAlignment="1">
      <alignment horizontal="right" vertical="center"/>
    </xf>
    <xf numFmtId="0" fontId="66" fillId="27" borderId="43" xfId="43" applyFont="1" applyFill="1" applyBorder="1" applyAlignment="1">
      <alignment horizontal="left" vertical="center"/>
    </xf>
    <xf numFmtId="3" fontId="66" fillId="0" borderId="66" xfId="43" applyNumberFormat="1" applyFont="1" applyFill="1" applyBorder="1" applyAlignment="1">
      <alignment horizontal="right" vertical="center"/>
    </xf>
    <xf numFmtId="3" fontId="58" fillId="0" borderId="89" xfId="43" applyNumberFormat="1" applyFont="1" applyFill="1" applyBorder="1" applyAlignment="1">
      <alignment horizontal="right" vertical="center"/>
    </xf>
    <xf numFmtId="0" fontId="82" fillId="0" borderId="0" xfId="43" applyFont="1" applyFill="1"/>
    <xf numFmtId="0" fontId="82" fillId="27" borderId="0" xfId="43" applyFont="1" applyFill="1"/>
    <xf numFmtId="0" fontId="77" fillId="27" borderId="0" xfId="43" applyFont="1" applyFill="1" applyAlignment="1" applyProtection="1">
      <alignment horizontal="centerContinuous"/>
    </xf>
    <xf numFmtId="0" fontId="77" fillId="27" borderId="0" xfId="43" applyFont="1" applyFill="1" applyAlignment="1">
      <alignment horizontal="centerContinuous"/>
    </xf>
    <xf numFmtId="0" fontId="91" fillId="27" borderId="0" xfId="43" applyFont="1" applyFill="1"/>
    <xf numFmtId="0" fontId="77" fillId="27" borderId="0" xfId="43" applyFont="1" applyFill="1" applyBorder="1"/>
    <xf numFmtId="168" fontId="60" fillId="27" borderId="15" xfId="43" applyNumberFormat="1" applyFont="1" applyFill="1" applyBorder="1" applyAlignment="1">
      <alignment horizontal="center"/>
    </xf>
    <xf numFmtId="168" fontId="82" fillId="0" borderId="0" xfId="43" applyNumberFormat="1" applyFont="1" applyFill="1"/>
    <xf numFmtId="168" fontId="60" fillId="27" borderId="24" xfId="43" applyNumberFormat="1" applyFont="1" applyFill="1" applyBorder="1" applyAlignment="1">
      <alignment horizontal="center"/>
    </xf>
    <xf numFmtId="0" fontId="60" fillId="27" borderId="24" xfId="43" applyNumberFormat="1" applyFont="1" applyFill="1" applyBorder="1" applyAlignment="1" applyProtection="1"/>
    <xf numFmtId="3" fontId="77" fillId="27" borderId="0" xfId="43" applyNumberFormat="1" applyFont="1" applyFill="1" applyBorder="1" applyAlignment="1">
      <alignment horizontal="center"/>
    </xf>
    <xf numFmtId="0" fontId="82" fillId="28" borderId="0" xfId="43" applyFont="1" applyFill="1"/>
    <xf numFmtId="0" fontId="58" fillId="0" borderId="0" xfId="43" applyFont="1" applyBorder="1"/>
    <xf numFmtId="0" fontId="58" fillId="0" borderId="0" xfId="368" applyFont="1" applyBorder="1"/>
    <xf numFmtId="176" fontId="58" fillId="27" borderId="0" xfId="86" applyNumberFormat="1" applyFont="1" applyFill="1" applyBorder="1" applyAlignment="1">
      <alignment horizontal="center"/>
    </xf>
    <xf numFmtId="14" fontId="58" fillId="27" borderId="0" xfId="43" applyNumberFormat="1" applyFont="1" applyFill="1" applyBorder="1" applyAlignment="1">
      <alignment horizontal="center"/>
    </xf>
    <xf numFmtId="41" fontId="58" fillId="27" borderId="0" xfId="85" applyNumberFormat="1" applyFont="1" applyFill="1"/>
    <xf numFmtId="173" fontId="66" fillId="27" borderId="22" xfId="85" applyNumberFormat="1" applyFont="1" applyFill="1" applyBorder="1" applyAlignment="1">
      <alignment horizontal="center"/>
    </xf>
    <xf numFmtId="173" fontId="66" fillId="27" borderId="26" xfId="85" applyNumberFormat="1" applyFont="1" applyFill="1" applyBorder="1" applyAlignment="1">
      <alignment horizontal="center"/>
    </xf>
    <xf numFmtId="170" fontId="63" fillId="27" borderId="14" xfId="85" applyFont="1" applyFill="1" applyBorder="1"/>
    <xf numFmtId="0" fontId="58" fillId="27" borderId="14" xfId="43" applyFont="1" applyFill="1" applyBorder="1"/>
    <xf numFmtId="0" fontId="60" fillId="27" borderId="14" xfId="43" applyFont="1" applyFill="1" applyBorder="1"/>
    <xf numFmtId="0" fontId="66" fillId="27" borderId="14" xfId="43" applyFont="1" applyFill="1" applyBorder="1"/>
    <xf numFmtId="0" fontId="73" fillId="27" borderId="14" xfId="43" applyFont="1" applyFill="1" applyBorder="1"/>
    <xf numFmtId="0" fontId="65" fillId="27" borderId="14" xfId="43" applyFont="1" applyFill="1" applyBorder="1"/>
    <xf numFmtId="0" fontId="74" fillId="0" borderId="14" xfId="43" applyFont="1" applyFill="1" applyBorder="1"/>
    <xf numFmtId="0" fontId="74" fillId="0" borderId="24" xfId="43" applyFont="1" applyFill="1" applyBorder="1"/>
    <xf numFmtId="0" fontId="74" fillId="0" borderId="0" xfId="43" applyFont="1" applyFill="1" applyBorder="1"/>
    <xf numFmtId="173" fontId="74" fillId="0" borderId="0" xfId="85" applyNumberFormat="1" applyFont="1" applyFill="1" applyBorder="1"/>
    <xf numFmtId="166" fontId="58" fillId="0" borderId="0" xfId="85" applyNumberFormat="1" applyFont="1" applyFill="1" applyAlignment="1">
      <alignment horizontal="left" wrapText="1"/>
    </xf>
    <xf numFmtId="0" fontId="66" fillId="27" borderId="26" xfId="43" applyFont="1" applyFill="1" applyBorder="1" applyAlignment="1">
      <alignment horizontal="center"/>
    </xf>
    <xf numFmtId="0" fontId="66" fillId="27" borderId="17" xfId="43" applyFont="1" applyFill="1" applyBorder="1" applyAlignment="1">
      <alignment horizontal="center"/>
    </xf>
    <xf numFmtId="3" fontId="66" fillId="0" borderId="0" xfId="86" applyNumberFormat="1" applyFont="1" applyFill="1" applyBorder="1"/>
    <xf numFmtId="3" fontId="58" fillId="27" borderId="0" xfId="43" applyNumberFormat="1" applyFont="1" applyFill="1"/>
    <xf numFmtId="3" fontId="58" fillId="27" borderId="32" xfId="43" applyNumberFormat="1" applyFont="1" applyFill="1" applyBorder="1"/>
    <xf numFmtId="186" fontId="58" fillId="27" borderId="32" xfId="43" applyNumberFormat="1" applyFont="1" applyFill="1" applyBorder="1"/>
    <xf numFmtId="3" fontId="58" fillId="27" borderId="15" xfId="43" applyNumberFormat="1" applyFont="1" applyFill="1" applyBorder="1"/>
    <xf numFmtId="0" fontId="58" fillId="0" borderId="14" xfId="43" applyFont="1" applyFill="1" applyBorder="1"/>
    <xf numFmtId="3" fontId="66" fillId="27" borderId="14" xfId="43" applyNumberFormat="1" applyFont="1" applyFill="1" applyBorder="1"/>
    <xf numFmtId="3" fontId="66" fillId="27" borderId="15" xfId="43" applyNumberFormat="1" applyFont="1" applyFill="1" applyBorder="1"/>
    <xf numFmtId="0" fontId="83" fillId="27" borderId="14" xfId="43" applyFont="1" applyFill="1" applyBorder="1"/>
    <xf numFmtId="3" fontId="83" fillId="27" borderId="15" xfId="43" applyNumberFormat="1" applyFont="1" applyFill="1" applyBorder="1"/>
    <xf numFmtId="0" fontId="58" fillId="27" borderId="14" xfId="43" applyFont="1" applyFill="1" applyBorder="1" applyAlignment="1">
      <alignment horizontal="left" vertical="center" wrapText="1"/>
    </xf>
    <xf numFmtId="0" fontId="66" fillId="27" borderId="14" xfId="43" applyFont="1" applyFill="1" applyBorder="1" applyAlignment="1">
      <alignment horizontal="left" vertical="center" wrapText="1"/>
    </xf>
    <xf numFmtId="3" fontId="97" fillId="27" borderId="15" xfId="43" applyNumberFormat="1" applyFont="1" applyFill="1" applyBorder="1"/>
    <xf numFmtId="3" fontId="68" fillId="27" borderId="15" xfId="43" applyNumberFormat="1" applyFont="1" applyFill="1" applyBorder="1"/>
    <xf numFmtId="173" fontId="68" fillId="27" borderId="15" xfId="370" applyNumberFormat="1" applyFont="1" applyFill="1" applyBorder="1"/>
    <xf numFmtId="0" fontId="67" fillId="27" borderId="15" xfId="43" applyFont="1" applyFill="1" applyBorder="1"/>
    <xf numFmtId="3" fontId="58" fillId="0" borderId="15" xfId="43" applyNumberFormat="1" applyFont="1" applyFill="1" applyBorder="1"/>
    <xf numFmtId="3" fontId="58" fillId="27" borderId="24" xfId="43" applyNumberFormat="1" applyFont="1" applyFill="1" applyBorder="1"/>
    <xf numFmtId="3" fontId="58" fillId="27" borderId="0" xfId="43" applyNumberFormat="1" applyFont="1" applyFill="1" applyBorder="1"/>
    <xf numFmtId="3" fontId="58" fillId="27" borderId="60" xfId="43" applyNumberFormat="1" applyFont="1" applyFill="1" applyBorder="1"/>
    <xf numFmtId="0" fontId="58" fillId="0" borderId="0" xfId="43" applyFont="1" applyFill="1" applyAlignment="1">
      <alignment horizontal="left" wrapText="1"/>
    </xf>
    <xf numFmtId="0" fontId="58" fillId="0" borderId="0" xfId="0" applyFont="1" applyFill="1"/>
    <xf numFmtId="0" fontId="65" fillId="27" borderId="0" xfId="43" applyFont="1" applyFill="1"/>
    <xf numFmtId="168" fontId="58" fillId="27" borderId="0" xfId="43" applyNumberFormat="1" applyFont="1" applyFill="1"/>
    <xf numFmtId="168" fontId="58" fillId="27" borderId="0" xfId="86" applyNumberFormat="1" applyFont="1" applyFill="1" applyAlignment="1">
      <alignment horizontal="right"/>
    </xf>
    <xf numFmtId="0" fontId="61" fillId="27" borderId="27" xfId="43" applyFont="1" applyFill="1" applyBorder="1" applyAlignment="1">
      <alignment horizontal="center"/>
    </xf>
    <xf numFmtId="0" fontId="61" fillId="27" borderId="42" xfId="43" applyFont="1" applyFill="1" applyBorder="1" applyAlignment="1">
      <alignment horizontal="center"/>
    </xf>
    <xf numFmtId="168" fontId="98" fillId="27" borderId="19" xfId="86" applyNumberFormat="1" applyFont="1" applyFill="1" applyBorder="1" applyAlignment="1" applyProtection="1"/>
    <xf numFmtId="168" fontId="98" fillId="27" borderId="33" xfId="86" applyNumberFormat="1" applyFont="1" applyFill="1" applyBorder="1" applyAlignment="1" applyProtection="1"/>
    <xf numFmtId="168" fontId="98" fillId="27" borderId="16" xfId="86" applyNumberFormat="1" applyFont="1" applyFill="1" applyBorder="1" applyAlignment="1" applyProtection="1"/>
    <xf numFmtId="168" fontId="98" fillId="27" borderId="15" xfId="86" applyNumberFormat="1" applyFont="1" applyFill="1" applyBorder="1" applyAlignment="1" applyProtection="1"/>
    <xf numFmtId="1" fontId="69" fillId="29" borderId="93" xfId="376" applyNumberFormat="1" applyFont="1" applyFill="1" applyBorder="1" applyAlignment="1">
      <alignment horizontal="right" wrapText="1"/>
    </xf>
    <xf numFmtId="0" fontId="69" fillId="29" borderId="93" xfId="376" applyFont="1" applyFill="1" applyBorder="1" applyAlignment="1">
      <alignment horizontal="right" wrapText="1"/>
    </xf>
    <xf numFmtId="0" fontId="58" fillId="27" borderId="0" xfId="43" applyFont="1" applyFill="1" applyAlignment="1">
      <alignment horizontal="left"/>
    </xf>
    <xf numFmtId="0" fontId="58" fillId="27" borderId="0" xfId="43" applyFont="1" applyFill="1" applyAlignment="1">
      <alignment vertical="center" wrapText="1"/>
    </xf>
    <xf numFmtId="168" fontId="58" fillId="0" borderId="0" xfId="0" applyNumberFormat="1" applyFont="1"/>
    <xf numFmtId="168" fontId="58" fillId="27" borderId="0" xfId="369" applyNumberFormat="1" applyFont="1" applyFill="1" applyAlignment="1">
      <alignment horizontal="right"/>
    </xf>
    <xf numFmtId="188" fontId="75" fillId="27" borderId="0" xfId="86" applyNumberFormat="1" applyFont="1" applyFill="1" applyAlignment="1">
      <alignment horizontal="right"/>
    </xf>
    <xf numFmtId="0" fontId="77" fillId="0" borderId="0" xfId="43" applyFont="1" applyFill="1"/>
    <xf numFmtId="188" fontId="58" fillId="27" borderId="0" xfId="86" applyNumberFormat="1" applyFont="1" applyFill="1"/>
    <xf numFmtId="0" fontId="73" fillId="27" borderId="0" xfId="43" applyFont="1" applyFill="1" applyBorder="1"/>
    <xf numFmtId="0" fontId="100" fillId="27" borderId="0" xfId="43" applyFont="1" applyFill="1"/>
    <xf numFmtId="0" fontId="66" fillId="0" borderId="0" xfId="43" applyFont="1" applyFill="1" applyAlignment="1"/>
    <xf numFmtId="1" fontId="58" fillId="27" borderId="0" xfId="43" applyNumberFormat="1" applyFont="1" applyFill="1" applyAlignment="1">
      <alignment horizontal="center"/>
    </xf>
    <xf numFmtId="0" fontId="58" fillId="27" borderId="0" xfId="43" applyFont="1" applyFill="1" applyAlignment="1">
      <alignment horizontal="right"/>
    </xf>
    <xf numFmtId="0" fontId="58" fillId="27" borderId="0" xfId="43" applyFont="1" applyFill="1" applyAlignment="1">
      <alignment horizontal="centerContinuous"/>
    </xf>
    <xf numFmtId="0" fontId="73" fillId="0" borderId="0" xfId="43" applyFont="1" applyFill="1"/>
    <xf numFmtId="0" fontId="73" fillId="0" borderId="15" xfId="43" applyFont="1" applyBorder="1"/>
    <xf numFmtId="0" fontId="73" fillId="0" borderId="15" xfId="43" applyFont="1" applyFill="1" applyBorder="1" applyAlignment="1"/>
    <xf numFmtId="0" fontId="70" fillId="27" borderId="15" xfId="90" applyFont="1" applyFill="1" applyBorder="1" applyAlignment="1">
      <alignment vertical="center"/>
    </xf>
    <xf numFmtId="183" fontId="70" fillId="27" borderId="15" xfId="51" applyNumberFormat="1" applyFont="1" applyFill="1" applyBorder="1" applyAlignment="1">
      <alignment horizontal="center" vertical="center" wrapText="1"/>
    </xf>
    <xf numFmtId="0" fontId="73" fillId="27" borderId="15" xfId="43" applyFont="1" applyFill="1" applyBorder="1"/>
    <xf numFmtId="183" fontId="73" fillId="27" borderId="15" xfId="51" applyNumberFormat="1" applyFont="1" applyFill="1" applyBorder="1" applyAlignment="1">
      <alignment horizontal="center"/>
    </xf>
    <xf numFmtId="183" fontId="58" fillId="27" borderId="15" xfId="51" applyNumberFormat="1" applyFont="1" applyFill="1" applyBorder="1" applyAlignment="1">
      <alignment horizontal="center"/>
    </xf>
    <xf numFmtId="0" fontId="58" fillId="27" borderId="15" xfId="90" applyFont="1" applyFill="1" applyBorder="1"/>
    <xf numFmtId="183" fontId="58" fillId="27" borderId="15" xfId="51" applyNumberFormat="1" applyFont="1" applyFill="1" applyBorder="1" applyAlignment="1">
      <alignment horizontal="center" vertical="center" wrapText="1"/>
    </xf>
    <xf numFmtId="183" fontId="58" fillId="27" borderId="24" xfId="51" applyNumberFormat="1" applyFont="1" applyFill="1" applyBorder="1" applyAlignment="1">
      <alignment horizontal="center"/>
    </xf>
    <xf numFmtId="0" fontId="60" fillId="28" borderId="0" xfId="43" applyFont="1" applyFill="1" applyAlignment="1">
      <alignment horizontal="right"/>
    </xf>
    <xf numFmtId="0" fontId="61" fillId="28" borderId="0" xfId="43" applyFont="1" applyFill="1" applyAlignment="1">
      <alignment horizontal="center"/>
    </xf>
    <xf numFmtId="0" fontId="60" fillId="28" borderId="0" xfId="43" applyFont="1" applyFill="1" applyAlignment="1">
      <alignment horizontal="center"/>
    </xf>
    <xf numFmtId="0" fontId="73" fillId="27" borderId="60" xfId="43" applyFont="1" applyFill="1" applyBorder="1"/>
    <xf numFmtId="0" fontId="58" fillId="27" borderId="32" xfId="43" applyFont="1" applyFill="1" applyBorder="1" applyAlignment="1">
      <alignment horizontal="center"/>
    </xf>
    <xf numFmtId="0" fontId="58" fillId="27" borderId="0" xfId="43" applyFont="1" applyFill="1" applyAlignment="1">
      <alignment vertical="justify" wrapText="1"/>
    </xf>
    <xf numFmtId="174" fontId="73" fillId="28" borderId="0" xfId="43" applyNumberFormat="1" applyFont="1" applyFill="1" applyAlignment="1" applyProtection="1">
      <alignment horizontal="right"/>
    </xf>
    <xf numFmtId="174" fontId="61" fillId="27" borderId="36" xfId="43" applyNumberFormat="1" applyFont="1" applyFill="1" applyBorder="1" applyAlignment="1" applyProtection="1"/>
    <xf numFmtId="3" fontId="58" fillId="28" borderId="18" xfId="43" applyNumberFormat="1" applyFont="1" applyFill="1" applyBorder="1" applyAlignment="1">
      <alignment horizontal="right"/>
    </xf>
    <xf numFmtId="10" fontId="77" fillId="27" borderId="20" xfId="372" applyNumberFormat="1" applyFont="1" applyFill="1" applyBorder="1" applyAlignment="1" applyProtection="1">
      <alignment horizontal="center"/>
    </xf>
    <xf numFmtId="3" fontId="58" fillId="0" borderId="18" xfId="43" applyNumberFormat="1" applyFont="1" applyFill="1" applyBorder="1" applyAlignment="1">
      <alignment horizontal="right"/>
    </xf>
    <xf numFmtId="10" fontId="77" fillId="0" borderId="20" xfId="372" applyNumberFormat="1" applyFont="1" applyFill="1" applyBorder="1" applyAlignment="1" applyProtection="1">
      <alignment horizontal="center"/>
    </xf>
    <xf numFmtId="174" fontId="60" fillId="27" borderId="15" xfId="43" applyNumberFormat="1" applyFont="1" applyFill="1" applyBorder="1" applyAlignment="1" applyProtection="1"/>
    <xf numFmtId="3" fontId="60" fillId="28" borderId="18" xfId="43" applyNumberFormat="1" applyFont="1" applyFill="1" applyBorder="1" applyAlignment="1" applyProtection="1">
      <alignment horizontal="right"/>
    </xf>
    <xf numFmtId="10" fontId="60" fillId="27" borderId="20" xfId="372" applyNumberFormat="1" applyFont="1" applyFill="1" applyBorder="1" applyAlignment="1" applyProtection="1">
      <alignment horizontal="center"/>
    </xf>
    <xf numFmtId="3" fontId="60" fillId="0" borderId="18" xfId="43" applyNumberFormat="1" applyFont="1" applyFill="1" applyBorder="1" applyAlignment="1" applyProtection="1">
      <alignment horizontal="right"/>
    </xf>
    <xf numFmtId="10" fontId="60" fillId="0" borderId="20" xfId="372" applyNumberFormat="1" applyFont="1" applyFill="1" applyBorder="1" applyAlignment="1" applyProtection="1">
      <alignment horizontal="center"/>
    </xf>
    <xf numFmtId="174" fontId="105" fillId="27" borderId="15" xfId="43" applyNumberFormat="1" applyFont="1" applyFill="1" applyBorder="1" applyAlignment="1" applyProtection="1"/>
    <xf numFmtId="174" fontId="83" fillId="27" borderId="15" xfId="43" applyNumberFormat="1" applyFont="1" applyFill="1" applyBorder="1" applyAlignment="1" applyProtection="1"/>
    <xf numFmtId="174" fontId="105" fillId="27" borderId="24" xfId="43" applyNumberFormat="1" applyFont="1" applyFill="1" applyBorder="1" applyAlignment="1" applyProtection="1"/>
    <xf numFmtId="3" fontId="58" fillId="28" borderId="30" xfId="43" applyNumberFormat="1" applyFont="1" applyFill="1" applyBorder="1" applyAlignment="1">
      <alignment horizontal="right"/>
    </xf>
    <xf numFmtId="10" fontId="77" fillId="27" borderId="31" xfId="372" applyNumberFormat="1" applyFont="1" applyFill="1" applyBorder="1" applyAlignment="1" applyProtection="1">
      <alignment horizontal="center"/>
    </xf>
    <xf numFmtId="174" fontId="61" fillId="27" borderId="0" xfId="43" applyNumberFormat="1" applyFont="1" applyFill="1" applyBorder="1" applyAlignment="1" applyProtection="1"/>
    <xf numFmtId="39" fontId="61" fillId="27" borderId="0" xfId="43" applyNumberFormat="1" applyFont="1" applyFill="1" applyBorder="1" applyAlignment="1" applyProtection="1"/>
    <xf numFmtId="10" fontId="61" fillId="27" borderId="0" xfId="372" applyNumberFormat="1" applyFont="1" applyFill="1" applyBorder="1" applyAlignment="1" applyProtection="1"/>
    <xf numFmtId="10" fontId="61" fillId="27" borderId="0" xfId="97" applyNumberFormat="1" applyFont="1" applyFill="1" applyBorder="1" applyAlignment="1" applyProtection="1"/>
    <xf numFmtId="0" fontId="58" fillId="0" borderId="0" xfId="0" applyFont="1" applyAlignment="1">
      <alignment wrapText="1"/>
    </xf>
    <xf numFmtId="3" fontId="58" fillId="0" borderId="0" xfId="0" applyNumberFormat="1" applyFont="1" applyAlignment="1">
      <alignment wrapText="1"/>
    </xf>
    <xf numFmtId="10" fontId="58" fillId="27" borderId="0" xfId="97" applyNumberFormat="1" applyFont="1" applyFill="1"/>
    <xf numFmtId="0" fontId="58" fillId="27" borderId="26" xfId="43" applyFont="1" applyFill="1" applyBorder="1" applyAlignment="1">
      <alignment horizontal="centerContinuous" vertical="center" wrapText="1"/>
    </xf>
    <xf numFmtId="0" fontId="58" fillId="27" borderId="14" xfId="43" applyFont="1" applyFill="1" applyBorder="1" applyAlignment="1">
      <alignment horizontal="centerContinuous" vertical="center" wrapText="1"/>
    </xf>
    <xf numFmtId="10" fontId="58" fillId="27" borderId="32" xfId="97" applyNumberFormat="1" applyFont="1" applyFill="1" applyBorder="1"/>
    <xf numFmtId="10" fontId="58" fillId="27" borderId="15" xfId="97" applyNumberFormat="1" applyFont="1" applyFill="1" applyBorder="1"/>
    <xf numFmtId="0" fontId="72" fillId="27" borderId="14" xfId="43" applyFont="1" applyFill="1" applyBorder="1"/>
    <xf numFmtId="3" fontId="108" fillId="27" borderId="15" xfId="43" applyNumberFormat="1" applyFont="1" applyFill="1" applyBorder="1"/>
    <xf numFmtId="10" fontId="108" fillId="27" borderId="15" xfId="97" applyNumberFormat="1" applyFont="1" applyFill="1" applyBorder="1" applyAlignment="1">
      <alignment horizontal="center"/>
    </xf>
    <xf numFmtId="3" fontId="65" fillId="27" borderId="15" xfId="43" applyNumberFormat="1" applyFont="1" applyFill="1" applyBorder="1"/>
    <xf numFmtId="10" fontId="62" fillId="27" borderId="15" xfId="97" applyNumberFormat="1" applyFont="1" applyFill="1" applyBorder="1" applyAlignment="1">
      <alignment horizontal="center"/>
    </xf>
    <xf numFmtId="10" fontId="58" fillId="27" borderId="24" xfId="97" applyNumberFormat="1" applyFont="1" applyFill="1" applyBorder="1"/>
    <xf numFmtId="0" fontId="108" fillId="27" borderId="14" xfId="43" applyFont="1" applyFill="1" applyBorder="1"/>
    <xf numFmtId="10" fontId="109" fillId="27" borderId="15" xfId="97" applyNumberFormat="1" applyFont="1" applyFill="1" applyBorder="1" applyAlignment="1">
      <alignment horizontal="center"/>
    </xf>
    <xf numFmtId="3" fontId="82" fillId="28" borderId="15" xfId="43" applyNumberFormat="1" applyFont="1" applyFill="1" applyBorder="1"/>
    <xf numFmtId="3" fontId="65" fillId="28" borderId="15" xfId="43" applyNumberFormat="1" applyFont="1" applyFill="1" applyBorder="1"/>
    <xf numFmtId="0" fontId="58" fillId="28" borderId="0" xfId="368" applyFont="1" applyFill="1"/>
    <xf numFmtId="3" fontId="108" fillId="28" borderId="15" xfId="43" applyNumberFormat="1" applyFont="1" applyFill="1" applyBorder="1"/>
    <xf numFmtId="3" fontId="58" fillId="27" borderId="49" xfId="43" applyNumberFormat="1" applyFont="1" applyFill="1" applyBorder="1"/>
    <xf numFmtId="0" fontId="58" fillId="0" borderId="42" xfId="368" applyFont="1" applyBorder="1"/>
    <xf numFmtId="0" fontId="60" fillId="27" borderId="15" xfId="43" applyFont="1" applyFill="1" applyBorder="1"/>
    <xf numFmtId="10" fontId="77" fillId="27" borderId="15" xfId="97" applyNumberFormat="1" applyFont="1" applyFill="1" applyBorder="1"/>
    <xf numFmtId="0" fontId="77" fillId="27" borderId="15" xfId="43" applyFont="1" applyFill="1" applyBorder="1"/>
    <xf numFmtId="0" fontId="58" fillId="27" borderId="26" xfId="43" applyFont="1" applyFill="1" applyBorder="1" applyAlignment="1">
      <alignment horizontal="center" vertical="center" wrapText="1"/>
    </xf>
    <xf numFmtId="4" fontId="58" fillId="27" borderId="15" xfId="43" applyNumberFormat="1" applyFont="1" applyFill="1" applyBorder="1"/>
    <xf numFmtId="0" fontId="101" fillId="27" borderId="14" xfId="43" applyFont="1" applyFill="1" applyBorder="1"/>
    <xf numFmtId="0" fontId="70" fillId="0" borderId="14" xfId="43" applyFont="1" applyFill="1" applyBorder="1"/>
    <xf numFmtId="3" fontId="72" fillId="0" borderId="15" xfId="43" applyNumberFormat="1" applyFont="1" applyFill="1" applyBorder="1"/>
    <xf numFmtId="0" fontId="83" fillId="27" borderId="29" xfId="43" applyFont="1" applyFill="1" applyBorder="1"/>
    <xf numFmtId="3" fontId="83" fillId="27" borderId="24" xfId="43" applyNumberFormat="1" applyFont="1" applyFill="1" applyBorder="1"/>
    <xf numFmtId="0" fontId="83" fillId="27" borderId="49" xfId="43" applyFont="1" applyFill="1" applyBorder="1"/>
    <xf numFmtId="3" fontId="83" fillId="27" borderId="49" xfId="43" applyNumberFormat="1" applyFont="1" applyFill="1" applyBorder="1"/>
    <xf numFmtId="0" fontId="58" fillId="28" borderId="0" xfId="43" applyFont="1" applyFill="1" applyBorder="1"/>
    <xf numFmtId="3" fontId="66" fillId="28" borderId="0" xfId="43" applyNumberFormat="1" applyFont="1" applyFill="1" applyBorder="1"/>
    <xf numFmtId="0" fontId="58" fillId="28" borderId="0" xfId="43" applyFont="1" applyFill="1" applyAlignment="1">
      <alignment horizontal="left" wrapText="1"/>
    </xf>
    <xf numFmtId="0" fontId="58" fillId="0" borderId="0" xfId="368" applyFont="1" applyAlignment="1">
      <alignment wrapText="1"/>
    </xf>
    <xf numFmtId="0" fontId="58" fillId="0" borderId="0" xfId="368" applyFont="1" applyAlignment="1">
      <alignment vertical="center"/>
    </xf>
    <xf numFmtId="0" fontId="61" fillId="27" borderId="0" xfId="43" applyFont="1" applyFill="1" applyAlignment="1">
      <alignment vertical="center"/>
    </xf>
    <xf numFmtId="0" fontId="58" fillId="27" borderId="0" xfId="43" applyFont="1" applyFill="1" applyAlignment="1">
      <alignment vertical="center"/>
    </xf>
    <xf numFmtId="0" fontId="60" fillId="27" borderId="0" xfId="43" applyFont="1" applyFill="1" applyAlignment="1">
      <alignment vertical="center"/>
    </xf>
    <xf numFmtId="3" fontId="58" fillId="27" borderId="0" xfId="43" applyNumberFormat="1" applyFont="1" applyFill="1" applyAlignment="1">
      <alignment vertical="center"/>
    </xf>
    <xf numFmtId="0" fontId="58" fillId="27" borderId="26" xfId="43" applyFont="1" applyFill="1" applyBorder="1" applyAlignment="1">
      <alignment vertical="center"/>
    </xf>
    <xf numFmtId="3" fontId="58" fillId="27" borderId="32" xfId="43" applyNumberFormat="1" applyFont="1" applyFill="1" applyBorder="1" applyAlignment="1">
      <alignment vertical="center"/>
    </xf>
    <xf numFmtId="0" fontId="58" fillId="27" borderId="29" xfId="43" applyFont="1" applyFill="1" applyBorder="1" applyAlignment="1">
      <alignment vertical="center"/>
    </xf>
    <xf numFmtId="0" fontId="58" fillId="27" borderId="24" xfId="43" applyFont="1" applyFill="1" applyBorder="1" applyAlignment="1">
      <alignment vertical="center"/>
    </xf>
    <xf numFmtId="0" fontId="106" fillId="28" borderId="14" xfId="43" applyFont="1" applyFill="1" applyBorder="1" applyAlignment="1">
      <alignment vertical="center"/>
    </xf>
    <xf numFmtId="3" fontId="95" fillId="28" borderId="15" xfId="43" applyNumberFormat="1" applyFont="1" applyFill="1" applyBorder="1" applyAlignment="1">
      <alignment vertical="center"/>
    </xf>
    <xf numFmtId="0" fontId="58" fillId="28" borderId="0" xfId="368" applyFont="1" applyFill="1" applyAlignment="1">
      <alignment vertical="center"/>
    </xf>
    <xf numFmtId="0" fontId="58" fillId="27" borderId="14" xfId="43" applyFont="1" applyFill="1" applyBorder="1" applyAlignment="1">
      <alignment vertical="center"/>
    </xf>
    <xf numFmtId="0" fontId="58" fillId="27" borderId="15" xfId="43" applyFont="1" applyFill="1" applyBorder="1" applyAlignment="1">
      <alignment vertical="center"/>
    </xf>
    <xf numFmtId="169" fontId="66" fillId="27" borderId="14" xfId="86" applyFont="1" applyFill="1" applyBorder="1" applyAlignment="1">
      <alignment vertical="center"/>
    </xf>
    <xf numFmtId="3" fontId="66" fillId="27" borderId="15" xfId="43" applyNumberFormat="1" applyFont="1" applyFill="1" applyBorder="1" applyAlignment="1">
      <alignment vertical="center"/>
    </xf>
    <xf numFmtId="3" fontId="60" fillId="0"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0" fontId="58" fillId="0" borderId="14" xfId="43" applyFont="1" applyFill="1" applyBorder="1" applyAlignment="1">
      <alignment vertical="center"/>
    </xf>
    <xf numFmtId="0" fontId="66" fillId="27" borderId="14" xfId="43" applyFont="1" applyFill="1" applyBorder="1" applyAlignment="1">
      <alignment vertical="center"/>
    </xf>
    <xf numFmtId="3" fontId="66" fillId="0" borderId="15" xfId="43" applyNumberFormat="1" applyFont="1" applyFill="1" applyBorder="1" applyAlignment="1">
      <alignment vertical="center"/>
    </xf>
    <xf numFmtId="0" fontId="83" fillId="27" borderId="14" xfId="43" applyFont="1" applyFill="1" applyBorder="1" applyAlignment="1">
      <alignment vertical="center"/>
    </xf>
    <xf numFmtId="3" fontId="74" fillId="27" borderId="15" xfId="43" applyNumberFormat="1" applyFont="1" applyFill="1" applyBorder="1" applyAlignment="1">
      <alignment vertical="center"/>
    </xf>
    <xf numFmtId="3" fontId="83" fillId="27" borderId="15" xfId="43" applyNumberFormat="1" applyFont="1" applyFill="1" applyBorder="1" applyAlignment="1">
      <alignment vertical="center"/>
    </xf>
    <xf numFmtId="0" fontId="110" fillId="0" borderId="14" xfId="43" applyFont="1" applyFill="1" applyBorder="1" applyAlignment="1">
      <alignment vertical="center"/>
    </xf>
    <xf numFmtId="3" fontId="70" fillId="0" borderId="15" xfId="43" applyNumberFormat="1" applyFont="1" applyFill="1" applyBorder="1" applyAlignment="1">
      <alignment vertical="center"/>
    </xf>
    <xf numFmtId="3" fontId="66" fillId="27" borderId="14" xfId="43" applyNumberFormat="1" applyFont="1" applyFill="1" applyBorder="1" applyAlignment="1">
      <alignment vertical="center"/>
    </xf>
    <xf numFmtId="0" fontId="66" fillId="0" borderId="14" xfId="43" applyFont="1" applyFill="1" applyBorder="1" applyAlignment="1">
      <alignment vertical="center"/>
    </xf>
    <xf numFmtId="3" fontId="66" fillId="0" borderId="14" xfId="43" applyNumberFormat="1" applyFont="1" applyFill="1" applyBorder="1" applyAlignment="1">
      <alignment vertical="center"/>
    </xf>
    <xf numFmtId="3" fontId="72" fillId="28" borderId="15" xfId="43" applyNumberFormat="1" applyFont="1" applyFill="1" applyBorder="1" applyAlignment="1">
      <alignment vertical="center"/>
    </xf>
    <xf numFmtId="3" fontId="66" fillId="27" borderId="24" xfId="43" applyNumberFormat="1" applyFont="1" applyFill="1" applyBorder="1" applyAlignment="1">
      <alignment vertical="center"/>
    </xf>
    <xf numFmtId="0" fontId="65" fillId="0" borderId="14" xfId="43" applyFont="1" applyFill="1" applyBorder="1" applyAlignment="1">
      <alignment vertical="center"/>
    </xf>
    <xf numFmtId="3" fontId="95" fillId="0" borderId="15" xfId="43" applyNumberFormat="1" applyFont="1" applyFill="1" applyBorder="1" applyAlignment="1">
      <alignment vertical="center"/>
    </xf>
    <xf numFmtId="0" fontId="92" fillId="28" borderId="29" xfId="43" applyFont="1" applyFill="1" applyBorder="1" applyAlignment="1">
      <alignment vertical="center"/>
    </xf>
    <xf numFmtId="3" fontId="106" fillId="28" borderId="24" xfId="43" applyNumberFormat="1" applyFont="1" applyFill="1" applyBorder="1" applyAlignment="1">
      <alignment vertical="center"/>
    </xf>
    <xf numFmtId="0" fontId="63" fillId="28" borderId="0" xfId="368" applyFont="1" applyFill="1" applyAlignment="1">
      <alignment vertical="center"/>
    </xf>
    <xf numFmtId="0" fontId="77" fillId="28" borderId="0" xfId="43" applyFont="1" applyFill="1" applyAlignment="1">
      <alignment vertical="center"/>
    </xf>
    <xf numFmtId="3" fontId="77" fillId="28" borderId="0" xfId="43" applyNumberFormat="1" applyFont="1" applyFill="1" applyAlignment="1">
      <alignment vertical="center"/>
    </xf>
    <xf numFmtId="170" fontId="77" fillId="28" borderId="0" xfId="85" applyFont="1" applyFill="1" applyAlignment="1">
      <alignment vertical="center"/>
    </xf>
    <xf numFmtId="0" fontId="111" fillId="27" borderId="0" xfId="43" applyFont="1" applyFill="1"/>
    <xf numFmtId="172" fontId="82" fillId="27" borderId="0" xfId="86" applyNumberFormat="1" applyFont="1" applyFill="1"/>
    <xf numFmtId="0" fontId="65" fillId="27" borderId="76" xfId="43" applyFont="1" applyFill="1" applyBorder="1" applyAlignment="1">
      <alignment horizontal="center" vertical="center"/>
    </xf>
    <xf numFmtId="0" fontId="65" fillId="27" borderId="66" xfId="43" applyFont="1" applyFill="1" applyBorder="1" applyAlignment="1">
      <alignment horizontal="center" vertical="center"/>
    </xf>
    <xf numFmtId="0" fontId="82" fillId="27" borderId="68" xfId="43" applyFont="1" applyFill="1" applyBorder="1" applyAlignment="1">
      <alignment vertical="center" wrapText="1"/>
    </xf>
    <xf numFmtId="170" fontId="82" fillId="27" borderId="0" xfId="85" applyFont="1" applyFill="1"/>
    <xf numFmtId="0" fontId="82" fillId="27" borderId="69" xfId="43" applyFont="1" applyFill="1" applyBorder="1" applyAlignment="1">
      <alignment horizontal="justify" vertical="top" wrapText="1"/>
    </xf>
    <xf numFmtId="0" fontId="82" fillId="27" borderId="92" xfId="43" applyFont="1" applyFill="1" applyBorder="1"/>
    <xf numFmtId="0" fontId="82" fillId="27" borderId="92" xfId="43" applyFont="1" applyFill="1" applyBorder="1" applyAlignment="1">
      <alignment vertical="center" wrapText="1"/>
    </xf>
    <xf numFmtId="0" fontId="82" fillId="27" borderId="69" xfId="43" applyFont="1" applyFill="1" applyBorder="1" applyAlignment="1">
      <alignment vertical="center" wrapText="1"/>
    </xf>
    <xf numFmtId="0" fontId="106" fillId="30" borderId="14" xfId="43" applyFont="1" applyFill="1" applyBorder="1" applyAlignment="1">
      <alignment vertical="center"/>
    </xf>
    <xf numFmtId="3" fontId="95" fillId="30" borderId="15" xfId="43" applyNumberFormat="1" applyFont="1" applyFill="1" applyBorder="1" applyAlignment="1">
      <alignment vertical="center"/>
    </xf>
    <xf numFmtId="174" fontId="92" fillId="30" borderId="94" xfId="43" applyNumberFormat="1" applyFont="1" applyFill="1" applyBorder="1" applyAlignment="1" applyProtection="1">
      <alignment horizontal="center" vertical="center"/>
    </xf>
    <xf numFmtId="10" fontId="92" fillId="30" borderId="78" xfId="372" applyNumberFormat="1" applyFont="1" applyFill="1" applyBorder="1" applyAlignment="1" applyProtection="1">
      <alignment horizontal="center"/>
    </xf>
    <xf numFmtId="174" fontId="92" fillId="30" borderId="32" xfId="43" applyNumberFormat="1" applyFont="1" applyFill="1" applyBorder="1" applyAlignment="1" applyProtection="1">
      <alignment horizontal="center" vertical="center"/>
    </xf>
    <xf numFmtId="174" fontId="92" fillId="30" borderId="15" xfId="43" applyNumberFormat="1" applyFont="1" applyFill="1" applyBorder="1" applyAlignment="1" applyProtection="1">
      <alignment horizontal="center" vertical="center"/>
    </xf>
    <xf numFmtId="3" fontId="70" fillId="30" borderId="15" xfId="43" applyNumberFormat="1" applyFont="1" applyFill="1" applyBorder="1" applyAlignment="1">
      <alignment horizontal="center"/>
    </xf>
    <xf numFmtId="168" fontId="72" fillId="30" borderId="57" xfId="86" applyNumberFormat="1" applyFont="1" applyFill="1" applyBorder="1" applyAlignment="1">
      <alignment horizontal="right" vertical="center" wrapText="1"/>
    </xf>
    <xf numFmtId="168" fontId="72" fillId="30" borderId="75" xfId="86" applyNumberFormat="1" applyFont="1" applyFill="1" applyBorder="1" applyAlignment="1">
      <alignment horizontal="right" vertical="center" wrapText="1"/>
    </xf>
    <xf numFmtId="168" fontId="72" fillId="30" borderId="58" xfId="86" applyNumberFormat="1" applyFont="1" applyFill="1" applyBorder="1" applyAlignment="1">
      <alignment horizontal="right" vertical="center" wrapText="1"/>
    </xf>
    <xf numFmtId="168" fontId="72" fillId="30" borderId="23" xfId="86" applyNumberFormat="1" applyFont="1" applyFill="1" applyBorder="1" applyAlignment="1">
      <alignment horizontal="right" vertical="center" wrapText="1"/>
    </xf>
    <xf numFmtId="0" fontId="72" fillId="30" borderId="15" xfId="43" applyFont="1" applyFill="1" applyBorder="1" applyAlignment="1">
      <alignment vertical="center" wrapText="1"/>
    </xf>
    <xf numFmtId="0" fontId="79" fillId="30" borderId="15" xfId="43" applyFont="1" applyFill="1" applyBorder="1" applyAlignment="1">
      <alignment vertical="center" wrapText="1"/>
    </xf>
    <xf numFmtId="0" fontId="70" fillId="30" borderId="57" xfId="43" applyFont="1" applyFill="1" applyBorder="1" applyAlignment="1">
      <alignment horizontal="center" vertical="center" wrapText="1"/>
    </xf>
    <xf numFmtId="0" fontId="70" fillId="30" borderId="55" xfId="43" applyFont="1" applyFill="1" applyBorder="1" applyAlignment="1">
      <alignment horizontal="center" vertical="center" wrapText="1"/>
    </xf>
    <xf numFmtId="0" fontId="70" fillId="30" borderId="58" xfId="43" applyFont="1" applyFill="1" applyBorder="1" applyAlignment="1">
      <alignment horizontal="center" vertical="center" wrapText="1"/>
    </xf>
    <xf numFmtId="0" fontId="71" fillId="30" borderId="23" xfId="379" quotePrefix="1" applyFont="1" applyFill="1" applyBorder="1" applyAlignment="1">
      <alignment horizontal="center" vertical="center" wrapText="1"/>
    </xf>
    <xf numFmtId="0" fontId="70" fillId="30" borderId="43" xfId="43" applyFont="1" applyFill="1" applyBorder="1" applyAlignment="1">
      <alignment horizontal="left" vertical="center"/>
    </xf>
    <xf numFmtId="3" fontId="70" fillId="30" borderId="44" xfId="43" applyNumberFormat="1" applyFont="1" applyFill="1" applyBorder="1" applyAlignment="1">
      <alignment horizontal="right" vertical="center"/>
    </xf>
    <xf numFmtId="0" fontId="92" fillId="30" borderId="14" xfId="43" applyFont="1" applyFill="1" applyBorder="1" applyAlignment="1">
      <alignment vertical="center"/>
    </xf>
    <xf numFmtId="3" fontId="72" fillId="30" borderId="15" xfId="43" applyNumberFormat="1" applyFont="1" applyFill="1" applyBorder="1" applyAlignment="1">
      <alignment vertical="center"/>
    </xf>
    <xf numFmtId="3" fontId="70" fillId="30" borderId="15" xfId="43" applyNumberFormat="1" applyFont="1" applyFill="1" applyBorder="1" applyAlignment="1">
      <alignment vertical="center"/>
    </xf>
    <xf numFmtId="3" fontId="58" fillId="0" borderId="96" xfId="43" applyNumberFormat="1" applyFont="1" applyFill="1" applyBorder="1" applyAlignment="1">
      <alignment horizontal="right" vertical="center"/>
    </xf>
    <xf numFmtId="0" fontId="66" fillId="0" borderId="25" xfId="43" applyFont="1" applyFill="1" applyBorder="1" applyAlignment="1">
      <alignment vertical="center"/>
    </xf>
    <xf numFmtId="3" fontId="66" fillId="0" borderId="25" xfId="91" applyNumberFormat="1" applyFont="1" applyFill="1" applyBorder="1" applyAlignment="1">
      <alignment vertical="center"/>
    </xf>
    <xf numFmtId="0" fontId="58" fillId="0" borderId="25" xfId="43" applyFont="1" applyFill="1" applyBorder="1" applyAlignment="1">
      <alignment vertical="center"/>
    </xf>
    <xf numFmtId="3" fontId="58" fillId="0" borderId="25" xfId="91" applyNumberFormat="1" applyFont="1" applyFill="1" applyBorder="1" applyAlignment="1">
      <alignment vertical="center"/>
    </xf>
    <xf numFmtId="0" fontId="74" fillId="27" borderId="0" xfId="43" applyFont="1" applyFill="1" applyAlignment="1">
      <alignment vertical="center"/>
    </xf>
    <xf numFmtId="170" fontId="66" fillId="27" borderId="0" xfId="85" applyNumberFormat="1" applyFont="1" applyFill="1" applyAlignment="1">
      <alignment horizontal="center" vertical="center"/>
    </xf>
    <xf numFmtId="3" fontId="58" fillId="0" borderId="87"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86" xfId="43" applyNumberFormat="1" applyFont="1" applyFill="1" applyBorder="1" applyAlignment="1">
      <alignment vertical="center"/>
    </xf>
    <xf numFmtId="0" fontId="58" fillId="0" borderId="86" xfId="43" applyFont="1" applyFill="1" applyBorder="1" applyAlignment="1">
      <alignment vertical="center"/>
    </xf>
    <xf numFmtId="0" fontId="58" fillId="0" borderId="87" xfId="43" applyFont="1" applyFill="1" applyBorder="1" applyAlignment="1">
      <alignment vertical="center"/>
    </xf>
    <xf numFmtId="0" fontId="58" fillId="0" borderId="90" xfId="43" applyFont="1" applyFill="1" applyBorder="1" applyAlignment="1">
      <alignment vertical="center"/>
    </xf>
    <xf numFmtId="3" fontId="58" fillId="0" borderId="90" xfId="43" applyNumberFormat="1" applyFont="1" applyFill="1" applyBorder="1" applyAlignment="1">
      <alignment vertical="center"/>
    </xf>
    <xf numFmtId="0" fontId="58" fillId="0" borderId="0" xfId="43" applyFont="1" applyFill="1" applyBorder="1" applyAlignment="1">
      <alignment vertical="center"/>
    </xf>
    <xf numFmtId="3" fontId="58" fillId="0" borderId="0" xfId="43" applyNumberFormat="1" applyFont="1" applyFill="1" applyBorder="1" applyAlignment="1">
      <alignment vertical="center"/>
    </xf>
    <xf numFmtId="0" fontId="58" fillId="27" borderId="0" xfId="43" applyFont="1" applyFill="1" applyBorder="1" applyAlignment="1">
      <alignment vertical="center"/>
    </xf>
    <xf numFmtId="3" fontId="90" fillId="0" borderId="0" xfId="85" applyNumberFormat="1" applyFont="1" applyFill="1" applyAlignment="1">
      <alignment horizontal="center" vertical="center"/>
    </xf>
    <xf numFmtId="3" fontId="90" fillId="0" borderId="0" xfId="85" applyNumberFormat="1" applyFont="1" applyFill="1" applyBorder="1" applyAlignment="1">
      <alignment horizontal="center" vertical="center"/>
    </xf>
    <xf numFmtId="0" fontId="58" fillId="27" borderId="39" xfId="43" applyFont="1" applyFill="1" applyBorder="1" applyAlignment="1">
      <alignment vertical="center"/>
    </xf>
    <xf numFmtId="3" fontId="58" fillId="0" borderId="39" xfId="43" applyNumberFormat="1" applyFont="1" applyFill="1" applyBorder="1" applyAlignment="1">
      <alignment vertical="center"/>
    </xf>
    <xf numFmtId="3" fontId="58" fillId="0" borderId="0" xfId="43" applyNumberFormat="1" applyFont="1" applyFill="1" applyAlignment="1">
      <alignment vertical="center"/>
    </xf>
    <xf numFmtId="0" fontId="58" fillId="27" borderId="0" xfId="43" applyFont="1" applyFill="1" applyAlignment="1">
      <alignment horizontal="left" vertical="center" indent="1"/>
    </xf>
    <xf numFmtId="0" fontId="73" fillId="27" borderId="0" xfId="43" applyFont="1" applyFill="1" applyAlignment="1">
      <alignment horizontal="left" vertical="center" indent="2"/>
    </xf>
    <xf numFmtId="3" fontId="73" fillId="27" borderId="0" xfId="43" applyNumberFormat="1" applyFont="1" applyFill="1" applyAlignment="1">
      <alignment horizontal="left" vertical="center" indent="2"/>
    </xf>
    <xf numFmtId="0" fontId="58" fillId="27" borderId="25" xfId="43" applyFont="1" applyFill="1" applyBorder="1" applyAlignment="1">
      <alignment vertical="center"/>
    </xf>
    <xf numFmtId="3" fontId="58" fillId="0" borderId="25" xfId="43" applyNumberFormat="1" applyFont="1" applyFill="1" applyBorder="1" applyAlignment="1">
      <alignment vertical="center"/>
    </xf>
    <xf numFmtId="0" fontId="58" fillId="0" borderId="0" xfId="43" applyFont="1" applyFill="1" applyAlignment="1">
      <alignment horizontal="left" vertical="center" indent="1"/>
    </xf>
    <xf numFmtId="0" fontId="58" fillId="0" borderId="25" xfId="91" applyFont="1" applyFill="1" applyBorder="1" applyAlignment="1">
      <alignment vertical="center"/>
    </xf>
    <xf numFmtId="3" fontId="58" fillId="0" borderId="47" xfId="91" applyNumberFormat="1" applyFont="1" applyFill="1" applyBorder="1" applyAlignment="1">
      <alignment vertical="center"/>
    </xf>
    <xf numFmtId="3" fontId="58" fillId="0" borderId="47" xfId="43" applyNumberFormat="1" applyFont="1" applyFill="1" applyBorder="1" applyAlignment="1">
      <alignment vertical="center"/>
    </xf>
    <xf numFmtId="3" fontId="58" fillId="0" borderId="86" xfId="91" applyNumberFormat="1" applyFont="1" applyFill="1" applyBorder="1" applyAlignment="1">
      <alignment vertical="center"/>
    </xf>
    <xf numFmtId="3" fontId="58" fillId="0" borderId="0" xfId="91" applyNumberFormat="1" applyFont="1" applyFill="1" applyBorder="1" applyAlignment="1">
      <alignment vertical="center"/>
    </xf>
    <xf numFmtId="0" fontId="83" fillId="0" borderId="0" xfId="43" applyFont="1" applyFill="1" applyBorder="1" applyAlignment="1">
      <alignment vertical="center"/>
    </xf>
    <xf numFmtId="0" fontId="58" fillId="0" borderId="89" xfId="43" applyFont="1" applyFill="1" applyBorder="1" applyAlignment="1">
      <alignment vertical="center"/>
    </xf>
    <xf numFmtId="3" fontId="58" fillId="0" borderId="89" xfId="91" applyNumberFormat="1" applyFont="1" applyFill="1" applyBorder="1" applyAlignment="1">
      <alignment vertical="center"/>
    </xf>
    <xf numFmtId="3" fontId="58" fillId="0" borderId="87" xfId="91" applyNumberFormat="1" applyFont="1" applyFill="1" applyBorder="1" applyAlignment="1">
      <alignment vertical="center"/>
    </xf>
    <xf numFmtId="0" fontId="83" fillId="0" borderId="0" xfId="43" applyFont="1" applyFill="1" applyAlignment="1">
      <alignment vertical="center"/>
    </xf>
    <xf numFmtId="0" fontId="58" fillId="0" borderId="47" xfId="43" applyFont="1" applyFill="1" applyBorder="1" applyAlignment="1">
      <alignment vertical="center"/>
    </xf>
    <xf numFmtId="0" fontId="58" fillId="0" borderId="39" xfId="43" applyFont="1" applyFill="1" applyBorder="1" applyAlignment="1">
      <alignment vertical="center"/>
    </xf>
    <xf numFmtId="0" fontId="58" fillId="0" borderId="45" xfId="43" applyFont="1" applyFill="1" applyBorder="1" applyAlignment="1">
      <alignment vertical="center"/>
    </xf>
    <xf numFmtId="0" fontId="58" fillId="0" borderId="88" xfId="43" applyFont="1" applyFill="1" applyBorder="1" applyAlignment="1">
      <alignment vertical="center"/>
    </xf>
    <xf numFmtId="1" fontId="58" fillId="0" borderId="88" xfId="43" applyNumberFormat="1" applyFont="1" applyFill="1" applyBorder="1" applyAlignment="1">
      <alignment vertical="center"/>
    </xf>
    <xf numFmtId="0" fontId="66" fillId="0" borderId="0" xfId="43" applyFont="1" applyFill="1" applyBorder="1" applyAlignment="1">
      <alignment vertical="center"/>
    </xf>
    <xf numFmtId="3" fontId="66" fillId="0" borderId="0" xfId="43" applyNumberFormat="1" applyFont="1" applyFill="1" applyBorder="1" applyAlignment="1">
      <alignment horizontal="right" vertical="center"/>
    </xf>
    <xf numFmtId="3" fontId="58" fillId="0" borderId="89" xfId="43" applyNumberFormat="1" applyFont="1" applyFill="1" applyBorder="1" applyAlignment="1">
      <alignment vertical="center"/>
    </xf>
    <xf numFmtId="0" fontId="73" fillId="27" borderId="0" xfId="43" applyFont="1" applyFill="1" applyAlignment="1">
      <alignment horizontal="center"/>
    </xf>
    <xf numFmtId="0" fontId="58" fillId="27" borderId="0" xfId="43" applyFont="1" applyFill="1" applyBorder="1" applyAlignment="1">
      <alignment wrapText="1"/>
    </xf>
    <xf numFmtId="0" fontId="58" fillId="27" borderId="0" xfId="43" applyFont="1" applyFill="1" applyBorder="1" applyAlignment="1">
      <alignment horizontal="left" vertical="center" wrapText="1"/>
    </xf>
    <xf numFmtId="0" fontId="60" fillId="0" borderId="0" xfId="43" applyFont="1" applyFill="1" applyAlignment="1"/>
    <xf numFmtId="0" fontId="60" fillId="0" borderId="0" xfId="43" applyFont="1" applyFill="1" applyAlignment="1">
      <alignment vertical="center"/>
    </xf>
    <xf numFmtId="0" fontId="92" fillId="28" borderId="14" xfId="43" applyFont="1" applyFill="1" applyBorder="1" applyAlignment="1">
      <alignment horizontal="left" vertical="center"/>
    </xf>
    <xf numFmtId="0" fontId="66" fillId="28" borderId="14" xfId="43" applyFont="1" applyFill="1" applyBorder="1" applyAlignment="1">
      <alignment vertical="center"/>
    </xf>
    <xf numFmtId="3" fontId="66" fillId="28" borderId="18" xfId="43" applyNumberFormat="1" applyFont="1" applyFill="1" applyBorder="1" applyAlignment="1">
      <alignment vertical="center"/>
    </xf>
    <xf numFmtId="3" fontId="66" fillId="28" borderId="15" xfId="43" applyNumberFormat="1" applyFont="1" applyFill="1" applyBorder="1" applyAlignment="1">
      <alignment vertical="center"/>
    </xf>
    <xf numFmtId="3" fontId="58" fillId="28" borderId="18" xfId="43" applyNumberFormat="1" applyFont="1" applyFill="1" applyBorder="1" applyAlignment="1">
      <alignment vertical="center"/>
    </xf>
    <xf numFmtId="3" fontId="58" fillId="28" borderId="15" xfId="43" applyNumberFormat="1" applyFont="1" applyFill="1" applyBorder="1" applyAlignment="1">
      <alignment vertical="center"/>
    </xf>
    <xf numFmtId="0" fontId="67" fillId="28" borderId="14" xfId="43" applyFont="1" applyFill="1" applyBorder="1" applyAlignment="1">
      <alignment vertical="center"/>
    </xf>
    <xf numFmtId="3" fontId="58" fillId="0" borderId="18" xfId="43" applyNumberFormat="1" applyFont="1" applyFill="1" applyBorder="1" applyAlignment="1">
      <alignment vertical="center"/>
    </xf>
    <xf numFmtId="3" fontId="58" fillId="0" borderId="15" xfId="43" applyNumberFormat="1" applyFont="1" applyFill="1" applyBorder="1" applyAlignment="1">
      <alignment vertical="center"/>
    </xf>
    <xf numFmtId="0" fontId="72" fillId="30" borderId="14" xfId="43" applyFont="1" applyFill="1" applyBorder="1" applyAlignment="1">
      <alignment vertical="center"/>
    </xf>
    <xf numFmtId="3" fontId="115" fillId="30" borderId="15" xfId="43" applyNumberFormat="1" applyFont="1" applyFill="1" applyBorder="1" applyAlignment="1">
      <alignment vertical="center"/>
    </xf>
    <xf numFmtId="0" fontId="106" fillId="30" borderId="14" xfId="43" applyFont="1" applyFill="1" applyBorder="1" applyAlignment="1">
      <alignment horizontal="left" vertical="center"/>
    </xf>
    <xf numFmtId="0" fontId="116" fillId="30" borderId="14" xfId="43" applyFont="1" applyFill="1" applyBorder="1" applyAlignment="1">
      <alignment vertical="center"/>
    </xf>
    <xf numFmtId="3" fontId="92" fillId="30" borderId="15" xfId="43" applyNumberFormat="1" applyFont="1" applyFill="1" applyBorder="1" applyAlignment="1">
      <alignment vertical="center"/>
    </xf>
    <xf numFmtId="0" fontId="77" fillId="28" borderId="0" xfId="368" applyFont="1" applyFill="1" applyAlignment="1">
      <alignment vertical="center"/>
    </xf>
    <xf numFmtId="0" fontId="73" fillId="0" borderId="0" xfId="368" applyFont="1" applyAlignment="1">
      <alignment vertical="center"/>
    </xf>
    <xf numFmtId="0" fontId="77" fillId="0" borderId="0" xfId="368" applyFont="1" applyAlignment="1">
      <alignment vertical="center"/>
    </xf>
    <xf numFmtId="0" fontId="107" fillId="30" borderId="14" xfId="43" applyFont="1" applyFill="1" applyBorder="1" applyAlignment="1">
      <alignment vertical="center"/>
    </xf>
    <xf numFmtId="0" fontId="82" fillId="0" borderId="0" xfId="368" applyFont="1" applyAlignment="1">
      <alignment vertical="center"/>
    </xf>
    <xf numFmtId="0" fontId="117" fillId="30" borderId="14" xfId="43" applyFont="1" applyFill="1" applyBorder="1" applyAlignment="1">
      <alignment vertical="center"/>
    </xf>
    <xf numFmtId="0" fontId="80" fillId="27" borderId="14" xfId="43" applyFont="1" applyFill="1" applyBorder="1" applyAlignment="1">
      <alignment vertical="center"/>
    </xf>
    <xf numFmtId="0" fontId="109" fillId="0" borderId="0" xfId="368" applyFont="1"/>
    <xf numFmtId="10" fontId="109" fillId="30" borderId="15" xfId="97" applyNumberFormat="1" applyFont="1" applyFill="1" applyBorder="1"/>
    <xf numFmtId="0" fontId="82" fillId="0" borderId="0" xfId="368" applyFont="1"/>
    <xf numFmtId="0" fontId="77" fillId="27" borderId="23" xfId="43" applyFont="1" applyFill="1" applyBorder="1" applyAlignment="1">
      <alignment horizontal="center" vertical="center" wrapText="1"/>
    </xf>
    <xf numFmtId="0" fontId="82" fillId="0" borderId="0" xfId="0" applyFont="1"/>
    <xf numFmtId="0" fontId="77" fillId="0" borderId="0" xfId="0" applyFont="1"/>
    <xf numFmtId="0" fontId="58" fillId="0" borderId="49" xfId="43" applyFont="1" applyFill="1" applyBorder="1" applyAlignment="1">
      <alignment vertical="center"/>
    </xf>
    <xf numFmtId="0" fontId="114" fillId="27" borderId="0" xfId="43" applyFont="1" applyFill="1" applyAlignment="1">
      <alignment horizontal="centerContinuous"/>
    </xf>
    <xf numFmtId="0" fontId="73" fillId="27" borderId="0" xfId="43" applyFont="1" applyFill="1" applyAlignment="1">
      <alignment horizontal="center" vertical="center"/>
    </xf>
    <xf numFmtId="3" fontId="73" fillId="27" borderId="0" xfId="43" applyNumberFormat="1" applyFont="1" applyFill="1" applyAlignment="1">
      <alignment vertical="center"/>
    </xf>
    <xf numFmtId="0" fontId="73" fillId="27" borderId="0" xfId="43" applyFont="1" applyFill="1" applyAlignment="1">
      <alignment vertical="center"/>
    </xf>
    <xf numFmtId="169" fontId="73" fillId="27" borderId="0" xfId="43" applyNumberFormat="1" applyFont="1" applyFill="1" applyAlignment="1">
      <alignment vertical="center"/>
    </xf>
    <xf numFmtId="3" fontId="73" fillId="27" borderId="0" xfId="43" applyNumberFormat="1" applyFont="1" applyFill="1"/>
    <xf numFmtId="0" fontId="73" fillId="0" borderId="0" xfId="368" applyFont="1"/>
    <xf numFmtId="10" fontId="73" fillId="27" borderId="0" xfId="97" applyNumberFormat="1" applyFont="1" applyFill="1"/>
    <xf numFmtId="0" fontId="114" fillId="27" borderId="0" xfId="43" applyFont="1" applyFill="1" applyAlignment="1">
      <alignment horizontal="center"/>
    </xf>
    <xf numFmtId="0" fontId="114" fillId="27" borderId="0" xfId="43" applyFont="1" applyFill="1"/>
    <xf numFmtId="3" fontId="73" fillId="27" borderId="0" xfId="43" applyNumberFormat="1" applyFont="1" applyFill="1" applyAlignment="1">
      <alignment horizontal="centerContinuous"/>
    </xf>
    <xf numFmtId="0" fontId="73" fillId="0" borderId="0" xfId="0" applyFont="1"/>
    <xf numFmtId="0" fontId="114" fillId="28" borderId="0" xfId="43" applyFont="1" applyFill="1" applyAlignment="1"/>
    <xf numFmtId="170" fontId="73" fillId="0" borderId="0" xfId="85" applyFont="1"/>
    <xf numFmtId="174" fontId="114" fillId="27" borderId="0" xfId="43" applyNumberFormat="1" applyFont="1" applyFill="1" applyBorder="1" applyAlignment="1" applyProtection="1">
      <alignment horizontal="center"/>
    </xf>
    <xf numFmtId="0" fontId="73" fillId="0" borderId="0" xfId="43" applyFont="1"/>
    <xf numFmtId="0" fontId="73" fillId="27" borderId="0" xfId="43" applyFont="1" applyFill="1" applyAlignment="1">
      <alignment horizontal="centerContinuous"/>
    </xf>
    <xf numFmtId="0" fontId="73" fillId="27" borderId="0" xfId="43" applyFont="1" applyFill="1" applyAlignment="1">
      <alignment horizontal="right"/>
    </xf>
    <xf numFmtId="0" fontId="60" fillId="0" borderId="0" xfId="368" applyFont="1"/>
    <xf numFmtId="0" fontId="60" fillId="0" borderId="0" xfId="43" applyFont="1"/>
    <xf numFmtId="0" fontId="77" fillId="0" borderId="0" xfId="368" applyFont="1"/>
    <xf numFmtId="0" fontId="77" fillId="0" borderId="0" xfId="43" applyFont="1"/>
    <xf numFmtId="187" fontId="73" fillId="27" borderId="0" xfId="86" applyNumberFormat="1" applyFont="1" applyFill="1" applyAlignment="1">
      <alignment horizontal="centerContinuous"/>
    </xf>
    <xf numFmtId="187" fontId="73" fillId="27" borderId="0" xfId="86" applyNumberFormat="1" applyFont="1" applyFill="1"/>
    <xf numFmtId="187" fontId="114" fillId="27" borderId="0" xfId="86" applyNumberFormat="1" applyFont="1" applyFill="1" applyAlignment="1">
      <alignment horizontal="center"/>
    </xf>
    <xf numFmtId="0" fontId="77" fillId="0" borderId="0" xfId="43" applyFont="1" applyFill="1" applyAlignment="1"/>
    <xf numFmtId="188" fontId="73" fillId="27" borderId="0" xfId="86" applyNumberFormat="1" applyFont="1" applyFill="1"/>
    <xf numFmtId="15" fontId="114" fillId="27" borderId="0" xfId="86" applyNumberFormat="1" applyFont="1" applyFill="1" applyAlignment="1">
      <alignment horizontal="center"/>
    </xf>
    <xf numFmtId="0" fontId="108" fillId="30" borderId="15" xfId="43" applyFont="1" applyFill="1" applyBorder="1" applyAlignment="1">
      <alignment vertical="center" wrapText="1"/>
    </xf>
    <xf numFmtId="49" fontId="119" fillId="27" borderId="0" xfId="85" applyNumberFormat="1" applyFont="1" applyFill="1" applyAlignment="1">
      <alignment horizontal="center"/>
    </xf>
    <xf numFmtId="173" fontId="114" fillId="27" borderId="0" xfId="85" applyNumberFormat="1" applyFont="1" applyFill="1" applyBorder="1" applyAlignment="1">
      <alignment horizontal="center"/>
    </xf>
    <xf numFmtId="41" fontId="114" fillId="27" borderId="0" xfId="85" applyNumberFormat="1" applyFont="1" applyFill="1" applyBorder="1" applyAlignment="1">
      <alignment horizontal="center"/>
    </xf>
    <xf numFmtId="170" fontId="73" fillId="27" borderId="0" xfId="85" applyFont="1" applyFill="1"/>
    <xf numFmtId="41" fontId="73" fillId="27" borderId="0" xfId="85" applyNumberFormat="1" applyFont="1" applyFill="1"/>
    <xf numFmtId="41" fontId="77" fillId="27" borderId="23" xfId="85" applyNumberFormat="1" applyFont="1" applyFill="1" applyBorder="1" applyAlignment="1">
      <alignment horizontal="center" vertical="center"/>
    </xf>
    <xf numFmtId="0" fontId="78" fillId="30" borderId="23" xfId="43" applyFont="1" applyFill="1" applyBorder="1" applyAlignment="1">
      <alignment horizontal="center" vertical="center" wrapText="1"/>
    </xf>
    <xf numFmtId="0" fontId="78" fillId="30" borderId="22" xfId="43" applyFont="1" applyFill="1" applyBorder="1" applyAlignment="1">
      <alignment horizontal="center" vertical="center" wrapText="1"/>
    </xf>
    <xf numFmtId="0" fontId="78" fillId="30" borderId="74" xfId="43" applyFont="1" applyFill="1" applyBorder="1" applyAlignment="1">
      <alignment horizontal="center" vertical="center" wrapText="1"/>
    </xf>
    <xf numFmtId="0" fontId="73" fillId="27" borderId="0" xfId="43" applyFont="1" applyFill="1" applyBorder="1" applyAlignment="1">
      <alignment horizontal="centerContinuous"/>
    </xf>
    <xf numFmtId="0" fontId="73" fillId="27" borderId="0" xfId="43" applyFont="1" applyFill="1" applyBorder="1" applyAlignment="1">
      <alignment horizontal="center"/>
    </xf>
    <xf numFmtId="3" fontId="58" fillId="0" borderId="0" xfId="91" applyNumberFormat="1" applyFont="1" applyFill="1" applyAlignment="1">
      <alignment horizontal="center" vertical="center"/>
    </xf>
    <xf numFmtId="3" fontId="73" fillId="27" borderId="0" xfId="43" applyNumberFormat="1" applyFont="1" applyFill="1" applyAlignment="1">
      <alignment horizontal="center" vertical="center"/>
    </xf>
    <xf numFmtId="0" fontId="73" fillId="27" borderId="0" xfId="91" applyFont="1" applyFill="1" applyAlignment="1">
      <alignment vertical="center"/>
    </xf>
    <xf numFmtId="0" fontId="58" fillId="0" borderId="0" xfId="43" applyFont="1" applyFill="1" applyAlignment="1">
      <alignment vertical="center"/>
    </xf>
    <xf numFmtId="17" fontId="58" fillId="27" borderId="48" xfId="43" applyNumberFormat="1" applyFont="1" applyFill="1" applyBorder="1" applyAlignment="1">
      <alignment horizontal="center" vertical="center"/>
    </xf>
    <xf numFmtId="1" fontId="58" fillId="27" borderId="48" xfId="43" applyNumberFormat="1" applyFont="1" applyFill="1" applyBorder="1" applyAlignment="1">
      <alignment horizontal="center" vertical="center"/>
    </xf>
    <xf numFmtId="170" fontId="58" fillId="27" borderId="0" xfId="85" applyFont="1" applyFill="1" applyAlignment="1">
      <alignment vertical="center"/>
    </xf>
    <xf numFmtId="169" fontId="58" fillId="27" borderId="0" xfId="86" applyFont="1" applyFill="1" applyAlignment="1">
      <alignment vertical="center"/>
    </xf>
    <xf numFmtId="0" fontId="89" fillId="27" borderId="0" xfId="43" applyFont="1" applyFill="1" applyAlignment="1">
      <alignment vertical="center"/>
    </xf>
    <xf numFmtId="170" fontId="58" fillId="0" borderId="0" xfId="85" applyFont="1" applyFill="1" applyAlignment="1">
      <alignment horizontal="center" vertical="center"/>
    </xf>
    <xf numFmtId="0" fontId="74" fillId="28" borderId="0" xfId="43" applyFont="1" applyFill="1" applyAlignment="1">
      <alignment vertical="center"/>
    </xf>
    <xf numFmtId="0" fontId="58" fillId="27" borderId="45" xfId="43" applyFont="1" applyFill="1" applyBorder="1" applyAlignment="1">
      <alignment vertical="center"/>
    </xf>
    <xf numFmtId="0" fontId="58" fillId="27" borderId="86" xfId="43" applyFont="1" applyFill="1" applyBorder="1" applyAlignment="1">
      <alignment vertical="center"/>
    </xf>
    <xf numFmtId="0" fontId="58" fillId="27" borderId="87" xfId="43" applyFont="1" applyFill="1" applyBorder="1" applyAlignment="1">
      <alignment vertical="center"/>
    </xf>
    <xf numFmtId="0" fontId="58" fillId="27" borderId="88" xfId="43" applyFont="1" applyFill="1" applyBorder="1" applyAlignment="1">
      <alignment vertical="center"/>
    </xf>
    <xf numFmtId="3" fontId="58" fillId="27" borderId="0" xfId="91" applyNumberFormat="1" applyFont="1" applyFill="1" applyBorder="1" applyAlignment="1">
      <alignment horizontal="center" vertical="center"/>
    </xf>
    <xf numFmtId="0" fontId="58" fillId="27" borderId="89" xfId="43" applyFont="1" applyFill="1" applyBorder="1" applyAlignment="1">
      <alignment vertical="center"/>
    </xf>
    <xf numFmtId="170" fontId="58" fillId="0" borderId="0" xfId="85" applyFont="1" applyFill="1" applyAlignment="1">
      <alignment vertical="center"/>
    </xf>
    <xf numFmtId="0" fontId="58" fillId="0" borderId="96" xfId="43" applyFont="1" applyFill="1" applyBorder="1" applyAlignment="1">
      <alignment vertical="center"/>
    </xf>
    <xf numFmtId="3" fontId="58" fillId="0" borderId="96" xfId="91" applyNumberFormat="1" applyFont="1" applyFill="1" applyBorder="1" applyAlignment="1">
      <alignment vertical="center"/>
    </xf>
    <xf numFmtId="0" fontId="83" fillId="0" borderId="89" xfId="43" applyFont="1" applyFill="1" applyBorder="1" applyAlignment="1">
      <alignment vertical="center"/>
    </xf>
    <xf numFmtId="0" fontId="66" fillId="27" borderId="0" xfId="43" applyFont="1" applyFill="1" applyBorder="1" applyAlignment="1">
      <alignment horizontal="center" vertical="center"/>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3" fontId="106" fillId="30" borderId="15" xfId="43" applyNumberFormat="1" applyFont="1" applyFill="1" applyBorder="1" applyAlignment="1">
      <alignment vertical="center"/>
    </xf>
    <xf numFmtId="0" fontId="99" fillId="27" borderId="14" xfId="43" applyFont="1" applyFill="1" applyBorder="1" applyAlignment="1">
      <alignment vertical="center"/>
    </xf>
    <xf numFmtId="3" fontId="118" fillId="27" borderId="15" xfId="43" applyNumberFormat="1" applyFont="1" applyFill="1" applyBorder="1" applyAlignment="1">
      <alignment vertical="center"/>
    </xf>
    <xf numFmtId="3" fontId="118" fillId="0" borderId="15" xfId="43" applyNumberFormat="1" applyFont="1" applyFill="1" applyBorder="1" applyAlignment="1">
      <alignment vertical="center"/>
    </xf>
    <xf numFmtId="3" fontId="83" fillId="28" borderId="15" xfId="43" applyNumberFormat="1" applyFont="1" applyFill="1" applyBorder="1" applyAlignment="1">
      <alignment vertical="center"/>
    </xf>
    <xf numFmtId="10" fontId="72" fillId="30" borderId="15" xfId="97" applyNumberFormat="1" applyFont="1" applyFill="1" applyBorder="1" applyAlignment="1">
      <alignment horizontal="center" vertical="center"/>
    </xf>
    <xf numFmtId="0" fontId="65" fillId="27" borderId="14" xfId="43" applyFont="1" applyFill="1" applyBorder="1" applyAlignment="1">
      <alignment vertical="center"/>
    </xf>
    <xf numFmtId="10" fontId="65" fillId="27" borderId="15" xfId="97" applyNumberFormat="1" applyFont="1" applyFill="1" applyBorder="1" applyAlignment="1">
      <alignment horizontal="center" vertical="center"/>
    </xf>
    <xf numFmtId="3" fontId="65" fillId="0" borderId="15" xfId="43" applyNumberFormat="1" applyFont="1" applyFill="1" applyBorder="1" applyAlignment="1">
      <alignment vertical="center"/>
    </xf>
    <xf numFmtId="0" fontId="77" fillId="27" borderId="14" xfId="43" applyFont="1" applyFill="1" applyBorder="1" applyAlignment="1">
      <alignment vertical="center"/>
    </xf>
    <xf numFmtId="3" fontId="77" fillId="27" borderId="15" xfId="43" applyNumberFormat="1" applyFont="1" applyFill="1" applyBorder="1" applyAlignment="1">
      <alignment vertical="center"/>
    </xf>
    <xf numFmtId="10" fontId="77" fillId="27" borderId="15" xfId="97" applyNumberFormat="1" applyFont="1" applyFill="1" applyBorder="1" applyAlignment="1">
      <alignment horizontal="center" vertical="center"/>
    </xf>
    <xf numFmtId="3" fontId="77" fillId="28" borderId="15" xfId="43" applyNumberFormat="1" applyFont="1" applyFill="1" applyBorder="1" applyAlignment="1">
      <alignment vertical="center"/>
    </xf>
    <xf numFmtId="3" fontId="77" fillId="0" borderId="15" xfId="43" applyNumberFormat="1" applyFont="1" applyFill="1" applyBorder="1" applyAlignment="1">
      <alignment vertical="center"/>
    </xf>
    <xf numFmtId="3" fontId="65" fillId="28" borderId="15" xfId="43" applyNumberFormat="1" applyFont="1" applyFill="1" applyBorder="1" applyAlignment="1">
      <alignment vertical="center"/>
    </xf>
    <xf numFmtId="10" fontId="62" fillId="27" borderId="15" xfId="97" applyNumberFormat="1" applyFont="1" applyFill="1" applyBorder="1" applyAlignment="1">
      <alignment horizontal="center" vertical="center"/>
    </xf>
    <xf numFmtId="0" fontId="108" fillId="30" borderId="32" xfId="43" applyFont="1" applyFill="1" applyBorder="1" applyAlignment="1">
      <alignment vertical="center"/>
    </xf>
    <xf numFmtId="3" fontId="108" fillId="30" borderId="32" xfId="43" applyNumberFormat="1" applyFont="1" applyFill="1" applyBorder="1" applyAlignment="1">
      <alignment vertical="center"/>
    </xf>
    <xf numFmtId="10" fontId="108" fillId="30" borderId="32" xfId="97" applyNumberFormat="1" applyFont="1" applyFill="1" applyBorder="1" applyAlignment="1">
      <alignment horizontal="center" vertical="center"/>
    </xf>
    <xf numFmtId="0" fontId="72" fillId="30" borderId="15" xfId="43" applyFont="1" applyFill="1" applyBorder="1" applyAlignment="1">
      <alignment vertical="center"/>
    </xf>
    <xf numFmtId="10" fontId="72" fillId="30" borderId="15" xfId="43" applyNumberFormat="1" applyFont="1" applyFill="1" applyBorder="1" applyAlignment="1">
      <alignment horizontal="center" vertical="center"/>
    </xf>
    <xf numFmtId="0" fontId="60" fillId="27" borderId="14" xfId="43" applyFont="1" applyFill="1" applyBorder="1" applyAlignment="1">
      <alignment vertical="center"/>
    </xf>
    <xf numFmtId="10" fontId="106" fillId="30" borderId="20" xfId="372" applyNumberFormat="1" applyFont="1" applyFill="1" applyBorder="1" applyAlignment="1" applyProtection="1">
      <alignment horizontal="center" vertical="center"/>
    </xf>
    <xf numFmtId="174" fontId="60" fillId="27" borderId="15" xfId="43" applyNumberFormat="1" applyFont="1" applyFill="1" applyBorder="1" applyAlignment="1" applyProtection="1">
      <alignment vertical="center"/>
    </xf>
    <xf numFmtId="3" fontId="60" fillId="28" borderId="18" xfId="43" applyNumberFormat="1" applyFont="1" applyFill="1" applyBorder="1" applyAlignment="1" applyProtection="1">
      <alignment horizontal="right" vertical="center"/>
    </xf>
    <xf numFmtId="10" fontId="60" fillId="27" borderId="20" xfId="372" applyNumberFormat="1" applyFont="1" applyFill="1" applyBorder="1" applyAlignment="1" applyProtection="1">
      <alignment horizontal="center" vertical="center"/>
    </xf>
    <xf numFmtId="3" fontId="60" fillId="0" borderId="18" xfId="43" applyNumberFormat="1" applyFont="1" applyFill="1" applyBorder="1" applyAlignment="1" applyProtection="1">
      <alignment horizontal="right" vertical="center"/>
    </xf>
    <xf numFmtId="10" fontId="60" fillId="0" borderId="20" xfId="372" applyNumberFormat="1" applyFont="1" applyFill="1" applyBorder="1" applyAlignment="1" applyProtection="1">
      <alignment horizontal="center" vertical="center"/>
    </xf>
    <xf numFmtId="174" fontId="105" fillId="27" borderId="15" xfId="43" applyNumberFormat="1" applyFont="1" applyFill="1" applyBorder="1" applyAlignment="1" applyProtection="1">
      <alignment horizontal="left" indent="1"/>
    </xf>
    <xf numFmtId="3" fontId="77" fillId="28" borderId="18" xfId="43" applyNumberFormat="1" applyFont="1" applyFill="1" applyBorder="1" applyAlignment="1">
      <alignment horizontal="right"/>
    </xf>
    <xf numFmtId="3" fontId="77" fillId="0" borderId="18" xfId="43" applyNumberFormat="1" applyFont="1" applyFill="1" applyBorder="1" applyAlignment="1">
      <alignment horizontal="right"/>
    </xf>
    <xf numFmtId="3" fontId="77" fillId="28" borderId="18" xfId="43" applyNumberFormat="1" applyFont="1" applyFill="1" applyBorder="1" applyAlignment="1">
      <alignment horizontal="right" vertical="center"/>
    </xf>
    <xf numFmtId="10" fontId="77" fillId="27" borderId="20" xfId="372" applyNumberFormat="1" applyFont="1" applyFill="1" applyBorder="1" applyAlignment="1" applyProtection="1">
      <alignment horizontal="center" vertical="center"/>
    </xf>
    <xf numFmtId="3" fontId="77" fillId="0" borderId="18" xfId="43" applyNumberFormat="1" applyFont="1" applyFill="1" applyBorder="1" applyAlignment="1">
      <alignment horizontal="right" vertical="center"/>
    </xf>
    <xf numFmtId="10" fontId="77" fillId="0" borderId="20" xfId="372" applyNumberFormat="1" applyFont="1" applyFill="1" applyBorder="1" applyAlignment="1" applyProtection="1">
      <alignment horizontal="center" vertical="center"/>
    </xf>
    <xf numFmtId="174" fontId="105" fillId="27" borderId="15" xfId="43" applyNumberFormat="1" applyFont="1" applyFill="1" applyBorder="1" applyAlignment="1" applyProtection="1">
      <alignment horizontal="left" vertical="center" indent="1"/>
    </xf>
    <xf numFmtId="3" fontId="106" fillId="30" borderId="18" xfId="375" applyNumberFormat="1" applyFont="1" applyFill="1" applyBorder="1" applyAlignment="1" applyProtection="1">
      <alignment horizontal="right" vertical="center"/>
    </xf>
    <xf numFmtId="0" fontId="70" fillId="30" borderId="23" xfId="43" applyFont="1" applyFill="1" applyBorder="1" applyAlignment="1">
      <alignment horizontal="center" vertical="center" wrapText="1"/>
    </xf>
    <xf numFmtId="182" fontId="77" fillId="27" borderId="15" xfId="85" applyNumberFormat="1" applyFont="1" applyFill="1" applyBorder="1" applyAlignment="1">
      <alignment vertical="center"/>
    </xf>
    <xf numFmtId="189" fontId="77" fillId="27" borderId="15" xfId="85" applyNumberFormat="1" applyFont="1" applyFill="1" applyBorder="1" applyAlignment="1">
      <alignment vertical="center"/>
    </xf>
    <xf numFmtId="183" fontId="77" fillId="27" borderId="15" xfId="51" applyNumberFormat="1" applyFont="1" applyFill="1" applyBorder="1" applyAlignment="1">
      <alignment horizontal="center" vertical="center" wrapText="1"/>
    </xf>
    <xf numFmtId="0" fontId="77" fillId="27" borderId="15" xfId="90" applyFont="1" applyFill="1" applyBorder="1" applyAlignment="1">
      <alignment vertical="center"/>
    </xf>
    <xf numFmtId="183" fontId="72" fillId="30" borderId="15" xfId="51" applyNumberFormat="1" applyFont="1" applyFill="1" applyBorder="1" applyAlignment="1">
      <alignment horizontal="center" vertical="center" wrapText="1"/>
    </xf>
    <xf numFmtId="49" fontId="73" fillId="27" borderId="32" xfId="90" applyNumberFormat="1" applyFont="1" applyFill="1" applyBorder="1" applyAlignment="1">
      <alignment horizontal="center"/>
    </xf>
    <xf numFmtId="0" fontId="108" fillId="30" borderId="15" xfId="43" applyFont="1" applyFill="1" applyBorder="1" applyAlignment="1">
      <alignment horizontal="left" vertical="center" wrapText="1"/>
    </xf>
    <xf numFmtId="183" fontId="108" fillId="30" borderId="15" xfId="51" applyNumberFormat="1" applyFont="1" applyFill="1" applyBorder="1" applyAlignment="1">
      <alignment horizontal="center" vertical="center" wrapText="1"/>
    </xf>
    <xf numFmtId="0" fontId="72" fillId="30" borderId="15" xfId="90" applyFont="1" applyFill="1" applyBorder="1" applyAlignment="1">
      <alignment vertical="center"/>
    </xf>
    <xf numFmtId="0" fontId="82" fillId="0" borderId="0" xfId="43" applyFont="1"/>
    <xf numFmtId="0" fontId="65" fillId="0" borderId="0" xfId="43" applyFont="1" applyFill="1"/>
    <xf numFmtId="0" fontId="65" fillId="0" borderId="0" xfId="43" applyFont="1" applyFill="1" applyAlignment="1"/>
    <xf numFmtId="0" fontId="82" fillId="0" borderId="0" xfId="43" applyFont="1" applyFill="1" applyAlignment="1"/>
    <xf numFmtId="0" fontId="121" fillId="29" borderId="93" xfId="376" applyFont="1" applyFill="1" applyBorder="1" applyAlignment="1">
      <alignment horizontal="right" wrapText="1"/>
    </xf>
    <xf numFmtId="0" fontId="82" fillId="27" borderId="0" xfId="43" applyFont="1" applyFill="1" applyBorder="1"/>
    <xf numFmtId="0" fontId="96" fillId="30" borderId="14" xfId="43" applyFont="1" applyFill="1" applyBorder="1" applyAlignment="1">
      <alignment vertical="center"/>
    </xf>
    <xf numFmtId="173" fontId="72" fillId="30" borderId="15" xfId="370" applyNumberFormat="1" applyFont="1" applyFill="1" applyBorder="1" applyAlignment="1">
      <alignment vertical="center"/>
    </xf>
    <xf numFmtId="43" fontId="58" fillId="27" borderId="15" xfId="85" applyNumberFormat="1" applyFont="1" applyFill="1" applyBorder="1" applyAlignment="1">
      <alignment vertical="center"/>
    </xf>
    <xf numFmtId="173" fontId="60" fillId="27" borderId="15" xfId="370" applyNumberFormat="1" applyFont="1" applyFill="1" applyBorder="1" applyAlignment="1">
      <alignment vertical="center"/>
    </xf>
    <xf numFmtId="3" fontId="106" fillId="30" borderId="16" xfId="43" applyNumberFormat="1" applyFont="1" applyFill="1" applyBorder="1" applyAlignment="1">
      <alignment vertical="center"/>
    </xf>
    <xf numFmtId="0" fontId="96" fillId="30" borderId="15" xfId="43" applyFont="1" applyFill="1" applyBorder="1" applyAlignment="1">
      <alignment vertical="center"/>
    </xf>
    <xf numFmtId="3" fontId="72" fillId="30" borderId="16" xfId="43" applyNumberFormat="1" applyFont="1" applyFill="1" applyBorder="1" applyAlignment="1">
      <alignment vertical="center"/>
    </xf>
    <xf numFmtId="0" fontId="94" fillId="30" borderId="14" xfId="43" applyFont="1" applyFill="1" applyBorder="1" applyAlignment="1">
      <alignment vertical="center"/>
    </xf>
    <xf numFmtId="0" fontId="114" fillId="27" borderId="14" xfId="43" applyFont="1" applyFill="1" applyBorder="1"/>
    <xf numFmtId="0" fontId="77" fillId="27" borderId="32" xfId="43" applyNumberFormat="1" applyFont="1" applyFill="1" applyBorder="1" applyAlignment="1" applyProtection="1">
      <alignment vertical="center"/>
    </xf>
    <xf numFmtId="0" fontId="77" fillId="27" borderId="15" xfId="43" applyNumberFormat="1" applyFont="1" applyFill="1" applyBorder="1" applyAlignment="1" applyProtection="1">
      <alignment vertical="center"/>
    </xf>
    <xf numFmtId="0" fontId="86" fillId="27" borderId="15" xfId="43" applyNumberFormat="1" applyFont="1" applyFill="1" applyBorder="1" applyAlignment="1" applyProtection="1">
      <alignment vertical="center"/>
    </xf>
    <xf numFmtId="0" fontId="77" fillId="27" borderId="36" xfId="43" applyNumberFormat="1" applyFont="1" applyFill="1" applyBorder="1" applyAlignment="1" applyProtection="1">
      <alignment vertical="center"/>
    </xf>
    <xf numFmtId="0" fontId="86" fillId="0" borderId="15" xfId="43" applyNumberFormat="1" applyFont="1" applyFill="1" applyBorder="1" applyAlignment="1" applyProtection="1">
      <alignment vertical="center"/>
    </xf>
    <xf numFmtId="0" fontId="86" fillId="27" borderId="50" xfId="43" applyNumberFormat="1" applyFont="1" applyFill="1" applyBorder="1" applyAlignment="1" applyProtection="1">
      <alignment vertical="center"/>
    </xf>
    <xf numFmtId="0" fontId="86" fillId="27" borderId="15" xfId="43" applyNumberFormat="1" applyFont="1" applyFill="1" applyBorder="1" applyAlignment="1" applyProtection="1">
      <alignment horizontal="left" vertical="center"/>
    </xf>
    <xf numFmtId="0" fontId="86" fillId="28" borderId="15" xfId="43" applyNumberFormat="1" applyFont="1" applyFill="1" applyBorder="1" applyAlignment="1" applyProtection="1">
      <alignment vertical="center"/>
    </xf>
    <xf numFmtId="0" fontId="60" fillId="27" borderId="24" xfId="43" applyNumberFormat="1" applyFont="1" applyFill="1" applyBorder="1" applyAlignment="1" applyProtection="1">
      <alignment vertical="center"/>
    </xf>
    <xf numFmtId="0" fontId="60" fillId="27" borderId="32" xfId="43" applyNumberFormat="1" applyFont="1" applyFill="1" applyBorder="1" applyAlignment="1" applyProtection="1">
      <alignment vertical="center"/>
    </xf>
    <xf numFmtId="0" fontId="70" fillId="30" borderId="15" xfId="43" applyNumberFormat="1" applyFont="1" applyFill="1" applyBorder="1" applyAlignment="1" applyProtection="1">
      <alignment vertical="center"/>
    </xf>
    <xf numFmtId="0" fontId="60" fillId="28" borderId="15" xfId="43" applyNumberFormat="1" applyFont="1" applyFill="1" applyBorder="1" applyAlignment="1" applyProtection="1">
      <alignment vertical="center"/>
    </xf>
    <xf numFmtId="168" fontId="70" fillId="30" borderId="15" xfId="43" applyNumberFormat="1" applyFont="1" applyFill="1" applyBorder="1" applyAlignment="1">
      <alignment horizontal="center" vertical="center"/>
    </xf>
    <xf numFmtId="168" fontId="60" fillId="27" borderId="15" xfId="43" applyNumberFormat="1" applyFont="1" applyFill="1" applyBorder="1" applyAlignment="1">
      <alignment horizontal="center" vertical="center"/>
    </xf>
    <xf numFmtId="168" fontId="60" fillId="27" borderId="24" xfId="43" applyNumberFormat="1" applyFont="1" applyFill="1" applyBorder="1" applyAlignment="1">
      <alignment horizontal="center" vertical="center"/>
    </xf>
    <xf numFmtId="1" fontId="58" fillId="0" borderId="0" xfId="43" applyNumberFormat="1" applyFont="1" applyFill="1" applyAlignment="1">
      <alignment vertical="center"/>
    </xf>
    <xf numFmtId="1" fontId="58" fillId="0" borderId="25" xfId="43" applyNumberFormat="1" applyFont="1" applyFill="1" applyBorder="1" applyAlignment="1">
      <alignment vertical="center"/>
    </xf>
    <xf numFmtId="1" fontId="58" fillId="0" borderId="25" xfId="91" applyNumberFormat="1" applyFont="1" applyFill="1" applyBorder="1" applyAlignment="1">
      <alignment vertical="center"/>
    </xf>
    <xf numFmtId="170" fontId="58" fillId="0" borderId="0" xfId="85" applyFont="1" applyFill="1" applyBorder="1" applyAlignment="1">
      <alignment vertical="center"/>
    </xf>
    <xf numFmtId="0" fontId="70" fillId="30" borderId="32" xfId="43" applyNumberFormat="1" applyFont="1" applyFill="1" applyBorder="1" applyAlignment="1" applyProtection="1">
      <alignment vertical="center"/>
    </xf>
    <xf numFmtId="0" fontId="88" fillId="28" borderId="15" xfId="43" applyNumberFormat="1" applyFont="1" applyFill="1" applyBorder="1" applyAlignment="1" applyProtection="1">
      <alignment vertical="center"/>
    </xf>
    <xf numFmtId="0" fontId="88" fillId="27" borderId="15" xfId="43" applyNumberFormat="1" applyFont="1" applyFill="1" applyBorder="1" applyAlignment="1" applyProtection="1">
      <alignment vertical="center"/>
    </xf>
    <xf numFmtId="0" fontId="86" fillId="27" borderId="36" xfId="43" applyNumberFormat="1" applyFont="1" applyFill="1" applyBorder="1" applyAlignment="1" applyProtection="1">
      <alignment vertical="center"/>
    </xf>
    <xf numFmtId="0" fontId="88" fillId="27" borderId="24" xfId="43" applyNumberFormat="1" applyFont="1" applyFill="1" applyBorder="1" applyAlignment="1" applyProtection="1">
      <alignment vertical="center"/>
    </xf>
    <xf numFmtId="0" fontId="60" fillId="27" borderId="15" xfId="43" applyNumberFormat="1" applyFont="1" applyFill="1" applyBorder="1" applyAlignment="1" applyProtection="1">
      <alignment vertical="center"/>
    </xf>
    <xf numFmtId="0" fontId="77" fillId="28" borderId="24" xfId="43" applyNumberFormat="1" applyFont="1" applyFill="1" applyBorder="1" applyAlignment="1" applyProtection="1">
      <alignment vertical="center"/>
    </xf>
    <xf numFmtId="10" fontId="70" fillId="30" borderId="16" xfId="97" applyNumberFormat="1" applyFont="1" applyFill="1" applyBorder="1" applyAlignment="1" applyProtection="1">
      <alignment horizontal="right" vertical="center"/>
    </xf>
    <xf numFmtId="41" fontId="60" fillId="28" borderId="15" xfId="43" applyNumberFormat="1" applyFont="1" applyFill="1" applyBorder="1" applyAlignment="1" applyProtection="1">
      <alignment horizontal="right" vertical="center"/>
    </xf>
    <xf numFmtId="41" fontId="87" fillId="27" borderId="15" xfId="43" applyNumberFormat="1" applyFont="1" applyFill="1" applyBorder="1" applyAlignment="1">
      <alignment vertical="center"/>
    </xf>
    <xf numFmtId="41" fontId="70" fillId="30" borderId="16" xfId="43" applyNumberFormat="1" applyFont="1" applyFill="1" applyBorder="1" applyAlignment="1" applyProtection="1">
      <alignment horizontal="right" vertical="center"/>
    </xf>
    <xf numFmtId="41" fontId="70" fillId="30" borderId="15" xfId="43" applyNumberFormat="1" applyFont="1" applyFill="1" applyBorder="1" applyAlignment="1" applyProtection="1">
      <alignment horizontal="right" vertical="center"/>
    </xf>
    <xf numFmtId="41" fontId="60" fillId="27" borderId="15" xfId="43" applyNumberFormat="1" applyFont="1" applyFill="1" applyBorder="1" applyAlignment="1" applyProtection="1">
      <alignment horizontal="right" vertical="center"/>
    </xf>
    <xf numFmtId="41" fontId="60" fillId="0" borderId="15" xfId="43" applyNumberFormat="1" applyFont="1" applyFill="1" applyBorder="1" applyAlignment="1" applyProtection="1">
      <alignment horizontal="right" vertical="center"/>
    </xf>
    <xf numFmtId="41" fontId="87" fillId="27" borderId="15" xfId="43" applyNumberFormat="1" applyFont="1" applyFill="1" applyBorder="1" applyAlignment="1" applyProtection="1">
      <alignment horizontal="right" vertical="center"/>
    </xf>
    <xf numFmtId="41" fontId="87" fillId="27" borderId="50" xfId="43" applyNumberFormat="1" applyFont="1" applyFill="1" applyBorder="1" applyAlignment="1">
      <alignment vertical="center"/>
    </xf>
    <xf numFmtId="41" fontId="87" fillId="27" borderId="36" xfId="43" applyNumberFormat="1" applyFont="1" applyFill="1" applyBorder="1" applyAlignment="1" applyProtection="1">
      <alignment horizontal="right" vertical="center"/>
    </xf>
    <xf numFmtId="41" fontId="77" fillId="27" borderId="15" xfId="43" applyNumberFormat="1" applyFont="1" applyFill="1" applyBorder="1" applyAlignment="1" applyProtection="1">
      <alignment horizontal="right" vertical="center"/>
    </xf>
    <xf numFmtId="41" fontId="77" fillId="27" borderId="15" xfId="43" applyNumberFormat="1" applyFont="1" applyFill="1" applyBorder="1" applyAlignment="1">
      <alignment vertical="center"/>
    </xf>
    <xf numFmtId="41" fontId="77" fillId="28" borderId="15" xfId="43" applyNumberFormat="1" applyFont="1" applyFill="1" applyBorder="1" applyAlignment="1" applyProtection="1">
      <alignment horizontal="right" vertical="center"/>
    </xf>
    <xf numFmtId="41" fontId="77" fillId="0" borderId="15" xfId="43" applyNumberFormat="1" applyFont="1" applyFill="1" applyBorder="1" applyAlignment="1" applyProtection="1">
      <alignment horizontal="right" vertical="center"/>
    </xf>
    <xf numFmtId="41" fontId="77" fillId="27" borderId="36" xfId="43" applyNumberFormat="1" applyFont="1" applyFill="1" applyBorder="1" applyAlignment="1">
      <alignment vertical="center"/>
    </xf>
    <xf numFmtId="41" fontId="77" fillId="27" borderId="32" xfId="43" applyNumberFormat="1" applyFont="1" applyFill="1" applyBorder="1" applyAlignment="1">
      <alignment vertical="center"/>
    </xf>
    <xf numFmtId="3" fontId="77" fillId="28" borderId="24" xfId="43" applyNumberFormat="1" applyFont="1" applyFill="1" applyBorder="1" applyAlignment="1">
      <alignment vertical="center"/>
    </xf>
    <xf numFmtId="1" fontId="58" fillId="27" borderId="0" xfId="43" applyNumberFormat="1" applyFont="1" applyFill="1" applyBorder="1" applyAlignment="1">
      <alignment horizontal="center" vertical="center"/>
    </xf>
    <xf numFmtId="0" fontId="70" fillId="30" borderId="15" xfId="43" applyFont="1" applyFill="1" applyBorder="1" applyAlignment="1">
      <alignment horizontal="left" vertical="center"/>
    </xf>
    <xf numFmtId="0" fontId="64" fillId="27" borderId="15" xfId="43" applyFont="1" applyFill="1" applyBorder="1" applyAlignment="1">
      <alignment vertical="center"/>
    </xf>
    <xf numFmtId="0" fontId="79" fillId="30" borderId="15" xfId="43" applyFont="1" applyFill="1" applyBorder="1" applyAlignment="1">
      <alignment vertical="center"/>
    </xf>
    <xf numFmtId="0" fontId="58" fillId="0" borderId="15" xfId="43" applyFont="1" applyFill="1" applyBorder="1" applyAlignment="1">
      <alignment vertical="center"/>
    </xf>
    <xf numFmtId="0" fontId="123" fillId="30" borderId="24" xfId="43" applyFont="1" applyFill="1" applyBorder="1"/>
    <xf numFmtId="169" fontId="124" fillId="0" borderId="0" xfId="86" applyFont="1"/>
    <xf numFmtId="0" fontId="123" fillId="30" borderId="32" xfId="43" applyFont="1" applyFill="1" applyBorder="1"/>
    <xf numFmtId="0" fontId="79" fillId="30" borderId="14" xfId="43" applyFont="1" applyFill="1" applyBorder="1" applyAlignment="1">
      <alignment vertical="center"/>
    </xf>
    <xf numFmtId="0" fontId="64" fillId="0" borderId="14" xfId="43" applyFont="1" applyFill="1" applyBorder="1" applyAlignment="1">
      <alignment vertical="center"/>
    </xf>
    <xf numFmtId="0" fontId="70" fillId="30" borderId="15" xfId="43" applyFont="1" applyFill="1" applyBorder="1" applyAlignment="1">
      <alignment horizontal="center" vertical="center"/>
    </xf>
    <xf numFmtId="0" fontId="78" fillId="30" borderId="15" xfId="43" applyFont="1" applyFill="1" applyBorder="1" applyAlignment="1">
      <alignment horizontal="center" vertical="center"/>
    </xf>
    <xf numFmtId="0" fontId="76" fillId="30" borderId="94" xfId="43" applyFont="1" applyFill="1" applyBorder="1" applyAlignment="1">
      <alignment vertical="center"/>
    </xf>
    <xf numFmtId="169" fontId="72" fillId="30" borderId="78" xfId="86" applyFont="1" applyFill="1" applyBorder="1" applyAlignment="1" applyProtection="1">
      <alignment horizontal="center" vertical="center"/>
    </xf>
    <xf numFmtId="0" fontId="77" fillId="27" borderId="18" xfId="85" applyNumberFormat="1" applyFont="1" applyFill="1" applyBorder="1" applyAlignment="1">
      <alignment horizontal="left" vertical="center"/>
    </xf>
    <xf numFmtId="0" fontId="77" fillId="27" borderId="18" xfId="43" applyNumberFormat="1" applyFont="1" applyFill="1" applyBorder="1" applyAlignment="1">
      <alignment horizontal="left" vertical="center"/>
    </xf>
    <xf numFmtId="169" fontId="77" fillId="27" borderId="20" xfId="86" applyFont="1" applyFill="1" applyBorder="1" applyAlignment="1" applyProtection="1">
      <alignment horizontal="center" vertical="center"/>
    </xf>
    <xf numFmtId="0" fontId="70" fillId="30" borderId="55" xfId="43" applyFont="1" applyFill="1" applyBorder="1" applyAlignment="1">
      <alignment horizontal="center" vertical="center"/>
    </xf>
    <xf numFmtId="0" fontId="70" fillId="30" borderId="75" xfId="43" applyFont="1" applyFill="1" applyBorder="1" applyAlignment="1">
      <alignment horizontal="center" vertical="center"/>
    </xf>
    <xf numFmtId="0" fontId="70" fillId="30" borderId="75" xfId="43" applyFont="1" applyFill="1" applyBorder="1" applyAlignment="1">
      <alignment horizontal="center" vertical="center" wrapText="1"/>
    </xf>
    <xf numFmtId="0" fontId="77" fillId="27" borderId="33" xfId="43" applyFont="1" applyFill="1" applyBorder="1" applyAlignment="1">
      <alignment vertical="center"/>
    </xf>
    <xf numFmtId="167" fontId="77" fillId="27" borderId="33" xfId="86" applyNumberFormat="1" applyFont="1" applyFill="1" applyBorder="1" applyAlignment="1">
      <alignment vertical="center"/>
    </xf>
    <xf numFmtId="167" fontId="77" fillId="27" borderId="62" xfId="86" applyNumberFormat="1" applyFont="1" applyFill="1" applyBorder="1" applyAlignment="1">
      <alignment vertical="center"/>
    </xf>
    <xf numFmtId="167" fontId="60" fillId="27" borderId="32" xfId="86" applyNumberFormat="1" applyFont="1" applyFill="1" applyBorder="1" applyAlignment="1">
      <alignment horizontal="right" vertical="center"/>
    </xf>
    <xf numFmtId="0" fontId="77" fillId="27" borderId="19" xfId="43" applyFont="1" applyFill="1" applyBorder="1" applyAlignment="1">
      <alignment vertical="center"/>
    </xf>
    <xf numFmtId="167" fontId="77" fillId="27" borderId="19" xfId="86" applyNumberFormat="1" applyFont="1" applyFill="1" applyBorder="1" applyAlignment="1">
      <alignment vertical="center"/>
    </xf>
    <xf numFmtId="167" fontId="77" fillId="27" borderId="63" xfId="86" applyNumberFormat="1" applyFont="1" applyFill="1" applyBorder="1" applyAlignment="1">
      <alignment vertical="center"/>
    </xf>
    <xf numFmtId="167" fontId="60" fillId="27" borderId="15" xfId="86" applyNumberFormat="1" applyFont="1" applyFill="1" applyBorder="1" applyAlignment="1">
      <alignment horizontal="right" vertical="center"/>
    </xf>
    <xf numFmtId="0" fontId="60" fillId="27" borderId="40" xfId="43" applyFont="1" applyFill="1" applyBorder="1" applyAlignment="1">
      <alignment vertical="center"/>
    </xf>
    <xf numFmtId="167" fontId="60" fillId="27" borderId="40" xfId="86" applyNumberFormat="1" applyFont="1" applyFill="1" applyBorder="1" applyAlignment="1">
      <alignment vertical="center"/>
    </xf>
    <xf numFmtId="167" fontId="60" fillId="27" borderId="64" xfId="86" applyNumberFormat="1" applyFont="1" applyFill="1" applyBorder="1" applyAlignment="1">
      <alignment vertical="center"/>
    </xf>
    <xf numFmtId="167" fontId="60" fillId="27" borderId="63" xfId="86" applyNumberFormat="1" applyFont="1" applyFill="1" applyBorder="1" applyAlignment="1">
      <alignment vertical="center"/>
    </xf>
    <xf numFmtId="167" fontId="60" fillId="27" borderId="19" xfId="86" applyNumberFormat="1" applyFont="1" applyFill="1" applyBorder="1" applyAlignment="1">
      <alignment vertical="center"/>
    </xf>
    <xf numFmtId="167" fontId="60" fillId="27" borderId="15" xfId="86" applyNumberFormat="1" applyFont="1" applyFill="1" applyBorder="1" applyAlignment="1">
      <alignment vertical="center"/>
    </xf>
    <xf numFmtId="0" fontId="77" fillId="30" borderId="71" xfId="43" applyFont="1" applyFill="1" applyBorder="1" applyAlignment="1">
      <alignment vertical="center"/>
    </xf>
    <xf numFmtId="0" fontId="77" fillId="30" borderId="25" xfId="43" applyFont="1" applyFill="1" applyBorder="1" applyAlignment="1">
      <alignment vertical="center"/>
    </xf>
    <xf numFmtId="167" fontId="77" fillId="30" borderId="25" xfId="43" applyNumberFormat="1" applyFont="1" applyFill="1" applyBorder="1" applyAlignment="1">
      <alignment vertical="center"/>
    </xf>
    <xf numFmtId="167" fontId="60" fillId="30" borderId="25" xfId="43" applyNumberFormat="1" applyFont="1" applyFill="1" applyBorder="1" applyAlignment="1">
      <alignment horizontal="center" vertical="center"/>
    </xf>
    <xf numFmtId="167" fontId="60" fillId="30" borderId="39" xfId="43" applyNumberFormat="1" applyFont="1" applyFill="1" applyBorder="1" applyAlignment="1">
      <alignment horizontal="center" vertical="center"/>
    </xf>
    <xf numFmtId="167" fontId="60" fillId="30" borderId="50" xfId="43" applyNumberFormat="1" applyFont="1" applyFill="1" applyBorder="1" applyAlignment="1">
      <alignment horizontal="center" vertical="center"/>
    </xf>
    <xf numFmtId="0" fontId="77" fillId="27" borderId="52" xfId="43" applyFont="1" applyFill="1" applyBorder="1" applyAlignment="1">
      <alignment vertical="center"/>
    </xf>
    <xf numFmtId="167" fontId="77" fillId="27" borderId="52" xfId="86" applyNumberFormat="1" applyFont="1" applyFill="1" applyBorder="1" applyAlignment="1">
      <alignment vertical="center"/>
    </xf>
    <xf numFmtId="167" fontId="77" fillId="27" borderId="65" xfId="86" applyNumberFormat="1" applyFont="1" applyFill="1" applyBorder="1" applyAlignment="1">
      <alignment vertical="center"/>
    </xf>
    <xf numFmtId="0" fontId="60" fillId="27" borderId="19" xfId="43" applyFont="1" applyFill="1" applyBorder="1" applyAlignment="1">
      <alignment vertical="center"/>
    </xf>
    <xf numFmtId="167" fontId="77" fillId="27" borderId="52" xfId="369" applyNumberFormat="1" applyFont="1" applyFill="1" applyBorder="1" applyAlignment="1">
      <alignment vertical="center"/>
    </xf>
    <xf numFmtId="167" fontId="77" fillId="27" borderId="65" xfId="369" applyNumberFormat="1" applyFont="1" applyFill="1" applyBorder="1" applyAlignment="1">
      <alignment vertical="center"/>
    </xf>
    <xf numFmtId="167" fontId="60" fillId="27" borderId="15" xfId="369" applyNumberFormat="1" applyFont="1" applyFill="1" applyBorder="1" applyAlignment="1">
      <alignment vertical="center"/>
    </xf>
    <xf numFmtId="167" fontId="77" fillId="27" borderId="19" xfId="369" applyNumberFormat="1" applyFont="1" applyFill="1" applyBorder="1" applyAlignment="1">
      <alignment vertical="center"/>
    </xf>
    <xf numFmtId="167" fontId="77" fillId="27" borderId="63" xfId="369" applyNumberFormat="1" applyFont="1" applyFill="1" applyBorder="1" applyAlignment="1">
      <alignment vertical="center"/>
    </xf>
    <xf numFmtId="167" fontId="60" fillId="27" borderId="40" xfId="369" applyNumberFormat="1" applyFont="1" applyFill="1" applyBorder="1" applyAlignment="1">
      <alignment vertical="center"/>
    </xf>
    <xf numFmtId="167" fontId="77" fillId="27" borderId="0" xfId="86" applyNumberFormat="1" applyFont="1" applyFill="1" applyBorder="1" applyAlignment="1">
      <alignment vertical="center"/>
    </xf>
    <xf numFmtId="167" fontId="77" fillId="30" borderId="71" xfId="43" applyNumberFormat="1" applyFont="1" applyFill="1" applyBorder="1" applyAlignment="1">
      <alignment vertical="center"/>
    </xf>
    <xf numFmtId="167" fontId="60" fillId="27" borderId="64" xfId="86" applyNumberFormat="1" applyFont="1" applyFill="1" applyBorder="1" applyAlignment="1">
      <alignment horizontal="center" vertical="center"/>
    </xf>
    <xf numFmtId="17" fontId="58" fillId="27" borderId="18" xfId="43" applyNumberFormat="1" applyFont="1" applyFill="1" applyBorder="1" applyAlignment="1">
      <alignment horizontal="center" vertical="center"/>
    </xf>
    <xf numFmtId="183" fontId="66" fillId="27" borderId="19" xfId="43" applyNumberFormat="1" applyFont="1" applyFill="1" applyBorder="1" applyAlignment="1">
      <alignment horizontal="right" vertical="center"/>
    </xf>
    <xf numFmtId="183" fontId="58" fillId="27" borderId="19" xfId="43" applyNumberFormat="1" applyFont="1" applyFill="1" applyBorder="1" applyAlignment="1">
      <alignment horizontal="right" vertical="center"/>
    </xf>
    <xf numFmtId="175" fontId="58" fillId="27" borderId="20" xfId="97" applyNumberFormat="1" applyFont="1" applyFill="1" applyBorder="1" applyAlignment="1">
      <alignment horizontal="right" vertical="center"/>
    </xf>
    <xf numFmtId="183" fontId="58" fillId="27" borderId="20" xfId="43" applyNumberFormat="1" applyFont="1" applyFill="1" applyBorder="1" applyAlignment="1">
      <alignment horizontal="right" vertical="center"/>
    </xf>
    <xf numFmtId="183" fontId="58" fillId="27" borderId="37" xfId="43" applyNumberFormat="1" applyFont="1" applyFill="1" applyBorder="1" applyAlignment="1">
      <alignment horizontal="right" vertical="center"/>
    </xf>
    <xf numFmtId="183" fontId="58" fillId="27" borderId="0" xfId="43" applyNumberFormat="1" applyFont="1" applyFill="1" applyBorder="1" applyAlignment="1">
      <alignment horizontal="right" vertical="center"/>
    </xf>
    <xf numFmtId="183" fontId="66" fillId="27" borderId="0" xfId="43" applyNumberFormat="1" applyFont="1" applyFill="1" applyBorder="1" applyAlignment="1">
      <alignment horizontal="right" vertical="center"/>
    </xf>
    <xf numFmtId="183" fontId="66" fillId="27" borderId="37" xfId="43" applyNumberFormat="1" applyFont="1" applyFill="1" applyBorder="1" applyAlignment="1">
      <alignment horizontal="right" vertical="center"/>
    </xf>
    <xf numFmtId="0" fontId="70" fillId="30" borderId="23" xfId="379" quotePrefix="1" applyFont="1" applyFill="1" applyBorder="1" applyAlignment="1">
      <alignment horizontal="center" vertical="center" wrapText="1"/>
    </xf>
    <xf numFmtId="0" fontId="70" fillId="30" borderId="23" xfId="379" applyFont="1" applyFill="1" applyBorder="1" applyAlignment="1">
      <alignment horizontal="center" vertical="center" wrapText="1"/>
    </xf>
    <xf numFmtId="3" fontId="108" fillId="30" borderId="15" xfId="43" applyNumberFormat="1" applyFont="1" applyFill="1" applyBorder="1" applyAlignment="1">
      <alignment vertical="center"/>
    </xf>
    <xf numFmtId="3" fontId="83" fillId="28" borderId="18" xfId="43" applyNumberFormat="1" applyFont="1" applyFill="1" applyBorder="1" applyAlignment="1">
      <alignment horizontal="right" vertical="center"/>
    </xf>
    <xf numFmtId="10" fontId="83" fillId="27" borderId="20" xfId="372" applyNumberFormat="1" applyFont="1" applyFill="1" applyBorder="1" applyAlignment="1" applyProtection="1">
      <alignment horizontal="center" vertical="center"/>
    </xf>
    <xf numFmtId="10" fontId="83" fillId="0" borderId="20" xfId="372" applyNumberFormat="1" applyFont="1" applyFill="1" applyBorder="1" applyAlignment="1" applyProtection="1">
      <alignment horizontal="center" vertical="center"/>
    </xf>
    <xf numFmtId="174" fontId="83" fillId="27" borderId="15" xfId="43" applyNumberFormat="1" applyFont="1" applyFill="1" applyBorder="1" applyAlignment="1" applyProtection="1">
      <alignment horizontal="left" vertical="center" indent="1"/>
    </xf>
    <xf numFmtId="3" fontId="83" fillId="0" borderId="18" xfId="43" applyNumberFormat="1" applyFont="1" applyFill="1" applyBorder="1" applyAlignment="1">
      <alignment horizontal="right" vertical="center"/>
    </xf>
    <xf numFmtId="0" fontId="60" fillId="28" borderId="0" xfId="43" applyFont="1" applyFill="1" applyAlignment="1">
      <alignment vertical="center"/>
    </xf>
    <xf numFmtId="49" fontId="77" fillId="27" borderId="32" xfId="90" applyNumberFormat="1" applyFont="1" applyFill="1" applyBorder="1" applyAlignment="1">
      <alignment horizontal="center" vertical="center"/>
    </xf>
    <xf numFmtId="187" fontId="58" fillId="27" borderId="0" xfId="86" applyNumberFormat="1" applyFont="1" applyFill="1" applyAlignment="1">
      <alignment horizontal="right" vertical="center"/>
    </xf>
    <xf numFmtId="188" fontId="58" fillId="27" borderId="0" xfId="86" applyNumberFormat="1" applyFont="1" applyFill="1" applyAlignment="1">
      <alignment horizontal="right" vertical="center"/>
    </xf>
    <xf numFmtId="0" fontId="58" fillId="27" borderId="0" xfId="43" applyFont="1" applyFill="1" applyBorder="1" applyAlignment="1">
      <alignment horizontal="left" vertical="center"/>
    </xf>
    <xf numFmtId="3" fontId="58" fillId="27" borderId="15" xfId="43" applyNumberFormat="1" applyFont="1" applyFill="1" applyBorder="1" applyAlignment="1">
      <alignment horizontal="right" vertical="center"/>
    </xf>
    <xf numFmtId="168" fontId="58" fillId="27" borderId="0" xfId="86" applyNumberFormat="1" applyFont="1" applyFill="1" applyAlignment="1">
      <alignment horizontal="right" vertical="center"/>
    </xf>
    <xf numFmtId="0" fontId="120" fillId="27" borderId="18" xfId="43" applyFont="1" applyFill="1" applyBorder="1" applyAlignment="1">
      <alignment vertical="center"/>
    </xf>
    <xf numFmtId="0" fontId="120" fillId="27" borderId="16" xfId="43" applyFont="1" applyFill="1" applyBorder="1" applyAlignment="1">
      <alignment vertical="center"/>
    </xf>
    <xf numFmtId="168" fontId="65" fillId="27" borderId="19" xfId="86" applyNumberFormat="1" applyFont="1" applyFill="1" applyBorder="1" applyAlignment="1" applyProtection="1">
      <alignment vertical="center"/>
    </xf>
    <xf numFmtId="168" fontId="65" fillId="27" borderId="0" xfId="86" applyNumberFormat="1" applyFont="1" applyFill="1" applyBorder="1" applyAlignment="1" applyProtection="1">
      <alignment vertical="center"/>
    </xf>
    <xf numFmtId="168" fontId="65" fillId="27" borderId="15" xfId="86" applyNumberFormat="1" applyFont="1" applyFill="1" applyBorder="1" applyAlignment="1" applyProtection="1">
      <alignment vertical="center"/>
    </xf>
    <xf numFmtId="0" fontId="58" fillId="27" borderId="18" xfId="43" applyFont="1" applyFill="1" applyBorder="1" applyAlignment="1">
      <alignment horizontal="left" vertical="center"/>
    </xf>
    <xf numFmtId="0" fontId="58" fillId="27" borderId="16" xfId="43" applyFont="1" applyFill="1" applyBorder="1" applyAlignment="1">
      <alignment horizontal="left" vertical="center"/>
    </xf>
    <xf numFmtId="168" fontId="58" fillId="27" borderId="19" xfId="86" applyNumberFormat="1" applyFont="1" applyFill="1" applyBorder="1" applyAlignment="1">
      <alignment horizontal="center" vertical="center"/>
    </xf>
    <xf numFmtId="168" fontId="58" fillId="27" borderId="16" xfId="86" applyNumberFormat="1" applyFont="1" applyFill="1" applyBorder="1" applyAlignment="1">
      <alignment horizontal="center" vertical="center"/>
    </xf>
    <xf numFmtId="168" fontId="58" fillId="27" borderId="15" xfId="86" applyNumberFormat="1" applyFont="1" applyFill="1" applyBorder="1" applyAlignment="1">
      <alignment horizontal="center" vertical="center"/>
    </xf>
    <xf numFmtId="0" fontId="58" fillId="27" borderId="14" xfId="43" applyFont="1" applyFill="1" applyBorder="1" applyAlignment="1">
      <alignment horizontal="left" vertical="center"/>
    </xf>
    <xf numFmtId="49" fontId="58" fillId="27" borderId="20" xfId="43" applyNumberFormat="1" applyFont="1" applyFill="1" applyBorder="1" applyAlignment="1">
      <alignment horizontal="center" vertical="center"/>
    </xf>
    <xf numFmtId="168" fontId="58" fillId="27" borderId="19" xfId="86" applyNumberFormat="1" applyFont="1" applyFill="1" applyBorder="1" applyAlignment="1">
      <alignment horizontal="right" vertical="center"/>
    </xf>
    <xf numFmtId="168" fontId="58" fillId="0" borderId="0" xfId="86" applyNumberFormat="1" applyFont="1" applyFill="1" applyBorder="1" applyAlignment="1">
      <alignment horizontal="right" vertical="center"/>
    </xf>
    <xf numFmtId="168" fontId="58" fillId="27" borderId="15" xfId="86" applyNumberFormat="1" applyFont="1" applyFill="1" applyBorder="1" applyAlignment="1">
      <alignment horizontal="right" vertical="center"/>
    </xf>
    <xf numFmtId="168" fontId="58" fillId="27" borderId="16" xfId="86" applyNumberFormat="1" applyFont="1" applyFill="1" applyBorder="1" applyAlignment="1">
      <alignment horizontal="right" vertical="center"/>
    </xf>
    <xf numFmtId="192" fontId="58" fillId="27" borderId="19" xfId="85" applyNumberFormat="1" applyFont="1" applyFill="1" applyBorder="1" applyAlignment="1">
      <alignment horizontal="right" vertical="center"/>
    </xf>
    <xf numFmtId="168" fontId="65" fillId="27" borderId="14" xfId="86" applyNumberFormat="1" applyFont="1" applyFill="1" applyBorder="1" applyAlignment="1" applyProtection="1">
      <alignment horizontal="right" vertical="center"/>
    </xf>
    <xf numFmtId="168" fontId="65" fillId="27" borderId="19" xfId="86" applyNumberFormat="1" applyFont="1" applyFill="1" applyBorder="1" applyAlignment="1" applyProtection="1">
      <alignment horizontal="right" vertical="center"/>
    </xf>
    <xf numFmtId="168" fontId="65" fillId="27" borderId="16" xfId="86" applyNumberFormat="1" applyFont="1" applyFill="1" applyBorder="1" applyAlignment="1" applyProtection="1">
      <alignment horizontal="right" vertical="center"/>
    </xf>
    <xf numFmtId="168" fontId="65" fillId="27" borderId="15" xfId="86" applyNumberFormat="1" applyFont="1" applyFill="1" applyBorder="1" applyAlignment="1" applyProtection="1">
      <alignment horizontal="right" vertical="center"/>
    </xf>
    <xf numFmtId="0" fontId="120" fillId="27" borderId="18" xfId="43" applyFont="1" applyFill="1" applyBorder="1" applyAlignment="1">
      <alignment horizontal="left" vertical="center"/>
    </xf>
    <xf numFmtId="49" fontId="82" fillId="27" borderId="20" xfId="43" applyNumberFormat="1" applyFont="1" applyFill="1" applyBorder="1" applyAlignment="1">
      <alignment horizontal="center" vertical="center"/>
    </xf>
    <xf numFmtId="0" fontId="58" fillId="27" borderId="30" xfId="43" applyFont="1" applyFill="1" applyBorder="1" applyAlignment="1">
      <alignment horizontal="left" vertical="center"/>
    </xf>
    <xf numFmtId="0" fontId="58" fillId="27" borderId="35" xfId="43" applyFont="1" applyFill="1" applyBorder="1" applyAlignment="1">
      <alignment horizontal="left" vertical="center"/>
    </xf>
    <xf numFmtId="169" fontId="58" fillId="27" borderId="30" xfId="86" applyFont="1" applyFill="1" applyBorder="1" applyAlignment="1">
      <alignment horizontal="right" vertical="center"/>
    </xf>
    <xf numFmtId="169" fontId="58" fillId="27" borderId="61" xfId="86" applyFont="1" applyFill="1" applyBorder="1" applyAlignment="1">
      <alignment horizontal="right" vertical="center"/>
    </xf>
    <xf numFmtId="169" fontId="58" fillId="27" borderId="31" xfId="86" applyFont="1" applyFill="1" applyBorder="1" applyAlignment="1">
      <alignment horizontal="right" vertical="center"/>
    </xf>
    <xf numFmtId="169" fontId="58" fillId="27" borderId="24" xfId="86" applyFont="1" applyFill="1" applyBorder="1" applyAlignment="1">
      <alignment horizontal="right" vertical="center"/>
    </xf>
    <xf numFmtId="169" fontId="58" fillId="27" borderId="0" xfId="86" applyFont="1" applyFill="1" applyBorder="1" applyAlignment="1">
      <alignment horizontal="right" vertical="center"/>
    </xf>
    <xf numFmtId="0" fontId="65" fillId="27" borderId="0" xfId="43" applyFont="1" applyFill="1" applyAlignment="1">
      <alignment vertical="center"/>
    </xf>
    <xf numFmtId="15" fontId="114" fillId="27" borderId="0" xfId="86" applyNumberFormat="1" applyFont="1" applyFill="1" applyAlignment="1">
      <alignment horizontal="center" vertical="center"/>
    </xf>
    <xf numFmtId="168" fontId="58" fillId="27" borderId="33" xfId="86" applyNumberFormat="1" applyFont="1" applyFill="1" applyBorder="1" applyAlignment="1">
      <alignment horizontal="right" vertical="center"/>
    </xf>
    <xf numFmtId="168" fontId="58" fillId="27" borderId="20" xfId="86" applyNumberFormat="1" applyFont="1" applyFill="1" applyBorder="1" applyAlignment="1">
      <alignment horizontal="right" vertical="center"/>
    </xf>
    <xf numFmtId="0" fontId="99" fillId="27" borderId="18" xfId="43" applyFont="1" applyFill="1" applyBorder="1" applyAlignment="1">
      <alignment horizontal="left" vertical="center"/>
    </xf>
    <xf numFmtId="0" fontId="99" fillId="27" borderId="16" xfId="43" applyFont="1" applyFill="1" applyBorder="1" applyAlignment="1">
      <alignment horizontal="left" vertical="center"/>
    </xf>
    <xf numFmtId="168" fontId="77" fillId="27" borderId="19" xfId="86" applyNumberFormat="1" applyFont="1" applyFill="1" applyBorder="1" applyAlignment="1">
      <alignment horizontal="right" vertical="center"/>
    </xf>
    <xf numFmtId="168" fontId="77" fillId="27" borderId="16" xfId="86" applyNumberFormat="1" applyFont="1" applyFill="1" applyBorder="1" applyAlignment="1">
      <alignment horizontal="right" vertical="center"/>
    </xf>
    <xf numFmtId="168" fontId="77" fillId="27" borderId="20" xfId="86" applyNumberFormat="1" applyFont="1" applyFill="1" applyBorder="1" applyAlignment="1">
      <alignment horizontal="right" vertical="center"/>
    </xf>
    <xf numFmtId="168" fontId="58" fillId="27" borderId="63" xfId="86" applyNumberFormat="1" applyFont="1" applyFill="1" applyBorder="1" applyAlignment="1">
      <alignment horizontal="right" vertical="center"/>
    </xf>
    <xf numFmtId="168" fontId="58" fillId="27" borderId="31" xfId="86" applyNumberFormat="1" applyFont="1" applyFill="1" applyBorder="1" applyAlignment="1">
      <alignment horizontal="right" vertical="center"/>
    </xf>
    <xf numFmtId="0" fontId="66" fillId="27" borderId="15" xfId="43" applyFont="1" applyFill="1" applyBorder="1" applyAlignment="1">
      <alignment vertical="center"/>
    </xf>
    <xf numFmtId="14" fontId="77" fillId="27" borderId="15" xfId="43" applyNumberFormat="1" applyFont="1" applyFill="1" applyBorder="1" applyAlignment="1">
      <alignment horizontal="center" vertical="center"/>
    </xf>
    <xf numFmtId="176" fontId="77" fillId="27" borderId="18" xfId="86" applyNumberFormat="1" applyFont="1" applyFill="1" applyBorder="1" applyAlignment="1">
      <alignment horizontal="center" vertical="center"/>
    </xf>
    <xf numFmtId="176" fontId="77" fillId="27" borderId="15" xfId="86" applyNumberFormat="1" applyFont="1" applyFill="1" applyBorder="1" applyAlignment="1">
      <alignment horizontal="center" vertical="center"/>
    </xf>
    <xf numFmtId="14" fontId="77" fillId="27" borderId="14" xfId="43" applyNumberFormat="1" applyFont="1" applyFill="1" applyBorder="1" applyAlignment="1">
      <alignment horizontal="center" vertical="center"/>
    </xf>
    <xf numFmtId="176" fontId="77" fillId="27" borderId="14" xfId="86" applyNumberFormat="1" applyFont="1" applyFill="1" applyBorder="1" applyAlignment="1">
      <alignment horizontal="center" vertical="center"/>
    </xf>
    <xf numFmtId="176" fontId="77" fillId="27" borderId="0" xfId="86" applyNumberFormat="1" applyFont="1" applyFill="1" applyBorder="1" applyAlignment="1">
      <alignment horizontal="center" vertical="center"/>
    </xf>
    <xf numFmtId="176" fontId="77" fillId="27" borderId="16" xfId="86" applyNumberFormat="1" applyFont="1" applyFill="1" applyBorder="1" applyAlignment="1">
      <alignment horizontal="center" vertical="center"/>
    </xf>
    <xf numFmtId="14" fontId="77" fillId="27" borderId="24" xfId="43" applyNumberFormat="1" applyFont="1" applyFill="1" applyBorder="1" applyAlignment="1">
      <alignment horizontal="center" vertical="center"/>
    </xf>
    <xf numFmtId="176" fontId="77" fillId="27" borderId="24" xfId="86" applyNumberFormat="1" applyFont="1" applyFill="1" applyBorder="1" applyAlignment="1">
      <alignment horizontal="center" vertical="center"/>
    </xf>
    <xf numFmtId="0" fontId="58" fillId="27" borderId="0" xfId="43" applyFont="1" applyFill="1" applyAlignment="1" applyProtection="1">
      <alignment horizontal="left" vertical="center"/>
    </xf>
    <xf numFmtId="0" fontId="77" fillId="27" borderId="0" xfId="43" applyFont="1" applyFill="1" applyAlignment="1">
      <alignment vertical="center"/>
    </xf>
    <xf numFmtId="0" fontId="60" fillId="27" borderId="0" xfId="91" applyFont="1" applyFill="1" applyAlignment="1">
      <alignment vertical="center"/>
    </xf>
    <xf numFmtId="0" fontId="58" fillId="28" borderId="0" xfId="43" applyFont="1" applyFill="1" applyAlignment="1">
      <alignment vertical="center"/>
    </xf>
    <xf numFmtId="0" fontId="60" fillId="0" borderId="0" xfId="378" applyFont="1" applyFill="1" applyAlignment="1">
      <alignment vertical="center"/>
    </xf>
    <xf numFmtId="3" fontId="66" fillId="27" borderId="24" xfId="379" applyNumberFormat="1" applyFont="1" applyFill="1" applyBorder="1" applyAlignment="1">
      <alignment vertical="center"/>
    </xf>
    <xf numFmtId="10" fontId="58" fillId="0" borderId="15" xfId="372" applyNumberFormat="1" applyFont="1" applyFill="1" applyBorder="1" applyAlignment="1">
      <alignment horizontal="center"/>
    </xf>
    <xf numFmtId="10" fontId="72" fillId="30" borderId="23" xfId="43" applyNumberFormat="1" applyFont="1" applyFill="1" applyBorder="1" applyAlignment="1">
      <alignment horizontal="center" vertical="center"/>
    </xf>
    <xf numFmtId="10" fontId="58" fillId="0" borderId="15" xfId="372" applyNumberFormat="1" applyFont="1" applyFill="1" applyBorder="1" applyAlignment="1">
      <alignment horizontal="center" vertical="center"/>
    </xf>
    <xf numFmtId="10" fontId="60" fillId="27" borderId="15" xfId="372" applyNumberFormat="1" applyFont="1" applyFill="1" applyBorder="1" applyAlignment="1">
      <alignment horizontal="center" vertical="center"/>
    </xf>
    <xf numFmtId="0" fontId="58" fillId="28" borderId="14" xfId="43" applyFont="1" applyFill="1" applyBorder="1" applyAlignment="1">
      <alignment vertical="center"/>
    </xf>
    <xf numFmtId="174" fontId="88" fillId="27" borderId="15" xfId="43" applyNumberFormat="1" applyFont="1" applyFill="1" applyBorder="1" applyAlignment="1" applyProtection="1">
      <alignment vertical="center"/>
    </xf>
    <xf numFmtId="0" fontId="58" fillId="0" borderId="0" xfId="378" applyFont="1" applyFill="1" applyAlignment="1">
      <alignment vertical="center"/>
    </xf>
    <xf numFmtId="0" fontId="58" fillId="27" borderId="0" xfId="378" applyFont="1" applyFill="1" applyAlignment="1">
      <alignment vertical="center"/>
    </xf>
    <xf numFmtId="0" fontId="58" fillId="27" borderId="0" xfId="378" applyFont="1" applyFill="1" applyBorder="1" applyAlignment="1">
      <alignment vertical="center"/>
    </xf>
    <xf numFmtId="183" fontId="58" fillId="0" borderId="0" xfId="378" applyNumberFormat="1" applyFont="1" applyFill="1" applyAlignment="1">
      <alignment vertical="center"/>
    </xf>
    <xf numFmtId="169" fontId="58" fillId="0" borderId="0" xfId="86" applyFont="1" applyFill="1" applyAlignment="1">
      <alignment vertical="center"/>
    </xf>
    <xf numFmtId="0" fontId="58" fillId="0" borderId="0" xfId="378" applyFont="1" applyFill="1" applyBorder="1" applyAlignment="1">
      <alignment vertical="center"/>
    </xf>
    <xf numFmtId="0" fontId="58" fillId="0" borderId="0" xfId="379" applyFont="1" applyFill="1" applyBorder="1" applyAlignment="1">
      <alignment vertical="center"/>
    </xf>
    <xf numFmtId="0" fontId="66" fillId="0" borderId="0" xfId="379" applyFont="1" applyFill="1" applyBorder="1" applyAlignment="1">
      <alignment horizontal="centerContinuous" vertical="center"/>
    </xf>
    <xf numFmtId="0" fontId="66" fillId="0" borderId="15" xfId="379" applyFont="1" applyFill="1" applyBorder="1" applyAlignment="1">
      <alignment vertical="center"/>
    </xf>
    <xf numFmtId="0" fontId="66" fillId="0" borderId="32" xfId="379" applyFont="1" applyFill="1" applyBorder="1" applyAlignment="1">
      <alignment vertical="center"/>
    </xf>
    <xf numFmtId="3" fontId="70" fillId="30" borderId="23" xfId="379" applyNumberFormat="1" applyFont="1" applyFill="1" applyBorder="1" applyAlignment="1" applyProtection="1">
      <alignment horizontal="left" vertical="center"/>
    </xf>
    <xf numFmtId="3" fontId="70" fillId="30" borderId="23" xfId="379" applyNumberFormat="1" applyFont="1" applyFill="1" applyBorder="1" applyAlignment="1">
      <alignment vertical="center"/>
    </xf>
    <xf numFmtId="183" fontId="66" fillId="27" borderId="15" xfId="379" applyNumberFormat="1" applyFont="1" applyFill="1" applyBorder="1" applyAlignment="1" applyProtection="1">
      <alignment horizontal="left" vertical="center"/>
    </xf>
    <xf numFmtId="0" fontId="58" fillId="27" borderId="15" xfId="379" applyFont="1" applyFill="1" applyBorder="1" applyAlignment="1">
      <alignment vertical="center"/>
    </xf>
    <xf numFmtId="3" fontId="66" fillId="27" borderId="15" xfId="379" applyNumberFormat="1" applyFont="1" applyFill="1" applyBorder="1" applyAlignment="1" applyProtection="1">
      <alignment horizontal="left" vertical="center"/>
    </xf>
    <xf numFmtId="3" fontId="66" fillId="27" borderId="24" xfId="379" applyNumberFormat="1" applyFont="1" applyFill="1" applyBorder="1" applyAlignment="1" applyProtection="1">
      <alignment horizontal="left" vertical="center"/>
    </xf>
    <xf numFmtId="0" fontId="73" fillId="0" borderId="0" xfId="378" applyFont="1" applyFill="1" applyAlignment="1">
      <alignment vertical="center" wrapText="1"/>
    </xf>
    <xf numFmtId="194" fontId="58" fillId="0" borderId="0" xfId="43" applyNumberFormat="1" applyFont="1" applyFill="1" applyAlignment="1">
      <alignment vertical="center"/>
    </xf>
    <xf numFmtId="3" fontId="58" fillId="27" borderId="38" xfId="433" applyNumberFormat="1" applyFont="1" applyFill="1" applyBorder="1" applyAlignment="1">
      <alignment horizontal="center"/>
    </xf>
    <xf numFmtId="3" fontId="58" fillId="27" borderId="40" xfId="433" applyNumberFormat="1" applyFont="1" applyFill="1" applyBorder="1" applyAlignment="1">
      <alignment horizontal="center"/>
    </xf>
    <xf numFmtId="0" fontId="66" fillId="27" borderId="27" xfId="43" applyFont="1" applyFill="1" applyBorder="1" applyAlignment="1">
      <alignment horizontal="center"/>
    </xf>
    <xf numFmtId="0" fontId="66" fillId="27" borderId="33" xfId="43" applyFont="1" applyFill="1" applyBorder="1" applyAlignment="1">
      <alignment horizontal="center"/>
    </xf>
    <xf numFmtId="3" fontId="58" fillId="27" borderId="18" xfId="432" applyNumberFormat="1" applyFont="1" applyFill="1" applyBorder="1"/>
    <xf numFmtId="3" fontId="66" fillId="0" borderId="21" xfId="432" applyNumberFormat="1" applyFont="1" applyFill="1" applyBorder="1"/>
    <xf numFmtId="3" fontId="66" fillId="0" borderId="72" xfId="432" applyNumberFormat="1" applyFont="1" applyFill="1" applyBorder="1"/>
    <xf numFmtId="3" fontId="58" fillId="22" borderId="15" xfId="43" applyNumberFormat="1" applyFont="1" applyFill="1" applyBorder="1" applyAlignment="1">
      <alignment vertical="center"/>
    </xf>
    <xf numFmtId="3" fontId="58" fillId="22" borderId="15" xfId="43" applyNumberFormat="1" applyFont="1" applyFill="1" applyBorder="1"/>
    <xf numFmtId="3" fontId="77" fillId="22" borderId="15" xfId="43" applyNumberFormat="1" applyFont="1" applyFill="1" applyBorder="1"/>
    <xf numFmtId="3" fontId="70" fillId="30" borderId="15" xfId="43" applyNumberFormat="1" applyFont="1" applyFill="1" applyBorder="1" applyAlignment="1">
      <alignment vertical="center" wrapText="1"/>
    </xf>
    <xf numFmtId="3" fontId="58" fillId="22" borderId="24" xfId="43" applyNumberFormat="1" applyFont="1" applyFill="1" applyBorder="1"/>
    <xf numFmtId="3" fontId="58" fillId="0" borderId="15" xfId="43" applyNumberFormat="1" applyFont="1" applyFill="1" applyBorder="1" applyAlignment="1" applyProtection="1">
      <alignment vertical="center"/>
      <protection locked="0"/>
    </xf>
    <xf numFmtId="3" fontId="77" fillId="0" borderId="15" xfId="43" applyNumberFormat="1" applyFont="1" applyFill="1" applyBorder="1" applyProtection="1">
      <protection locked="0"/>
    </xf>
    <xf numFmtId="3" fontId="60" fillId="27" borderId="15" xfId="379" applyNumberFormat="1" applyFont="1" applyFill="1" applyBorder="1" applyAlignment="1" applyProtection="1">
      <alignment horizontal="left" vertical="center"/>
    </xf>
    <xf numFmtId="3" fontId="65" fillId="27" borderId="32" xfId="379" applyNumberFormat="1" applyFont="1" applyFill="1" applyBorder="1" applyAlignment="1" applyProtection="1">
      <alignment horizontal="left" vertical="center"/>
    </xf>
    <xf numFmtId="3" fontId="65" fillId="27" borderId="32" xfId="379" applyNumberFormat="1" applyFont="1" applyFill="1" applyBorder="1" applyAlignment="1">
      <alignment vertical="center"/>
    </xf>
    <xf numFmtId="41" fontId="70" fillId="30" borderId="32" xfId="43" applyNumberFormat="1" applyFont="1" applyFill="1" applyBorder="1" applyAlignment="1" applyProtection="1">
      <alignment horizontal="right" vertical="center"/>
    </xf>
    <xf numFmtId="3" fontId="70" fillId="30" borderId="66" xfId="43" applyNumberFormat="1" applyFont="1" applyFill="1" applyBorder="1" applyAlignment="1">
      <alignment horizontal="right" vertical="center"/>
    </xf>
    <xf numFmtId="3" fontId="60" fillId="27" borderId="15" xfId="43" applyNumberFormat="1" applyFont="1" applyFill="1" applyBorder="1" applyAlignment="1" applyProtection="1">
      <alignment horizontal="right" vertical="center"/>
    </xf>
    <xf numFmtId="0" fontId="125" fillId="0" borderId="0" xfId="79" applyFont="1" applyFill="1" applyAlignment="1" applyProtection="1">
      <alignment horizontal="center" vertical="center"/>
    </xf>
    <xf numFmtId="0" fontId="126" fillId="0" borderId="0" xfId="368" applyFont="1" applyAlignment="1">
      <alignment vertical="center"/>
    </xf>
    <xf numFmtId="0" fontId="77" fillId="0" borderId="0" xfId="43" applyFont="1" applyFill="1" applyAlignment="1">
      <alignment vertical="center"/>
    </xf>
    <xf numFmtId="0" fontId="77" fillId="0" borderId="0" xfId="378" applyFont="1" applyFill="1" applyAlignment="1">
      <alignment vertical="center"/>
    </xf>
    <xf numFmtId="0" fontId="125" fillId="0" borderId="0" xfId="79" applyFont="1" applyFill="1" applyAlignment="1" applyProtection="1">
      <alignment horizontal="center"/>
    </xf>
    <xf numFmtId="0" fontId="77" fillId="0" borderId="0" xfId="43" applyFont="1" applyFill="1" applyBorder="1"/>
    <xf numFmtId="0" fontId="60" fillId="28" borderId="0" xfId="368" applyFont="1" applyFill="1"/>
    <xf numFmtId="3" fontId="77" fillId="27" borderId="0" xfId="91" applyNumberFormat="1" applyFont="1" applyFill="1" applyAlignment="1">
      <alignment horizontal="center"/>
    </xf>
    <xf numFmtId="3" fontId="77" fillId="27" borderId="0" xfId="91" applyNumberFormat="1" applyFont="1" applyFill="1" applyAlignment="1">
      <alignment horizontal="center" vertical="center"/>
    </xf>
    <xf numFmtId="0" fontId="59" fillId="0" borderId="0" xfId="79" applyFont="1" applyFill="1" applyAlignment="1" applyProtection="1">
      <alignment horizontal="center"/>
    </xf>
    <xf numFmtId="0" fontId="66" fillId="27" borderId="0" xfId="43" applyFont="1" applyFill="1"/>
    <xf numFmtId="0" fontId="66" fillId="27" borderId="0" xfId="43" applyFont="1" applyFill="1" applyAlignment="1">
      <alignment horizontal="center"/>
    </xf>
    <xf numFmtId="0" fontId="65" fillId="27" borderId="0" xfId="43" applyFont="1" applyFill="1" applyAlignment="1"/>
    <xf numFmtId="0" fontId="58" fillId="27" borderId="0" xfId="43" applyFont="1" applyFill="1" applyAlignment="1">
      <alignment horizontal="center" vertical="center" wrapText="1"/>
    </xf>
    <xf numFmtId="0" fontId="58" fillId="27" borderId="0" xfId="43" applyFont="1" applyFill="1" applyAlignment="1">
      <alignment horizontal="center" vertical="center"/>
    </xf>
    <xf numFmtId="0" fontId="66" fillId="27" borderId="0" xfId="43" applyFont="1" applyFill="1" applyAlignment="1">
      <alignment vertical="center"/>
    </xf>
    <xf numFmtId="0" fontId="71" fillId="30" borderId="43" xfId="43" applyFont="1" applyFill="1" applyBorder="1" applyAlignment="1">
      <alignment horizontal="center" vertical="center"/>
    </xf>
    <xf numFmtId="0" fontId="71" fillId="30" borderId="99" xfId="43" applyFont="1" applyFill="1" applyBorder="1" applyAlignment="1">
      <alignment horizontal="center" vertical="center"/>
    </xf>
    <xf numFmtId="0" fontId="71" fillId="30" borderId="66" xfId="43" applyFont="1" applyFill="1" applyBorder="1" applyAlignment="1">
      <alignment horizontal="center" vertical="center"/>
    </xf>
    <xf numFmtId="0" fontId="66" fillId="27" borderId="100" xfId="43" applyFont="1" applyFill="1" applyBorder="1" applyAlignment="1">
      <alignment vertical="center"/>
    </xf>
    <xf numFmtId="175" fontId="66" fillId="27" borderId="100" xfId="372" applyNumberFormat="1" applyFont="1" applyFill="1" applyBorder="1" applyAlignment="1">
      <alignment horizontal="center" vertical="center"/>
    </xf>
    <xf numFmtId="0" fontId="66" fillId="27" borderId="101" xfId="43" applyFont="1" applyFill="1" applyBorder="1" applyAlignment="1">
      <alignment vertical="center"/>
    </xf>
    <xf numFmtId="175" fontId="66" fillId="27" borderId="101" xfId="372" applyNumberFormat="1" applyFont="1" applyFill="1" applyBorder="1" applyAlignment="1">
      <alignment horizontal="center" vertical="center"/>
    </xf>
    <xf numFmtId="0" fontId="66" fillId="0" borderId="101" xfId="43" applyFont="1" applyFill="1" applyBorder="1" applyAlignment="1">
      <alignment vertical="center"/>
    </xf>
    <xf numFmtId="49" fontId="66" fillId="27" borderId="101" xfId="372" applyNumberFormat="1" applyFont="1" applyFill="1" applyBorder="1" applyAlignment="1">
      <alignment horizontal="center" vertical="center"/>
    </xf>
    <xf numFmtId="169" fontId="58" fillId="27" borderId="0" xfId="369" applyFont="1" applyFill="1"/>
    <xf numFmtId="0" fontId="66" fillId="0" borderId="102" xfId="43" applyFont="1" applyFill="1" applyBorder="1" applyAlignment="1">
      <alignment vertical="center"/>
    </xf>
    <xf numFmtId="175" fontId="66" fillId="27" borderId="102" xfId="372" applyNumberFormat="1" applyFont="1" applyFill="1" applyBorder="1" applyAlignment="1">
      <alignment horizontal="center" vertical="center"/>
    </xf>
    <xf numFmtId="49" fontId="66" fillId="27" borderId="102" xfId="372" applyNumberFormat="1" applyFont="1" applyFill="1" applyBorder="1" applyAlignment="1">
      <alignment horizontal="center" vertical="center"/>
    </xf>
    <xf numFmtId="0" fontId="66" fillId="0" borderId="100" xfId="43" applyFont="1" applyFill="1" applyBorder="1" applyAlignment="1">
      <alignment vertical="center"/>
    </xf>
    <xf numFmtId="175" fontId="66" fillId="27" borderId="0" xfId="372" applyNumberFormat="1" applyFont="1" applyFill="1" applyAlignment="1">
      <alignment horizontal="center"/>
    </xf>
    <xf numFmtId="199" fontId="66" fillId="27" borderId="99" xfId="370" applyNumberFormat="1" applyFont="1" applyFill="1" applyBorder="1" applyAlignment="1">
      <alignment horizontal="center" vertical="center"/>
    </xf>
    <xf numFmtId="0" fontId="66" fillId="28" borderId="100" xfId="43" applyFont="1" applyFill="1" applyBorder="1" applyAlignment="1">
      <alignment horizontal="left" vertical="center"/>
    </xf>
    <xf numFmtId="0" fontId="66" fillId="28" borderId="102" xfId="43" applyFont="1" applyFill="1" applyBorder="1" applyAlignment="1">
      <alignment horizontal="left" vertical="center"/>
    </xf>
    <xf numFmtId="0" fontId="66" fillId="28" borderId="0" xfId="43" applyFont="1" applyFill="1" applyBorder="1" applyAlignment="1">
      <alignment horizontal="left"/>
    </xf>
    <xf numFmtId="175" fontId="66" fillId="27" borderId="0" xfId="372" applyNumberFormat="1" applyFont="1" applyFill="1" applyBorder="1" applyAlignment="1">
      <alignment horizontal="center"/>
    </xf>
    <xf numFmtId="0" fontId="66" fillId="28" borderId="0" xfId="43" applyFont="1" applyFill="1" applyAlignment="1">
      <alignment horizontal="left"/>
    </xf>
    <xf numFmtId="199" fontId="66" fillId="27" borderId="0" xfId="370" applyNumberFormat="1" applyFont="1" applyFill="1" applyBorder="1" applyAlignment="1">
      <alignment horizontal="center"/>
    </xf>
    <xf numFmtId="200" fontId="66" fillId="27" borderId="0" xfId="370" applyNumberFormat="1" applyFont="1" applyFill="1" applyAlignment="1">
      <alignment horizontal="center"/>
    </xf>
    <xf numFmtId="0" fontId="71" fillId="30" borderId="99" xfId="43" applyFont="1" applyFill="1" applyBorder="1" applyAlignment="1">
      <alignment horizontal="center" vertical="center" wrapText="1"/>
    </xf>
    <xf numFmtId="0" fontId="66" fillId="0" borderId="100" xfId="43" applyFont="1" applyFill="1" applyBorder="1" applyAlignment="1">
      <alignment horizontal="left" vertical="center"/>
    </xf>
    <xf numFmtId="0" fontId="66" fillId="0" borderId="102" xfId="43" applyFont="1" applyFill="1" applyBorder="1" applyAlignment="1">
      <alignment horizontal="left" vertical="center"/>
    </xf>
    <xf numFmtId="0" fontId="66" fillId="0" borderId="0" xfId="43" applyFont="1" applyFill="1" applyBorder="1" applyAlignment="1">
      <alignment horizontal="left"/>
    </xf>
    <xf numFmtId="0" fontId="66" fillId="0" borderId="0" xfId="43" applyFont="1" applyFill="1" applyAlignment="1">
      <alignment horizontal="left"/>
    </xf>
    <xf numFmtId="0" fontId="73" fillId="0" borderId="32" xfId="43" applyFont="1" applyFill="1" applyBorder="1"/>
    <xf numFmtId="14" fontId="60" fillId="27" borderId="0" xfId="43" applyNumberFormat="1" applyFont="1" applyFill="1" applyAlignment="1">
      <alignment vertical="center"/>
    </xf>
    <xf numFmtId="0" fontId="62" fillId="28" borderId="0" xfId="43" applyFont="1" applyFill="1" applyAlignment="1">
      <alignment horizontal="center" vertical="center"/>
    </xf>
    <xf numFmtId="0" fontId="118" fillId="28" borderId="0" xfId="43" applyFont="1" applyFill="1" applyAlignment="1">
      <alignment horizontal="center" vertical="center"/>
    </xf>
    <xf numFmtId="165" fontId="58" fillId="0" borderId="0" xfId="0" applyNumberFormat="1" applyFont="1"/>
    <xf numFmtId="3" fontId="58" fillId="0" borderId="0" xfId="368" applyNumberFormat="1" applyFont="1"/>
    <xf numFmtId="3" fontId="58" fillId="0" borderId="0" xfId="43" applyNumberFormat="1" applyFont="1" applyFill="1"/>
    <xf numFmtId="170" fontId="89" fillId="27" borderId="0" xfId="85" applyFont="1" applyFill="1" applyAlignment="1">
      <alignment vertical="center"/>
    </xf>
    <xf numFmtId="1" fontId="58" fillId="0" borderId="39" xfId="43" applyNumberFormat="1" applyFont="1" applyFill="1" applyBorder="1" applyAlignment="1">
      <alignment vertical="center"/>
    </xf>
    <xf numFmtId="0" fontId="58" fillId="0" borderId="87" xfId="43" applyFont="1" applyFill="1" applyBorder="1" applyAlignment="1">
      <alignment horizontal="left" vertical="center" indent="1"/>
    </xf>
    <xf numFmtId="0" fontId="58" fillId="0" borderId="0" xfId="43" applyFont="1" applyFill="1" applyBorder="1" applyAlignment="1">
      <alignment horizontal="left" vertical="center" indent="2"/>
    </xf>
    <xf numFmtId="0" fontId="83" fillId="0" borderId="0" xfId="43" applyFont="1" applyFill="1" applyBorder="1" applyAlignment="1">
      <alignment horizontal="left" vertical="center" indent="1"/>
    </xf>
    <xf numFmtId="0" fontId="113" fillId="30" borderId="24" xfId="43" applyNumberFormat="1" applyFont="1" applyFill="1" applyBorder="1" applyAlignment="1">
      <alignment horizontal="center"/>
    </xf>
    <xf numFmtId="0" fontId="113" fillId="30" borderId="35" xfId="43" applyFont="1" applyFill="1" applyBorder="1" applyAlignment="1">
      <alignment horizontal="center"/>
    </xf>
    <xf numFmtId="0" fontId="58" fillId="27" borderId="0" xfId="43" applyFont="1" applyFill="1" applyAlignment="1">
      <alignment horizontal="left" wrapText="1"/>
    </xf>
    <xf numFmtId="202" fontId="62" fillId="27" borderId="15" xfId="97" applyNumberFormat="1" applyFont="1" applyFill="1" applyBorder="1" applyAlignment="1">
      <alignment horizontal="center"/>
    </xf>
    <xf numFmtId="203" fontId="58" fillId="0" borderId="0" xfId="85" applyNumberFormat="1" applyFont="1"/>
    <xf numFmtId="170" fontId="73" fillId="27" borderId="0" xfId="85" applyFont="1" applyFill="1" applyAlignment="1">
      <alignment vertical="center"/>
    </xf>
    <xf numFmtId="170" fontId="58" fillId="27" borderId="0" xfId="85" applyFont="1" applyFill="1" applyAlignment="1">
      <alignment horizontal="center" vertical="center"/>
    </xf>
    <xf numFmtId="170" fontId="77" fillId="27" borderId="0" xfId="85" applyFont="1" applyFill="1" applyBorder="1"/>
    <xf numFmtId="168" fontId="77" fillId="27" borderId="0" xfId="43" applyNumberFormat="1" applyFont="1" applyFill="1" applyBorder="1"/>
    <xf numFmtId="204" fontId="61" fillId="0" borderId="0" xfId="43" applyNumberFormat="1" applyFont="1" applyFill="1"/>
    <xf numFmtId="0" fontId="58" fillId="27" borderId="0" xfId="43" applyFont="1" applyFill="1" applyBorder="1" applyAlignment="1">
      <alignment vertical="center" wrapText="1"/>
    </xf>
    <xf numFmtId="10" fontId="77" fillId="28" borderId="15" xfId="97" applyNumberFormat="1" applyFont="1" applyFill="1" applyBorder="1" applyAlignment="1">
      <alignment horizontal="center" vertical="center"/>
    </xf>
    <xf numFmtId="0" fontId="66" fillId="0" borderId="43" xfId="43" applyFont="1" applyFill="1" applyBorder="1" applyAlignment="1">
      <alignment horizontal="left" vertical="center"/>
    </xf>
    <xf numFmtId="0" fontId="73" fillId="0" borderId="0" xfId="43" applyFont="1" applyFill="1" applyAlignment="1">
      <alignment horizontal="left" vertical="center" indent="2"/>
    </xf>
    <xf numFmtId="3" fontId="73" fillId="0" borderId="0" xfId="43" applyNumberFormat="1" applyFont="1" applyFill="1" applyAlignment="1">
      <alignment horizontal="left" vertical="center" indent="2"/>
    </xf>
    <xf numFmtId="170" fontId="60" fillId="27" borderId="0" xfId="85" applyFont="1" applyFill="1" applyAlignment="1">
      <alignment horizontal="center"/>
    </xf>
    <xf numFmtId="205" fontId="60" fillId="27" borderId="0" xfId="85" applyNumberFormat="1" applyFont="1" applyFill="1" applyAlignment="1">
      <alignment horizontal="center"/>
    </xf>
    <xf numFmtId="201" fontId="58" fillId="27" borderId="0" xfId="85" applyNumberFormat="1" applyFont="1" applyFill="1" applyAlignment="1">
      <alignment horizontal="center"/>
    </xf>
    <xf numFmtId="207" fontId="58" fillId="27" borderId="0" xfId="85" applyNumberFormat="1" applyFont="1" applyFill="1" applyAlignment="1">
      <alignment horizontal="center"/>
    </xf>
    <xf numFmtId="3" fontId="58" fillId="0" borderId="0" xfId="91" applyNumberFormat="1" applyFont="1" applyFill="1" applyAlignment="1">
      <alignment vertical="center" wrapText="1"/>
    </xf>
    <xf numFmtId="208" fontId="82" fillId="0" borderId="0" xfId="43" applyNumberFormat="1" applyFont="1" applyFill="1"/>
    <xf numFmtId="192" fontId="66" fillId="0" borderId="0" xfId="43" applyNumberFormat="1" applyFont="1" applyFill="1" applyAlignment="1">
      <alignment horizontal="right" vertical="center"/>
    </xf>
    <xf numFmtId="0" fontId="66" fillId="0" borderId="54" xfId="43" applyFont="1" applyFill="1" applyBorder="1" applyAlignment="1">
      <alignment vertical="center"/>
    </xf>
    <xf numFmtId="0" fontId="66" fillId="0" borderId="104" xfId="43" applyFont="1" applyFill="1" applyBorder="1" applyAlignment="1">
      <alignment vertical="center"/>
    </xf>
    <xf numFmtId="0" fontId="66" fillId="0" borderId="103" xfId="43" applyFont="1" applyFill="1" applyBorder="1" applyAlignment="1">
      <alignment vertical="center"/>
    </xf>
    <xf numFmtId="170" fontId="58" fillId="28" borderId="14" xfId="85" applyFont="1" applyFill="1" applyBorder="1" applyAlignment="1">
      <alignment wrapText="1"/>
    </xf>
    <xf numFmtId="170" fontId="66" fillId="0" borderId="0" xfId="85" applyNumberFormat="1" applyFont="1" applyFill="1" applyAlignment="1">
      <alignment horizontal="center" vertical="center"/>
    </xf>
    <xf numFmtId="0" fontId="74" fillId="0" borderId="0" xfId="43" applyFont="1" applyFill="1" applyAlignment="1">
      <alignment vertical="center"/>
    </xf>
    <xf numFmtId="168" fontId="77" fillId="0" borderId="15" xfId="43" applyNumberFormat="1" applyFont="1" applyFill="1" applyBorder="1" applyAlignment="1">
      <alignment horizontal="center" vertical="center"/>
    </xf>
    <xf numFmtId="168" fontId="77" fillId="0" borderId="50" xfId="43" applyNumberFormat="1" applyFont="1" applyFill="1" applyBorder="1" applyAlignment="1">
      <alignment horizontal="center" vertical="center"/>
    </xf>
    <xf numFmtId="10" fontId="130" fillId="27" borderId="20" xfId="372" applyNumberFormat="1" applyFont="1" applyFill="1" applyBorder="1" applyAlignment="1" applyProtection="1">
      <alignment horizontal="center"/>
    </xf>
    <xf numFmtId="10" fontId="131" fillId="27" borderId="20" xfId="372" applyNumberFormat="1" applyFont="1" applyFill="1" applyBorder="1" applyAlignment="1" applyProtection="1">
      <alignment horizontal="center"/>
    </xf>
    <xf numFmtId="209" fontId="66" fillId="27" borderId="32" xfId="85" applyNumberFormat="1" applyFont="1" applyFill="1" applyBorder="1" applyAlignment="1">
      <alignment horizontal="center" vertical="center"/>
    </xf>
    <xf numFmtId="209" fontId="94" fillId="30" borderId="15" xfId="85" applyNumberFormat="1" applyFont="1" applyFill="1" applyBorder="1" applyAlignment="1">
      <alignment vertical="center"/>
    </xf>
    <xf numFmtId="209" fontId="63" fillId="27" borderId="15" xfId="85" applyNumberFormat="1" applyFont="1" applyFill="1" applyBorder="1"/>
    <xf numFmtId="209" fontId="58" fillId="27" borderId="15" xfId="85" applyNumberFormat="1" applyFont="1" applyFill="1" applyBorder="1"/>
    <xf numFmtId="209" fontId="65" fillId="27" borderId="15" xfId="85" applyNumberFormat="1" applyFont="1" applyFill="1" applyBorder="1"/>
    <xf numFmtId="209" fontId="66" fillId="27" borderId="15" xfId="85" applyNumberFormat="1" applyFont="1" applyFill="1" applyBorder="1" applyAlignment="1"/>
    <xf numFmtId="209" fontId="60" fillId="27" borderId="15" xfId="85" applyNumberFormat="1" applyFont="1" applyFill="1" applyBorder="1" applyAlignment="1">
      <alignment vertical="center"/>
    </xf>
    <xf numFmtId="209" fontId="58" fillId="27" borderId="15" xfId="85" applyNumberFormat="1" applyFont="1" applyFill="1" applyBorder="1" applyAlignment="1">
      <alignment horizontal="right" vertical="center"/>
    </xf>
    <xf numFmtId="209" fontId="58" fillId="27" borderId="15" xfId="85" applyNumberFormat="1" applyFont="1" applyFill="1" applyBorder="1" applyAlignment="1">
      <alignment horizontal="right"/>
    </xf>
    <xf numFmtId="209" fontId="58" fillId="27" borderId="15" xfId="85" applyNumberFormat="1" applyFont="1" applyFill="1" applyBorder="1" applyAlignment="1">
      <alignment vertical="center"/>
    </xf>
    <xf numFmtId="209" fontId="60" fillId="27" borderId="15" xfId="85" applyNumberFormat="1" applyFont="1" applyFill="1" applyBorder="1" applyAlignment="1">
      <alignment wrapText="1"/>
    </xf>
    <xf numFmtId="209" fontId="60" fillId="27" borderId="15" xfId="85" applyNumberFormat="1" applyFont="1" applyFill="1" applyBorder="1" applyAlignment="1"/>
    <xf numFmtId="209" fontId="60" fillId="27" borderId="15" xfId="85" applyNumberFormat="1" applyFont="1" applyFill="1" applyBorder="1" applyAlignment="1">
      <alignment horizontal="right" vertical="center"/>
    </xf>
    <xf numFmtId="209" fontId="114" fillId="27" borderId="15" xfId="85" applyNumberFormat="1" applyFont="1" applyFill="1" applyBorder="1" applyAlignment="1"/>
    <xf numFmtId="209" fontId="73" fillId="27" borderId="15" xfId="85" applyNumberFormat="1" applyFont="1" applyFill="1" applyBorder="1" applyAlignment="1">
      <alignment horizontal="right"/>
    </xf>
    <xf numFmtId="209" fontId="65" fillId="28" borderId="15" xfId="85" applyNumberFormat="1" applyFont="1" applyFill="1" applyBorder="1" applyAlignment="1">
      <alignment vertical="center"/>
    </xf>
    <xf numFmtId="209" fontId="66" fillId="28" borderId="15" xfId="85" applyNumberFormat="1" applyFont="1" applyFill="1" applyBorder="1" applyAlignment="1"/>
    <xf numFmtId="209" fontId="94" fillId="30" borderId="15" xfId="85" applyNumberFormat="1" applyFont="1" applyFill="1" applyBorder="1" applyAlignment="1">
      <alignment horizontal="right" vertical="center"/>
    </xf>
    <xf numFmtId="209" fontId="74" fillId="0" borderId="24" xfId="85" applyNumberFormat="1" applyFont="1" applyFill="1" applyBorder="1"/>
    <xf numFmtId="0" fontId="113" fillId="30" borderId="35" xfId="43" applyNumberFormat="1" applyFont="1" applyFill="1" applyBorder="1" applyAlignment="1">
      <alignment horizontal="center"/>
    </xf>
    <xf numFmtId="0" fontId="77" fillId="0" borderId="15" xfId="43" applyNumberFormat="1" applyFont="1" applyFill="1" applyBorder="1" applyAlignment="1" applyProtection="1">
      <alignment vertical="center"/>
    </xf>
    <xf numFmtId="0" fontId="77" fillId="0" borderId="50" xfId="43" applyNumberFormat="1" applyFont="1" applyFill="1" applyBorder="1" applyAlignment="1" applyProtection="1">
      <alignment vertical="center"/>
    </xf>
    <xf numFmtId="0" fontId="77" fillId="0" borderId="36" xfId="43" applyNumberFormat="1" applyFont="1" applyFill="1" applyBorder="1" applyAlignment="1" applyProtection="1">
      <alignment vertical="center"/>
    </xf>
    <xf numFmtId="168" fontId="77" fillId="0" borderId="36" xfId="43" applyNumberFormat="1" applyFont="1" applyFill="1" applyBorder="1" applyAlignment="1">
      <alignment horizontal="center" vertical="center"/>
    </xf>
    <xf numFmtId="0" fontId="86" fillId="0" borderId="50" xfId="43" applyNumberFormat="1" applyFont="1" applyFill="1" applyBorder="1" applyAlignment="1" applyProtection="1">
      <alignment vertical="center"/>
    </xf>
    <xf numFmtId="0" fontId="86" fillId="0" borderId="15" xfId="43" applyNumberFormat="1" applyFont="1" applyFill="1" applyBorder="1" applyAlignment="1" applyProtection="1">
      <alignment horizontal="left" vertical="center"/>
    </xf>
    <xf numFmtId="0" fontId="91" fillId="0" borderId="0" xfId="43" applyFont="1" applyFill="1"/>
    <xf numFmtId="0" fontId="127" fillId="0" borderId="0" xfId="43" applyFont="1" applyFill="1" applyAlignment="1" applyProtection="1">
      <alignment horizontal="left"/>
    </xf>
    <xf numFmtId="167" fontId="58" fillId="28" borderId="0" xfId="43" applyNumberFormat="1" applyFont="1" applyFill="1"/>
    <xf numFmtId="167" fontId="60" fillId="27" borderId="64" xfId="369" applyNumberFormat="1" applyFont="1" applyFill="1" applyBorder="1" applyAlignment="1">
      <alignment vertical="center"/>
    </xf>
    <xf numFmtId="193" fontId="77" fillId="27" borderId="19" xfId="86" applyNumberFormat="1" applyFont="1" applyFill="1" applyBorder="1" applyAlignment="1">
      <alignment vertical="center"/>
    </xf>
    <xf numFmtId="193" fontId="60" fillId="27" borderId="19" xfId="86" applyNumberFormat="1" applyFont="1" applyFill="1" applyBorder="1" applyAlignment="1">
      <alignment vertical="center"/>
    </xf>
    <xf numFmtId="167" fontId="60" fillId="30" borderId="105" xfId="43" applyNumberFormat="1" applyFont="1" applyFill="1" applyBorder="1" applyAlignment="1">
      <alignment horizontal="center" vertical="center"/>
    </xf>
    <xf numFmtId="167" fontId="60" fillId="30" borderId="40" xfId="43" applyNumberFormat="1" applyFont="1" applyFill="1" applyBorder="1" applyAlignment="1">
      <alignment horizontal="center" vertical="center"/>
    </xf>
    <xf numFmtId="167" fontId="77" fillId="27" borderId="49" xfId="86" applyNumberFormat="1" applyFont="1" applyFill="1" applyBorder="1" applyAlignment="1">
      <alignment vertical="center"/>
    </xf>
    <xf numFmtId="167" fontId="60" fillId="27" borderId="0" xfId="86" applyNumberFormat="1" applyFont="1" applyFill="1" applyBorder="1" applyAlignment="1">
      <alignment vertical="center"/>
    </xf>
    <xf numFmtId="167" fontId="60" fillId="27" borderId="0" xfId="86" applyNumberFormat="1" applyFont="1" applyFill="1" applyBorder="1" applyAlignment="1">
      <alignment horizontal="right" vertical="center"/>
    </xf>
    <xf numFmtId="167" fontId="60" fillId="27" borderId="0" xfId="369" applyNumberFormat="1" applyFont="1" applyFill="1" applyBorder="1" applyAlignment="1">
      <alignment vertical="center"/>
    </xf>
    <xf numFmtId="167" fontId="77" fillId="27" borderId="47" xfId="86" applyNumberFormat="1" applyFont="1" applyFill="1" applyBorder="1" applyAlignment="1">
      <alignment vertical="center"/>
    </xf>
    <xf numFmtId="167" fontId="60" fillId="30" borderId="106" xfId="43" applyNumberFormat="1" applyFont="1" applyFill="1" applyBorder="1" applyAlignment="1">
      <alignment horizontal="center" vertical="center"/>
    </xf>
    <xf numFmtId="167" fontId="60" fillId="27" borderId="50" xfId="86" applyNumberFormat="1" applyFont="1" applyFill="1" applyBorder="1" applyAlignment="1">
      <alignment horizontal="center" vertical="center"/>
    </xf>
    <xf numFmtId="167" fontId="60" fillId="27" borderId="24" xfId="86" applyNumberFormat="1" applyFont="1" applyFill="1" applyBorder="1" applyAlignment="1">
      <alignment horizontal="center" vertical="center"/>
    </xf>
    <xf numFmtId="209" fontId="60" fillId="27" borderId="15" xfId="43" applyNumberFormat="1" applyFont="1" applyFill="1" applyBorder="1" applyAlignment="1" applyProtection="1">
      <alignment horizontal="right" vertical="center"/>
    </xf>
    <xf numFmtId="209" fontId="70" fillId="30" borderId="15" xfId="43" applyNumberFormat="1" applyFont="1" applyFill="1" applyBorder="1" applyAlignment="1" applyProtection="1">
      <alignment horizontal="right" vertical="center"/>
    </xf>
    <xf numFmtId="209" fontId="60" fillId="0" borderId="15" xfId="43" applyNumberFormat="1" applyFont="1" applyFill="1" applyBorder="1" applyAlignment="1" applyProtection="1">
      <alignment horizontal="right" vertical="center"/>
    </xf>
    <xf numFmtId="209" fontId="77" fillId="27" borderId="15" xfId="43" applyNumberFormat="1" applyFont="1" applyFill="1" applyBorder="1" applyAlignment="1">
      <alignment vertical="center"/>
    </xf>
    <xf numFmtId="209" fontId="77" fillId="27" borderId="15" xfId="43" applyNumberFormat="1" applyFont="1" applyFill="1" applyBorder="1" applyAlignment="1" applyProtection="1">
      <alignment horizontal="right" vertical="center"/>
    </xf>
    <xf numFmtId="209" fontId="77" fillId="28" borderId="15" xfId="43" applyNumberFormat="1" applyFont="1" applyFill="1" applyBorder="1" applyAlignment="1" applyProtection="1">
      <alignment horizontal="right" vertical="center"/>
    </xf>
    <xf numFmtId="209" fontId="77" fillId="0" borderId="15" xfId="43" applyNumberFormat="1" applyFont="1" applyFill="1" applyBorder="1" applyAlignment="1" applyProtection="1">
      <alignment horizontal="right" vertical="center"/>
    </xf>
    <xf numFmtId="170" fontId="58" fillId="0" borderId="0" xfId="85" applyFont="1" applyAlignment="1">
      <alignment vertical="center"/>
    </xf>
    <xf numFmtId="0" fontId="77" fillId="27" borderId="32" xfId="43" applyFont="1" applyFill="1" applyBorder="1" applyAlignment="1">
      <alignment horizontal="centerContinuous" vertical="center" wrapText="1"/>
    </xf>
    <xf numFmtId="0" fontId="77" fillId="27" borderId="24" xfId="43" applyFont="1" applyFill="1" applyBorder="1" applyAlignment="1">
      <alignment horizontal="center" vertical="center" wrapText="1"/>
    </xf>
    <xf numFmtId="3" fontId="58" fillId="27" borderId="37" xfId="432" applyNumberFormat="1" applyFont="1" applyFill="1" applyBorder="1"/>
    <xf numFmtId="3" fontId="73" fillId="0" borderId="0" xfId="0" applyNumberFormat="1" applyFont="1"/>
    <xf numFmtId="3" fontId="66" fillId="27" borderId="15" xfId="43" applyNumberFormat="1" applyFont="1" applyFill="1" applyBorder="1"/>
    <xf numFmtId="3" fontId="58" fillId="27" borderId="15" xfId="43" applyNumberFormat="1" applyFont="1" applyFill="1" applyBorder="1"/>
    <xf numFmtId="3" fontId="66" fillId="27" borderId="15" xfId="43" applyNumberFormat="1" applyFont="1" applyFill="1" applyBorder="1" applyAlignment="1">
      <alignment vertical="center"/>
    </xf>
    <xf numFmtId="3" fontId="132" fillId="27" borderId="15" xfId="43" applyNumberFormat="1" applyFont="1" applyFill="1" applyBorder="1"/>
    <xf numFmtId="168" fontId="77" fillId="27" borderId="32" xfId="43" applyNumberFormat="1" applyFont="1" applyFill="1" applyBorder="1" applyAlignment="1">
      <alignment horizontal="center"/>
    </xf>
    <xf numFmtId="168" fontId="77" fillId="0" borderId="32" xfId="43" applyNumberFormat="1" applyFont="1" applyFill="1" applyBorder="1" applyAlignment="1">
      <alignment horizontal="center"/>
    </xf>
    <xf numFmtId="0" fontId="58" fillId="27" borderId="0" xfId="91" applyFont="1" applyFill="1" applyAlignment="1">
      <alignment horizontal="left" vertical="center" wrapText="1"/>
    </xf>
    <xf numFmtId="0" fontId="30" fillId="30" borderId="14" xfId="43" applyNumberFormat="1" applyFont="1" applyFill="1" applyBorder="1" applyAlignment="1" applyProtection="1"/>
    <xf numFmtId="10" fontId="70" fillId="30" borderId="15" xfId="97" applyNumberFormat="1" applyFont="1" applyFill="1" applyBorder="1" applyAlignment="1" applyProtection="1">
      <alignment horizontal="right" vertical="center"/>
    </xf>
    <xf numFmtId="15" fontId="77" fillId="0" borderId="19" xfId="43" applyNumberFormat="1" applyFont="1" applyFill="1" applyBorder="1" applyAlignment="1">
      <alignment horizontal="center"/>
    </xf>
    <xf numFmtId="0" fontId="60" fillId="0" borderId="19" xfId="43" applyFont="1" applyFill="1" applyBorder="1"/>
    <xf numFmtId="1" fontId="60" fillId="0" borderId="63" xfId="43" applyNumberFormat="1" applyFont="1" applyFill="1" applyBorder="1" applyAlignment="1">
      <alignment horizontal="center"/>
    </xf>
    <xf numFmtId="3" fontId="93" fillId="0" borderId="52" xfId="43" applyNumberFormat="1" applyFont="1" applyFill="1" applyBorder="1" applyAlignment="1">
      <alignment vertical="center" wrapText="1"/>
    </xf>
    <xf numFmtId="0" fontId="102" fillId="0" borderId="19" xfId="43" applyFont="1" applyFill="1" applyBorder="1"/>
    <xf numFmtId="1" fontId="103" fillId="0" borderId="63" xfId="43" applyNumberFormat="1" applyFont="1" applyFill="1" applyBorder="1" applyAlignment="1">
      <alignment horizontal="center"/>
    </xf>
    <xf numFmtId="3" fontId="118" fillId="0" borderId="19" xfId="43" applyNumberFormat="1" applyFont="1" applyFill="1" applyBorder="1" applyAlignment="1">
      <alignment horizontal="right" indent="1"/>
    </xf>
    <xf numFmtId="3" fontId="77" fillId="0" borderId="19" xfId="43" applyNumberFormat="1" applyFont="1" applyFill="1" applyBorder="1" applyAlignment="1">
      <alignment horizontal="right" indent="1"/>
    </xf>
    <xf numFmtId="1" fontId="104" fillId="0" borderId="63" xfId="43" applyNumberFormat="1" applyFont="1" applyFill="1" applyBorder="1" applyAlignment="1">
      <alignment horizontal="center"/>
    </xf>
    <xf numFmtId="3" fontId="60" fillId="0" borderId="19" xfId="43" applyNumberFormat="1" applyFont="1" applyFill="1" applyBorder="1" applyAlignment="1">
      <alignment horizontal="right" indent="1"/>
    </xf>
    <xf numFmtId="3" fontId="77" fillId="0" borderId="19" xfId="43" quotePrefix="1" applyNumberFormat="1" applyFont="1" applyFill="1" applyBorder="1" applyAlignment="1">
      <alignment horizontal="right" indent="1"/>
    </xf>
    <xf numFmtId="3" fontId="60" fillId="0" borderId="19" xfId="43" quotePrefix="1" applyNumberFormat="1" applyFont="1" applyFill="1" applyBorder="1" applyAlignment="1">
      <alignment horizontal="right" indent="1"/>
    </xf>
    <xf numFmtId="0" fontId="77" fillId="0" borderId="19" xfId="43" applyFont="1" applyFill="1" applyBorder="1"/>
    <xf numFmtId="3" fontId="77" fillId="0" borderId="0" xfId="43" applyNumberFormat="1" applyFont="1" applyFill="1"/>
    <xf numFmtId="15" fontId="58" fillId="0" borderId="0" xfId="43" applyNumberFormat="1" applyFont="1" applyFill="1" applyAlignment="1"/>
    <xf numFmtId="170" fontId="58" fillId="0" borderId="0" xfId="370" applyFont="1" applyFill="1"/>
    <xf numFmtId="168" fontId="66" fillId="0" borderId="0" xfId="369" applyNumberFormat="1" applyFont="1" applyFill="1"/>
    <xf numFmtId="165" fontId="77" fillId="0" borderId="0" xfId="43" applyNumberFormat="1" applyFont="1" applyFill="1"/>
    <xf numFmtId="169" fontId="77" fillId="0" borderId="0" xfId="369" applyFont="1" applyFill="1"/>
    <xf numFmtId="3" fontId="72" fillId="30" borderId="105" xfId="43" applyNumberFormat="1" applyFont="1" applyFill="1" applyBorder="1" applyAlignment="1">
      <alignment horizontal="right" vertical="center" indent="1"/>
    </xf>
    <xf numFmtId="0" fontId="77" fillId="0" borderId="19" xfId="43" applyFont="1" applyFill="1" applyBorder="1" applyAlignment="1">
      <alignment horizontal="center"/>
    </xf>
    <xf numFmtId="0" fontId="77" fillId="0" borderId="37" xfId="43" applyFont="1" applyFill="1" applyBorder="1" applyAlignment="1">
      <alignment horizontal="center"/>
    </xf>
    <xf numFmtId="49" fontId="77" fillId="0" borderId="19" xfId="43" applyNumberFormat="1" applyFont="1" applyFill="1" applyBorder="1" applyAlignment="1">
      <alignment horizontal="center"/>
    </xf>
    <xf numFmtId="1" fontId="77" fillId="0" borderId="19" xfId="43" applyNumberFormat="1" applyFont="1" applyFill="1" applyBorder="1" applyAlignment="1">
      <alignment horizontal="center"/>
    </xf>
    <xf numFmtId="188" fontId="133" fillId="0" borderId="19" xfId="369" applyNumberFormat="1" applyFont="1" applyFill="1" applyBorder="1" applyAlignment="1" applyProtection="1">
      <alignment horizontal="center" vertical="center" wrapText="1"/>
    </xf>
    <xf numFmtId="15" fontId="60" fillId="0" borderId="19" xfId="43" applyNumberFormat="1" applyFont="1" applyFill="1" applyBorder="1" applyAlignment="1">
      <alignment horizontal="center" vertical="center" wrapText="1"/>
    </xf>
    <xf numFmtId="0" fontId="60" fillId="0" borderId="37" xfId="43" applyFont="1" applyFill="1" applyBorder="1" applyAlignment="1">
      <alignment vertical="center" wrapText="1"/>
    </xf>
    <xf numFmtId="49" fontId="60" fillId="0" borderId="19" xfId="43" applyNumberFormat="1" applyFont="1" applyFill="1" applyBorder="1" applyAlignment="1">
      <alignment horizontal="center" vertical="center" wrapText="1"/>
    </xf>
    <xf numFmtId="1" fontId="60" fillId="0" borderId="19" xfId="43" applyNumberFormat="1" applyFont="1" applyFill="1" applyBorder="1" applyAlignment="1" applyProtection="1">
      <alignment horizontal="center" vertical="center" wrapText="1"/>
    </xf>
    <xf numFmtId="3" fontId="60" fillId="0" borderId="19" xfId="369" applyNumberFormat="1" applyFont="1" applyFill="1" applyBorder="1" applyAlignment="1" applyProtection="1">
      <alignment horizontal="right" vertical="center" wrapText="1" indent="1"/>
    </xf>
    <xf numFmtId="15" fontId="77" fillId="0" borderId="19" xfId="43" applyNumberFormat="1" applyFont="1" applyFill="1" applyBorder="1" applyAlignment="1">
      <alignment horizontal="center" vertical="center" wrapText="1"/>
    </xf>
    <xf numFmtId="210" fontId="77" fillId="0" borderId="19" xfId="372" applyNumberFormat="1" applyFont="1" applyFill="1" applyBorder="1" applyAlignment="1">
      <alignment horizontal="center"/>
    </xf>
    <xf numFmtId="3" fontId="77" fillId="0" borderId="19" xfId="369" applyNumberFormat="1" applyFont="1" applyFill="1" applyBorder="1" applyAlignment="1">
      <alignment horizontal="right" wrapText="1" indent="1"/>
    </xf>
    <xf numFmtId="0" fontId="77" fillId="0" borderId="0" xfId="43" applyFont="1" applyFill="1" applyBorder="1" applyAlignment="1">
      <alignment horizontal="left"/>
    </xf>
    <xf numFmtId="10" fontId="77" fillId="0" borderId="19" xfId="372" applyNumberFormat="1" applyFont="1" applyFill="1" applyBorder="1" applyAlignment="1">
      <alignment horizontal="center"/>
    </xf>
    <xf numFmtId="0" fontId="60" fillId="0" borderId="19" xfId="43" applyFont="1" applyFill="1" applyBorder="1" applyAlignment="1">
      <alignment vertical="center" wrapText="1"/>
    </xf>
    <xf numFmtId="202" fontId="77" fillId="0" borderId="19" xfId="43" applyNumberFormat="1" applyFont="1" applyFill="1" applyBorder="1" applyAlignment="1">
      <alignment horizontal="center"/>
    </xf>
    <xf numFmtId="202" fontId="77" fillId="0" borderId="19" xfId="372" applyNumberFormat="1" applyFont="1" applyFill="1" applyBorder="1" applyAlignment="1">
      <alignment horizontal="center"/>
    </xf>
    <xf numFmtId="0" fontId="105" fillId="0" borderId="19" xfId="43" applyFont="1" applyFill="1" applyBorder="1"/>
    <xf numFmtId="3" fontId="77" fillId="0" borderId="19" xfId="369" applyNumberFormat="1" applyFont="1" applyFill="1" applyBorder="1" applyAlignment="1">
      <alignment horizontal="right" indent="1"/>
    </xf>
    <xf numFmtId="0" fontId="99" fillId="0" borderId="37" xfId="43" applyFont="1" applyFill="1" applyBorder="1" applyAlignment="1">
      <alignment vertical="center" wrapText="1"/>
    </xf>
    <xf numFmtId="49" fontId="105" fillId="0" borderId="19" xfId="43" applyNumberFormat="1" applyFont="1" applyFill="1" applyBorder="1" applyAlignment="1">
      <alignment horizontal="center" vertical="center" wrapText="1"/>
    </xf>
    <xf numFmtId="1" fontId="77" fillId="0" borderId="19" xfId="43" applyNumberFormat="1" applyFont="1" applyFill="1" applyBorder="1" applyAlignment="1" applyProtection="1">
      <alignment horizontal="center" vertical="center" wrapText="1"/>
    </xf>
    <xf numFmtId="3" fontId="105" fillId="0" borderId="19" xfId="369" applyNumberFormat="1" applyFont="1" applyFill="1" applyBorder="1" applyAlignment="1" applyProtection="1">
      <alignment horizontal="right" vertical="center" wrapText="1" indent="1"/>
    </xf>
    <xf numFmtId="0" fontId="99" fillId="0" borderId="19" xfId="43" applyFont="1" applyFill="1" applyBorder="1" applyAlignment="1">
      <alignment vertical="center" wrapText="1"/>
    </xf>
    <xf numFmtId="3" fontId="77" fillId="0" borderId="19" xfId="369" applyNumberFormat="1" applyFont="1" applyFill="1" applyBorder="1" applyAlignment="1" applyProtection="1">
      <alignment horizontal="right" vertical="center" wrapText="1" indent="1"/>
    </xf>
    <xf numFmtId="0" fontId="77" fillId="0" borderId="19" xfId="43" applyFont="1" applyFill="1" applyBorder="1" applyAlignment="1">
      <alignment vertical="center" wrapText="1"/>
    </xf>
    <xf numFmtId="49" fontId="77" fillId="0" borderId="19" xfId="43" applyNumberFormat="1" applyFont="1" applyFill="1" applyBorder="1" applyAlignment="1">
      <alignment horizontal="center" vertical="center" wrapText="1"/>
    </xf>
    <xf numFmtId="49" fontId="77" fillId="0" borderId="0" xfId="43" applyNumberFormat="1" applyFont="1" applyFill="1" applyAlignment="1">
      <alignment horizontal="center"/>
    </xf>
    <xf numFmtId="1" fontId="77" fillId="0" borderId="0" xfId="43" applyNumberFormat="1" applyFont="1" applyFill="1" applyAlignment="1">
      <alignment horizontal="center"/>
    </xf>
    <xf numFmtId="49" fontId="58" fillId="0" borderId="0" xfId="43" applyNumberFormat="1" applyFont="1" applyFill="1" applyAlignment="1">
      <alignment horizontal="center"/>
    </xf>
    <xf numFmtId="1" fontId="58" fillId="0" borderId="0" xfId="43" applyNumberFormat="1" applyFont="1" applyFill="1" applyAlignment="1">
      <alignment horizontal="center"/>
    </xf>
    <xf numFmtId="1" fontId="58" fillId="0" borderId="0" xfId="369" applyNumberFormat="1" applyFont="1" applyFill="1" applyAlignment="1">
      <alignment horizontal="center"/>
    </xf>
    <xf numFmtId="1" fontId="77" fillId="0" borderId="0" xfId="369" applyNumberFormat="1" applyFont="1" applyFill="1" applyAlignment="1">
      <alignment horizontal="center"/>
    </xf>
    <xf numFmtId="15" fontId="77" fillId="0" borderId="0" xfId="43" applyNumberFormat="1" applyFont="1" applyFill="1" applyAlignment="1"/>
    <xf numFmtId="3" fontId="72" fillId="30" borderId="105" xfId="43" applyNumberFormat="1" applyFont="1" applyFill="1" applyBorder="1" applyAlignment="1">
      <alignment horizontal="right" vertical="center" wrapText="1" indent="1"/>
    </xf>
    <xf numFmtId="0" fontId="58" fillId="0" borderId="19" xfId="43" applyFont="1" applyFill="1" applyBorder="1"/>
    <xf numFmtId="198" fontId="6" fillId="0" borderId="19" xfId="85" applyNumberFormat="1" applyFont="1" applyFill="1" applyBorder="1" applyAlignment="1">
      <alignment horizontal="center"/>
    </xf>
    <xf numFmtId="210" fontId="58" fillId="0" borderId="0" xfId="43" applyNumberFormat="1" applyFont="1" applyFill="1" applyBorder="1" applyAlignment="1">
      <alignment horizontal="center"/>
    </xf>
    <xf numFmtId="10" fontId="58" fillId="0" borderId="19" xfId="43" applyNumberFormat="1" applyFont="1" applyFill="1" applyBorder="1" applyAlignment="1">
      <alignment horizontal="center"/>
    </xf>
    <xf numFmtId="211" fontId="58" fillId="0" borderId="19" xfId="43" applyNumberFormat="1" applyFont="1" applyFill="1" applyBorder="1" applyAlignment="1">
      <alignment horizontal="center"/>
    </xf>
    <xf numFmtId="15" fontId="58" fillId="0" borderId="19" xfId="43" applyNumberFormat="1" applyFont="1" applyFill="1" applyBorder="1" applyAlignment="1">
      <alignment horizontal="center"/>
    </xf>
    <xf numFmtId="0" fontId="134" fillId="0" borderId="63" xfId="43" applyFont="1" applyFill="1" applyBorder="1" applyAlignment="1">
      <alignment horizontal="center"/>
    </xf>
    <xf numFmtId="171" fontId="135" fillId="0" borderId="19" xfId="43" applyNumberFormat="1" applyFont="1" applyFill="1" applyBorder="1"/>
    <xf numFmtId="0" fontId="135" fillId="0" borderId="19" xfId="43" applyFont="1" applyFill="1" applyBorder="1" applyAlignment="1">
      <alignment horizontal="center"/>
    </xf>
    <xf numFmtId="1" fontId="134" fillId="0" borderId="0" xfId="43" applyNumberFormat="1" applyFont="1" applyFill="1" applyBorder="1" applyAlignment="1">
      <alignment horizontal="center"/>
    </xf>
    <xf numFmtId="187" fontId="87" fillId="0" borderId="19" xfId="369" applyNumberFormat="1" applyFont="1" applyFill="1" applyBorder="1"/>
    <xf numFmtId="187" fontId="77" fillId="0" borderId="19" xfId="369" applyNumberFormat="1" applyFont="1" applyFill="1" applyBorder="1"/>
    <xf numFmtId="187" fontId="77" fillId="0" borderId="37" xfId="369" applyNumberFormat="1" applyFont="1" applyFill="1" applyBorder="1"/>
    <xf numFmtId="181" fontId="60" fillId="0" borderId="63" xfId="43" applyNumberFormat="1" applyFont="1" applyFill="1" applyBorder="1" applyAlignment="1">
      <alignment horizontal="center"/>
    </xf>
    <xf numFmtId="10" fontId="60" fillId="0" borderId="19" xfId="43" applyNumberFormat="1" applyFont="1" applyFill="1" applyBorder="1" applyAlignment="1">
      <alignment horizontal="center"/>
    </xf>
    <xf numFmtId="1" fontId="60" fillId="0" borderId="0" xfId="43" applyNumberFormat="1" applyFont="1" applyFill="1" applyBorder="1" applyAlignment="1">
      <alignment horizontal="center"/>
    </xf>
    <xf numFmtId="3" fontId="60" fillId="0" borderId="19" xfId="369" applyNumberFormat="1" applyFont="1" applyFill="1" applyBorder="1" applyAlignment="1">
      <alignment horizontal="right" indent="1"/>
    </xf>
    <xf numFmtId="181" fontId="77" fillId="0" borderId="63" xfId="43" applyNumberFormat="1" applyFont="1" applyFill="1" applyBorder="1" applyAlignment="1">
      <alignment horizontal="center"/>
    </xf>
    <xf numFmtId="0" fontId="77" fillId="0" borderId="19" xfId="89" applyFont="1" applyFill="1" applyBorder="1" applyAlignment="1">
      <alignment horizontal="left" wrapText="1"/>
    </xf>
    <xf numFmtId="10" fontId="77" fillId="0" borderId="19" xfId="43" applyNumberFormat="1" applyFont="1" applyFill="1" applyBorder="1" applyAlignment="1">
      <alignment horizontal="center"/>
    </xf>
    <xf numFmtId="1" fontId="77" fillId="0" borderId="0" xfId="43" applyNumberFormat="1" applyFont="1" applyFill="1" applyBorder="1" applyAlignment="1">
      <alignment horizontal="center"/>
    </xf>
    <xf numFmtId="3" fontId="77" fillId="0" borderId="37" xfId="43" quotePrefix="1" applyNumberFormat="1" applyFont="1" applyFill="1" applyBorder="1" applyAlignment="1">
      <alignment horizontal="right" indent="1"/>
    </xf>
    <xf numFmtId="3" fontId="77" fillId="0" borderId="37" xfId="369" applyNumberFormat="1" applyFont="1" applyFill="1" applyBorder="1" applyAlignment="1">
      <alignment horizontal="right" indent="1"/>
    </xf>
    <xf numFmtId="3" fontId="60" fillId="0" borderId="37" xfId="369" applyNumberFormat="1" applyFont="1" applyFill="1" applyBorder="1" applyAlignment="1">
      <alignment horizontal="right" indent="1"/>
    </xf>
    <xf numFmtId="0" fontId="77" fillId="0" borderId="63" xfId="43" applyFont="1" applyFill="1" applyBorder="1" applyAlignment="1">
      <alignment horizontal="center"/>
    </xf>
    <xf numFmtId="0" fontId="60" fillId="0" borderId="63" xfId="43" applyFont="1" applyFill="1" applyBorder="1" applyAlignment="1">
      <alignment horizontal="center"/>
    </xf>
    <xf numFmtId="3" fontId="60" fillId="0" borderId="19" xfId="369" applyNumberFormat="1" applyFont="1" applyFill="1" applyBorder="1" applyAlignment="1">
      <alignment horizontal="right" wrapText="1" indent="1"/>
    </xf>
    <xf numFmtId="0" fontId="60" fillId="0" borderId="19" xfId="43" applyFont="1" applyFill="1" applyBorder="1" applyAlignment="1">
      <alignment horizontal="center"/>
    </xf>
    <xf numFmtId="0" fontId="60" fillId="0" borderId="19" xfId="89" applyFont="1" applyFill="1" applyBorder="1" applyAlignment="1">
      <alignment horizontal="left" wrapText="1"/>
    </xf>
    <xf numFmtId="10" fontId="60" fillId="0" borderId="19" xfId="372" applyNumberFormat="1" applyFont="1" applyFill="1" applyBorder="1" applyAlignment="1">
      <alignment horizontal="center"/>
    </xf>
    <xf numFmtId="0" fontId="80" fillId="0" borderId="19" xfId="43" applyFont="1" applyFill="1" applyBorder="1" applyAlignment="1">
      <alignment horizontal="left" wrapText="1"/>
    </xf>
    <xf numFmtId="0" fontId="86" fillId="0" borderId="19" xfId="89" applyFont="1" applyFill="1" applyBorder="1" applyAlignment="1">
      <alignment horizontal="left" wrapText="1"/>
    </xf>
    <xf numFmtId="187" fontId="86" fillId="0" borderId="19" xfId="369" applyNumberFormat="1" applyFont="1" applyFill="1" applyBorder="1" applyAlignment="1">
      <alignment horizontal="right" wrapText="1"/>
    </xf>
    <xf numFmtId="187" fontId="72" fillId="30" borderId="105" xfId="369" applyNumberFormat="1" applyFont="1" applyFill="1" applyBorder="1" applyAlignment="1">
      <alignment horizontal="right"/>
    </xf>
    <xf numFmtId="0" fontId="6" fillId="0" borderId="0" xfId="43" applyFont="1" applyFill="1"/>
    <xf numFmtId="187" fontId="77" fillId="0" borderId="0" xfId="369" applyNumberFormat="1" applyFont="1" applyFill="1"/>
    <xf numFmtId="187" fontId="60" fillId="0" borderId="0" xfId="369" applyNumberFormat="1" applyFont="1" applyFill="1"/>
    <xf numFmtId="0" fontId="136" fillId="0" borderId="0" xfId="43" applyFont="1" applyFill="1"/>
    <xf numFmtId="171" fontId="136" fillId="0" borderId="0" xfId="370" applyNumberFormat="1" applyFont="1" applyFill="1"/>
    <xf numFmtId="0" fontId="6" fillId="0" borderId="0" xfId="43" applyFont="1" applyFill="1" applyAlignment="1"/>
    <xf numFmtId="43" fontId="58" fillId="0" borderId="0" xfId="368" applyNumberFormat="1" applyFont="1"/>
    <xf numFmtId="206" fontId="58" fillId="0" borderId="0" xfId="85" applyNumberFormat="1" applyFont="1"/>
    <xf numFmtId="207" fontId="58" fillId="0" borderId="0" xfId="85" applyNumberFormat="1" applyFont="1"/>
    <xf numFmtId="207" fontId="66" fillId="27" borderId="16" xfId="85" applyNumberFormat="1" applyFont="1" applyFill="1" applyBorder="1" applyAlignment="1">
      <alignment horizontal="center"/>
    </xf>
    <xf numFmtId="207" fontId="66" fillId="27" borderId="28" xfId="85" applyNumberFormat="1" applyFont="1" applyFill="1" applyBorder="1" applyAlignment="1">
      <alignment horizontal="center"/>
    </xf>
    <xf numFmtId="170" fontId="82" fillId="0" borderId="0" xfId="85" applyFont="1" applyFill="1"/>
    <xf numFmtId="0" fontId="58" fillId="31" borderId="45" xfId="43" applyFont="1" applyFill="1" applyBorder="1" applyAlignment="1">
      <alignment vertical="center"/>
    </xf>
    <xf numFmtId="3" fontId="58" fillId="31" borderId="46" xfId="43" applyNumberFormat="1" applyFont="1" applyFill="1" applyBorder="1" applyAlignment="1">
      <alignment horizontal="right" vertical="center"/>
    </xf>
    <xf numFmtId="0" fontId="58" fillId="31" borderId="25" xfId="43" applyFont="1" applyFill="1" applyBorder="1" applyAlignment="1">
      <alignment vertical="center"/>
    </xf>
    <xf numFmtId="3" fontId="58" fillId="31" borderId="25" xfId="43" applyNumberFormat="1" applyFont="1" applyFill="1" applyBorder="1" applyAlignment="1">
      <alignment vertical="center"/>
    </xf>
    <xf numFmtId="3" fontId="58" fillId="31" borderId="25" xfId="43" applyNumberFormat="1" applyFont="1" applyFill="1" applyBorder="1" applyAlignment="1">
      <alignment horizontal="right" vertical="center"/>
    </xf>
    <xf numFmtId="0" fontId="58" fillId="31" borderId="86" xfId="43" applyFont="1" applyFill="1" applyBorder="1" applyAlignment="1">
      <alignment vertical="center"/>
    </xf>
    <xf numFmtId="3" fontId="58" fillId="31" borderId="86" xfId="43" applyNumberFormat="1" applyFont="1" applyFill="1" applyBorder="1" applyAlignment="1">
      <alignment vertical="center"/>
    </xf>
    <xf numFmtId="3" fontId="58" fillId="31" borderId="86" xfId="43" applyNumberFormat="1" applyFont="1" applyFill="1" applyBorder="1" applyAlignment="1">
      <alignment horizontal="right" vertical="center"/>
    </xf>
    <xf numFmtId="3" fontId="58" fillId="31" borderId="25" xfId="91" applyNumberFormat="1" applyFont="1" applyFill="1" applyBorder="1" applyAlignment="1">
      <alignment vertical="center"/>
    </xf>
    <xf numFmtId="3" fontId="63" fillId="27" borderId="0" xfId="43" applyNumberFormat="1" applyFont="1" applyFill="1" applyAlignment="1">
      <alignment horizontal="center" vertical="center"/>
    </xf>
    <xf numFmtId="201" fontId="89" fillId="27" borderId="0" xfId="85" applyNumberFormat="1" applyFont="1" applyFill="1" applyAlignment="1">
      <alignment horizontal="center" vertical="center"/>
    </xf>
    <xf numFmtId="170" fontId="89" fillId="27" borderId="0" xfId="85" applyFont="1" applyFill="1" applyAlignment="1">
      <alignment horizontal="center" vertical="center"/>
    </xf>
    <xf numFmtId="183" fontId="58" fillId="28" borderId="37" xfId="43" applyNumberFormat="1" applyFont="1" applyFill="1" applyBorder="1" applyAlignment="1">
      <alignment horizontal="right" vertical="center"/>
    </xf>
    <xf numFmtId="170" fontId="66" fillId="27" borderId="0" xfId="85" applyFont="1" applyFill="1"/>
    <xf numFmtId="3" fontId="61" fillId="0" borderId="0" xfId="43" applyNumberFormat="1" applyFont="1" applyFill="1"/>
    <xf numFmtId="183" fontId="58" fillId="27" borderId="0" xfId="91" applyNumberFormat="1" applyFont="1" applyFill="1" applyAlignment="1">
      <alignment horizontal="center"/>
    </xf>
    <xf numFmtId="198" fontId="5" fillId="0" borderId="19" xfId="85" applyNumberFormat="1" applyFont="1" applyFill="1" applyBorder="1" applyAlignment="1">
      <alignment horizontal="center"/>
    </xf>
    <xf numFmtId="169" fontId="58" fillId="0" borderId="0" xfId="368" applyNumberFormat="1" applyFont="1"/>
    <xf numFmtId="212" fontId="58" fillId="27" borderId="20" xfId="85" applyNumberFormat="1" applyFont="1" applyFill="1" applyBorder="1"/>
    <xf numFmtId="212" fontId="58" fillId="27" borderId="41" xfId="85" applyNumberFormat="1" applyFont="1" applyFill="1" applyBorder="1" applyAlignment="1">
      <alignment horizontal="center"/>
    </xf>
    <xf numFmtId="212" fontId="66" fillId="0" borderId="97" xfId="85" applyNumberFormat="1" applyFont="1" applyFill="1" applyBorder="1"/>
    <xf numFmtId="168" fontId="113" fillId="30" borderId="42" xfId="43" applyNumberFormat="1" applyFont="1" applyFill="1" applyBorder="1" applyAlignment="1">
      <alignment horizontal="center"/>
    </xf>
    <xf numFmtId="0" fontId="62" fillId="28" borderId="0" xfId="43" applyFont="1" applyFill="1" applyAlignment="1">
      <alignment horizontal="center" vertical="center"/>
    </xf>
    <xf numFmtId="0" fontId="118" fillId="28" borderId="0" xfId="43" applyFont="1" applyFill="1" applyAlignment="1">
      <alignment horizontal="center" vertical="center"/>
    </xf>
    <xf numFmtId="3" fontId="66" fillId="0" borderId="0" xfId="43" applyNumberFormat="1" applyFont="1" applyFill="1" applyAlignment="1">
      <alignment horizontal="righ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87" xfId="43" applyNumberFormat="1" applyFont="1" applyFill="1" applyBorder="1" applyAlignment="1">
      <alignment vertical="center"/>
    </xf>
    <xf numFmtId="3" fontId="58" fillId="0" borderId="88" xfId="43" applyNumberFormat="1" applyFont="1" applyFill="1" applyBorder="1" applyAlignment="1">
      <alignment vertical="center"/>
    </xf>
    <xf numFmtId="3" fontId="58" fillId="0" borderId="0" xfId="43" applyNumberFormat="1" applyFont="1" applyFill="1" applyBorder="1" applyAlignment="1">
      <alignment vertical="center"/>
    </xf>
    <xf numFmtId="3" fontId="58" fillId="0" borderId="86" xfId="43" applyNumberFormat="1" applyFont="1" applyFill="1" applyBorder="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0" xfId="43" applyNumberFormat="1" applyFont="1" applyFill="1" applyAlignment="1">
      <alignment vertical="center"/>
    </xf>
    <xf numFmtId="1" fontId="58" fillId="0" borderId="0" xfId="43" applyNumberFormat="1" applyFont="1" applyFill="1" applyAlignment="1">
      <alignment vertical="center"/>
    </xf>
    <xf numFmtId="3" fontId="58" fillId="0" borderId="25" xfId="91" applyNumberFormat="1" applyFont="1" applyFill="1" applyBorder="1" applyAlignment="1">
      <alignment vertical="center"/>
    </xf>
    <xf numFmtId="3" fontId="58" fillId="27" borderId="0" xfId="91" applyNumberFormat="1" applyFont="1" applyFill="1" applyAlignment="1">
      <alignment horizontal="center" vertical="center"/>
    </xf>
    <xf numFmtId="0" fontId="58" fillId="27" borderId="0" xfId="43" applyFont="1" applyFill="1" applyAlignment="1">
      <alignment vertical="center"/>
    </xf>
    <xf numFmtId="170" fontId="58" fillId="0" borderId="0" xfId="85" applyFont="1" applyFill="1" applyAlignment="1">
      <alignment horizontal="center" vertical="center"/>
    </xf>
    <xf numFmtId="0" fontId="58" fillId="0" borderId="25" xfId="43" applyFont="1" applyFill="1" applyBorder="1" applyAlignment="1">
      <alignmen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 fontId="58" fillId="0" borderId="25" xfId="91" applyNumberFormat="1" applyFont="1" applyFill="1" applyBorder="1" applyAlignment="1">
      <alignment vertical="center"/>
    </xf>
    <xf numFmtId="3" fontId="58" fillId="0" borderId="87" xfId="43"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0" xfId="91" applyNumberFormat="1" applyFont="1" applyFill="1" applyBorder="1" applyAlignment="1">
      <alignment vertical="center"/>
    </xf>
    <xf numFmtId="3" fontId="58" fillId="0" borderId="25" xfId="91" applyNumberFormat="1" applyFont="1" applyFill="1" applyBorder="1" applyAlignment="1">
      <alignment vertical="center"/>
    </xf>
    <xf numFmtId="3" fontId="58" fillId="0" borderId="86" xfId="43" applyNumberFormat="1" applyFont="1" applyFill="1" applyBorder="1" applyAlignment="1">
      <alignment horizontal="right" vertical="center"/>
    </xf>
    <xf numFmtId="3" fontId="58" fillId="0" borderId="87" xfId="43" applyNumberFormat="1" applyFont="1" applyFill="1" applyBorder="1" applyAlignment="1">
      <alignment horizontal="right" vertical="center"/>
    </xf>
    <xf numFmtId="3" fontId="58" fillId="0" borderId="25" xfId="43" applyNumberFormat="1" applyFont="1" applyFill="1" applyBorder="1" applyAlignment="1">
      <alignment horizontal="right" vertical="center"/>
    </xf>
    <xf numFmtId="0" fontId="58" fillId="0" borderId="25" xfId="43" applyFont="1" applyFill="1" applyBorder="1" applyAlignment="1">
      <alignment vertical="center"/>
    </xf>
    <xf numFmtId="3" fontId="58" fillId="0" borderId="0" xfId="43" applyNumberFormat="1" applyFont="1" applyFill="1" applyBorder="1" applyAlignment="1">
      <alignment horizontal="right" vertical="center"/>
    </xf>
    <xf numFmtId="0" fontId="58" fillId="0" borderId="25" xfId="91" applyFont="1" applyFill="1" applyBorder="1" applyAlignment="1">
      <alignment vertical="center"/>
    </xf>
    <xf numFmtId="3" fontId="58" fillId="0" borderId="25" xfId="91" applyNumberFormat="1" applyFont="1" applyFill="1" applyBorder="1" applyAlignment="1">
      <alignment vertical="center"/>
    </xf>
    <xf numFmtId="170" fontId="58" fillId="0" borderId="0" xfId="85" applyFont="1" applyFill="1" applyAlignment="1">
      <alignment horizontal="center" vertical="center"/>
    </xf>
    <xf numFmtId="3" fontId="66" fillId="0" borderId="0" xfId="43" applyNumberFormat="1" applyFont="1" applyFill="1" applyAlignment="1">
      <alignment horizontal="right" vertical="center"/>
    </xf>
    <xf numFmtId="167" fontId="77" fillId="27" borderId="28" xfId="86" applyNumberFormat="1" applyFont="1" applyFill="1" applyBorder="1" applyAlignment="1">
      <alignment vertical="center"/>
    </xf>
    <xf numFmtId="167" fontId="77" fillId="27" borderId="20" xfId="86" applyNumberFormat="1" applyFont="1" applyFill="1" applyBorder="1" applyAlignment="1">
      <alignment vertical="center"/>
    </xf>
    <xf numFmtId="167" fontId="60" fillId="27" borderId="20" xfId="86" applyNumberFormat="1" applyFont="1" applyFill="1" applyBorder="1" applyAlignment="1">
      <alignment vertical="center"/>
    </xf>
    <xf numFmtId="167" fontId="60" fillId="30" borderId="41" xfId="43" applyNumberFormat="1" applyFont="1" applyFill="1" applyBorder="1" applyAlignment="1">
      <alignment horizontal="center" vertical="center"/>
    </xf>
    <xf numFmtId="167" fontId="60" fillId="27" borderId="20" xfId="86" applyNumberFormat="1" applyFont="1" applyFill="1" applyBorder="1" applyAlignment="1">
      <alignment horizontal="right" vertical="center"/>
    </xf>
    <xf numFmtId="167" fontId="60" fillId="27" borderId="20" xfId="369" applyNumberFormat="1" applyFont="1" applyFill="1" applyBorder="1" applyAlignment="1">
      <alignment vertical="center"/>
    </xf>
    <xf numFmtId="167" fontId="60" fillId="30" borderId="78" xfId="43" applyNumberFormat="1" applyFont="1" applyFill="1" applyBorder="1" applyAlignment="1">
      <alignment horizontal="center" vertical="center"/>
    </xf>
    <xf numFmtId="167" fontId="77" fillId="27" borderId="59" xfId="86" applyNumberFormat="1" applyFont="1" applyFill="1" applyBorder="1" applyAlignment="1">
      <alignment vertical="center"/>
    </xf>
    <xf numFmtId="167" fontId="60" fillId="27" borderId="41" xfId="86" applyNumberFormat="1" applyFont="1" applyFill="1" applyBorder="1" applyAlignment="1">
      <alignment horizontal="center" vertical="center"/>
    </xf>
    <xf numFmtId="167" fontId="60" fillId="27" borderId="31" xfId="86" applyNumberFormat="1" applyFont="1" applyFill="1" applyBorder="1" applyAlignment="1">
      <alignment horizontal="center" vertical="center"/>
    </xf>
    <xf numFmtId="168" fontId="93" fillId="30" borderId="32" xfId="43" applyNumberFormat="1" applyFont="1" applyFill="1" applyBorder="1" applyAlignment="1">
      <alignment horizontal="center" vertical="center"/>
    </xf>
    <xf numFmtId="0" fontId="93" fillId="30" borderId="24" xfId="43" applyNumberFormat="1" applyFont="1" applyFill="1" applyBorder="1" applyAlignment="1">
      <alignment horizontal="center" vertical="center"/>
    </xf>
    <xf numFmtId="168" fontId="77" fillId="27" borderId="15" xfId="43" applyNumberFormat="1" applyFont="1" applyFill="1" applyBorder="1" applyAlignment="1">
      <alignment horizontal="center" vertical="center"/>
    </xf>
    <xf numFmtId="168" fontId="73" fillId="27" borderId="0" xfId="43" applyNumberFormat="1" applyFont="1" applyFill="1" applyBorder="1" applyAlignment="1">
      <alignment horizontal="center"/>
    </xf>
    <xf numFmtId="10" fontId="73" fillId="0" borderId="0" xfId="97" applyNumberFormat="1" applyFont="1"/>
    <xf numFmtId="170" fontId="90" fillId="0" borderId="0" xfId="85" applyFont="1"/>
    <xf numFmtId="174" fontId="137" fillId="27" borderId="14" xfId="43" applyNumberFormat="1" applyFont="1" applyFill="1" applyBorder="1" applyAlignment="1" applyProtection="1"/>
    <xf numFmtId="170" fontId="58" fillId="0" borderId="0" xfId="85" applyFont="1" applyAlignment="1">
      <alignment wrapText="1"/>
    </xf>
    <xf numFmtId="3" fontId="77" fillId="0" borderId="0" xfId="0" applyNumberFormat="1" applyFont="1"/>
    <xf numFmtId="10" fontId="66" fillId="0" borderId="15" xfId="372" applyNumberFormat="1" applyFont="1" applyFill="1" applyBorder="1" applyAlignment="1">
      <alignment horizontal="center"/>
    </xf>
    <xf numFmtId="10" fontId="60" fillId="0" borderId="15" xfId="372" applyNumberFormat="1" applyFont="1" applyFill="1" applyBorder="1" applyAlignment="1">
      <alignment horizontal="center" vertical="center"/>
    </xf>
    <xf numFmtId="0" fontId="58" fillId="0" borderId="24" xfId="43" applyFont="1" applyFill="1" applyBorder="1" applyAlignment="1">
      <alignment horizontal="right"/>
    </xf>
    <xf numFmtId="43" fontId="58" fillId="0" borderId="0" xfId="43" applyNumberFormat="1" applyFont="1" applyFill="1"/>
    <xf numFmtId="187" fontId="58" fillId="0" borderId="0" xfId="43" applyNumberFormat="1" applyFont="1" applyFill="1"/>
    <xf numFmtId="43" fontId="58" fillId="0" borderId="0" xfId="43" applyNumberFormat="1" applyFont="1"/>
    <xf numFmtId="0" fontId="66" fillId="0" borderId="19" xfId="43" applyFont="1" applyFill="1" applyBorder="1"/>
    <xf numFmtId="15" fontId="136" fillId="0" borderId="19" xfId="43" applyNumberFormat="1" applyFont="1" applyFill="1" applyBorder="1" applyAlignment="1">
      <alignment horizontal="center"/>
    </xf>
    <xf numFmtId="0" fontId="138" fillId="0" borderId="19" xfId="43" applyFont="1" applyFill="1" applyBorder="1"/>
    <xf numFmtId="0" fontId="139" fillId="0" borderId="19" xfId="43" applyFont="1" applyFill="1" applyBorder="1"/>
    <xf numFmtId="10" fontId="136" fillId="0" borderId="19" xfId="372" applyNumberFormat="1" applyFont="1" applyFill="1" applyBorder="1" applyAlignment="1">
      <alignment horizontal="center"/>
    </xf>
    <xf numFmtId="15" fontId="139" fillId="0" borderId="19" xfId="43" applyNumberFormat="1" applyFont="1" applyFill="1" applyBorder="1" applyAlignment="1">
      <alignment horizontal="center"/>
    </xf>
    <xf numFmtId="10" fontId="139" fillId="0" borderId="19" xfId="372" applyNumberFormat="1" applyFont="1" applyFill="1" applyBorder="1" applyAlignment="1">
      <alignment horizontal="center"/>
    </xf>
    <xf numFmtId="0" fontId="58" fillId="0" borderId="0" xfId="43" applyFont="1" applyFill="1" applyBorder="1" applyAlignment="1">
      <alignment horizontal="center"/>
    </xf>
    <xf numFmtId="0" fontId="58" fillId="0" borderId="0" xfId="43" applyFont="1" applyFill="1" applyAlignment="1">
      <alignment horizontal="center"/>
    </xf>
    <xf numFmtId="0" fontId="58" fillId="0" borderId="19" xfId="43" applyFont="1" applyFill="1" applyBorder="1" applyAlignment="1">
      <alignment horizontal="center"/>
    </xf>
    <xf numFmtId="10" fontId="58" fillId="0" borderId="19" xfId="97" applyNumberFormat="1" applyFont="1" applyFill="1" applyBorder="1" applyAlignment="1">
      <alignment horizontal="center"/>
    </xf>
    <xf numFmtId="10" fontId="136" fillId="0" borderId="0" xfId="97" applyNumberFormat="1" applyFont="1" applyFill="1" applyBorder="1" applyAlignment="1">
      <alignment horizontal="center"/>
    </xf>
    <xf numFmtId="10" fontId="136" fillId="0" borderId="19" xfId="97" applyNumberFormat="1" applyFont="1" applyFill="1" applyBorder="1" applyAlignment="1">
      <alignment horizontal="center"/>
    </xf>
    <xf numFmtId="0" fontId="136" fillId="0" borderId="19" xfId="43" applyFont="1" applyFill="1" applyBorder="1"/>
    <xf numFmtId="0" fontId="140" fillId="0" borderId="19" xfId="43" applyFont="1" applyFill="1" applyBorder="1"/>
    <xf numFmtId="175" fontId="139" fillId="0" borderId="19" xfId="372" applyNumberFormat="1" applyFont="1" applyFill="1" applyBorder="1" applyAlignment="1">
      <alignment horizontal="center"/>
    </xf>
    <xf numFmtId="0" fontId="136" fillId="0" borderId="19" xfId="43" applyFont="1" applyFill="1" applyBorder="1" applyAlignment="1">
      <alignment horizontal="center"/>
    </xf>
    <xf numFmtId="15" fontId="58" fillId="0" borderId="0" xfId="43" applyNumberFormat="1" applyFont="1" applyFill="1" applyAlignment="1">
      <alignment horizontal="center"/>
    </xf>
    <xf numFmtId="1" fontId="3" fillId="0" borderId="63" xfId="43" applyNumberFormat="1" applyFont="1" applyFill="1" applyBorder="1" applyAlignment="1">
      <alignment horizontal="center"/>
    </xf>
    <xf numFmtId="206" fontId="58" fillId="27" borderId="0" xfId="85" applyNumberFormat="1" applyFont="1" applyFill="1" applyAlignment="1">
      <alignment horizontal="right"/>
    </xf>
    <xf numFmtId="10" fontId="58" fillId="0" borderId="0" xfId="97" applyNumberFormat="1" applyFont="1"/>
    <xf numFmtId="170" fontId="109" fillId="0" borderId="0" xfId="85" applyFont="1"/>
    <xf numFmtId="203" fontId="58" fillId="0" borderId="0" xfId="85" applyNumberFormat="1" applyFont="1" applyAlignment="1">
      <alignment vertical="center"/>
    </xf>
    <xf numFmtId="203" fontId="73" fillId="0" borderId="0" xfId="85" applyNumberFormat="1" applyFont="1" applyAlignment="1">
      <alignment vertical="center"/>
    </xf>
    <xf numFmtId="213" fontId="58" fillId="0" borderId="0" xfId="85" applyNumberFormat="1" applyFont="1"/>
    <xf numFmtId="214" fontId="58" fillId="0" borderId="0" xfId="368" applyNumberFormat="1" applyFont="1"/>
    <xf numFmtId="170" fontId="0" fillId="0" borderId="0" xfId="85" applyFont="1"/>
    <xf numFmtId="43" fontId="61" fillId="0" borderId="0" xfId="43" applyNumberFormat="1" applyFont="1" applyFill="1"/>
    <xf numFmtId="0" fontId="142" fillId="27" borderId="0" xfId="470" applyFont="1" applyFill="1"/>
    <xf numFmtId="0" fontId="0" fillId="28" borderId="0" xfId="0" applyFill="1"/>
    <xf numFmtId="0" fontId="142" fillId="27" borderId="0" xfId="470" applyFont="1" applyFill="1" applyAlignment="1"/>
    <xf numFmtId="0" fontId="64" fillId="27" borderId="67" xfId="79" applyFont="1" applyFill="1" applyBorder="1" applyAlignment="1" applyProtection="1">
      <alignment horizontal="center" vertical="center"/>
    </xf>
    <xf numFmtId="0" fontId="64" fillId="27" borderId="70" xfId="79" applyFont="1" applyFill="1" applyBorder="1" applyAlignment="1" applyProtection="1">
      <alignment horizontal="center" vertical="center"/>
    </xf>
    <xf numFmtId="0" fontId="64" fillId="0" borderId="67" xfId="79" applyFont="1" applyFill="1" applyBorder="1" applyAlignment="1" applyProtection="1">
      <alignment horizontal="center" vertical="center"/>
    </xf>
    <xf numFmtId="0" fontId="64" fillId="0" borderId="70" xfId="79" applyFont="1" applyFill="1" applyBorder="1" applyAlignment="1" applyProtection="1">
      <alignment horizontal="center" vertical="center"/>
    </xf>
    <xf numFmtId="182" fontId="77" fillId="27" borderId="15" xfId="43" applyNumberFormat="1" applyFont="1" applyFill="1" applyBorder="1"/>
    <xf numFmtId="3" fontId="115" fillId="30" borderId="23" xfId="43" applyNumberFormat="1" applyFont="1" applyFill="1" applyBorder="1" applyAlignment="1">
      <alignment vertical="center"/>
    </xf>
    <xf numFmtId="0" fontId="106" fillId="30" borderId="22" xfId="43" applyFont="1" applyFill="1" applyBorder="1" applyAlignment="1">
      <alignment horizontal="center" vertical="center"/>
    </xf>
    <xf numFmtId="173" fontId="58" fillId="27" borderId="15" xfId="370" applyNumberFormat="1" applyFont="1" applyFill="1" applyBorder="1" applyAlignment="1">
      <alignment vertical="center"/>
    </xf>
    <xf numFmtId="170" fontId="58" fillId="27" borderId="0" xfId="85" applyFont="1" applyFill="1" applyAlignment="1">
      <alignment vertical="center" wrapText="1"/>
    </xf>
    <xf numFmtId="41" fontId="82" fillId="28" borderId="0" xfId="43" applyNumberFormat="1" applyFont="1" applyFill="1"/>
    <xf numFmtId="0" fontId="2" fillId="0" borderId="0" xfId="43" applyFont="1" applyFill="1" applyAlignment="1"/>
    <xf numFmtId="0" fontId="58" fillId="0" borderId="0" xfId="43" applyFont="1" applyFill="1" applyAlignment="1">
      <alignment horizontal="left" vertical="center" wrapText="1"/>
    </xf>
    <xf numFmtId="0" fontId="58" fillId="0" borderId="0" xfId="43" applyFont="1" applyFill="1" applyAlignment="1">
      <alignment horizontal="left"/>
    </xf>
    <xf numFmtId="4" fontId="78" fillId="30" borderId="24" xfId="43" applyNumberFormat="1" applyFont="1" applyFill="1" applyBorder="1" applyAlignment="1">
      <alignment horizontal="center" vertical="center" wrapText="1"/>
    </xf>
    <xf numFmtId="170" fontId="58" fillId="0" borderId="0" xfId="85" applyFont="1"/>
    <xf numFmtId="0" fontId="58" fillId="27" borderId="15" xfId="43" applyFont="1" applyFill="1" applyBorder="1"/>
    <xf numFmtId="0" fontId="58" fillId="27" borderId="24" xfId="43" applyFont="1" applyFill="1" applyBorder="1"/>
    <xf numFmtId="3" fontId="58" fillId="27" borderId="32" xfId="43" applyNumberFormat="1" applyFont="1" applyFill="1" applyBorder="1"/>
    <xf numFmtId="186" fontId="58" fillId="27" borderId="32" xfId="43" applyNumberFormat="1" applyFont="1" applyFill="1" applyBorder="1"/>
    <xf numFmtId="3" fontId="58" fillId="27" borderId="15" xfId="43" applyNumberFormat="1" applyFont="1" applyFill="1" applyBorder="1"/>
    <xf numFmtId="3" fontId="66" fillId="27" borderId="15" xfId="43" applyNumberFormat="1" applyFont="1" applyFill="1" applyBorder="1"/>
    <xf numFmtId="3" fontId="83" fillId="27" borderId="15" xfId="43" applyNumberFormat="1" applyFont="1" applyFill="1" applyBorder="1"/>
    <xf numFmtId="3" fontId="97" fillId="27" borderId="15" xfId="43" applyNumberFormat="1" applyFont="1" applyFill="1" applyBorder="1"/>
    <xf numFmtId="3" fontId="68" fillId="27" borderId="15" xfId="43" applyNumberFormat="1" applyFont="1" applyFill="1" applyBorder="1"/>
    <xf numFmtId="173" fontId="68" fillId="27" borderId="15" xfId="370" applyNumberFormat="1" applyFont="1" applyFill="1" applyBorder="1"/>
    <xf numFmtId="3" fontId="58" fillId="0" borderId="15" xfId="43" applyNumberFormat="1" applyFont="1" applyFill="1" applyBorder="1"/>
    <xf numFmtId="3" fontId="58" fillId="27" borderId="24" xfId="43" applyNumberFormat="1" applyFont="1" applyFill="1" applyBorder="1"/>
    <xf numFmtId="3" fontId="66" fillId="27" borderId="15" xfId="43" applyNumberFormat="1" applyFont="1" applyFill="1" applyBorder="1" applyAlignment="1">
      <alignment vertical="center"/>
    </xf>
    <xf numFmtId="3" fontId="60" fillId="27" borderId="15" xfId="43" applyNumberFormat="1" applyFont="1" applyFill="1" applyBorder="1" applyAlignment="1">
      <alignment vertical="center"/>
    </xf>
    <xf numFmtId="3" fontId="58" fillId="27" borderId="15" xfId="43" applyNumberFormat="1" applyFont="1" applyFill="1" applyBorder="1" applyAlignment="1">
      <alignment vertical="center"/>
    </xf>
    <xf numFmtId="173" fontId="60" fillId="27" borderId="15" xfId="370" applyNumberFormat="1" applyFont="1" applyFill="1" applyBorder="1" applyAlignment="1">
      <alignment vertical="center"/>
    </xf>
    <xf numFmtId="3" fontId="95" fillId="30" borderId="15" xfId="43" applyNumberFormat="1" applyFont="1" applyFill="1" applyBorder="1" applyAlignment="1">
      <alignment vertical="center"/>
    </xf>
    <xf numFmtId="3" fontId="72" fillId="30" borderId="15" xfId="43" applyNumberFormat="1" applyFont="1" applyFill="1" applyBorder="1" applyAlignment="1">
      <alignment vertical="center"/>
    </xf>
    <xf numFmtId="3" fontId="115" fillId="30" borderId="15" xfId="43" applyNumberFormat="1" applyFont="1" applyFill="1" applyBorder="1" applyAlignment="1">
      <alignment vertical="center"/>
    </xf>
    <xf numFmtId="173" fontId="72" fillId="30" borderId="15" xfId="370" applyNumberFormat="1" applyFont="1" applyFill="1" applyBorder="1" applyAlignment="1">
      <alignment vertical="center"/>
    </xf>
    <xf numFmtId="3" fontId="106" fillId="30" borderId="16" xfId="43" applyNumberFormat="1" applyFont="1" applyFill="1" applyBorder="1" applyAlignment="1">
      <alignment vertical="center"/>
    </xf>
    <xf numFmtId="3" fontId="72" fillId="30" borderId="16" xfId="43" applyNumberFormat="1" applyFont="1" applyFill="1" applyBorder="1" applyAlignment="1">
      <alignment vertical="center"/>
    </xf>
    <xf numFmtId="170" fontId="73" fillId="27" borderId="0" xfId="85" applyFont="1" applyFill="1" applyBorder="1"/>
    <xf numFmtId="41" fontId="73" fillId="27" borderId="0" xfId="85" applyNumberFormat="1" applyFont="1" applyFill="1" applyBorder="1"/>
    <xf numFmtId="206" fontId="73" fillId="0" borderId="0" xfId="85" applyNumberFormat="1" applyFont="1"/>
    <xf numFmtId="3" fontId="66" fillId="27" borderId="32" xfId="85" applyNumberFormat="1" applyFont="1" applyFill="1" applyBorder="1" applyAlignment="1">
      <alignment horizontal="center" vertical="center"/>
    </xf>
    <xf numFmtId="3" fontId="66" fillId="27" borderId="16" xfId="85" applyNumberFormat="1" applyFont="1" applyFill="1" applyBorder="1" applyAlignment="1">
      <alignment horizontal="center" vertical="center"/>
    </xf>
    <xf numFmtId="3" fontId="58" fillId="27" borderId="15" xfId="85" applyNumberFormat="1" applyFont="1" applyFill="1" applyBorder="1"/>
    <xf numFmtId="3" fontId="58" fillId="27" borderId="16" xfId="85" applyNumberFormat="1" applyFont="1" applyFill="1" applyBorder="1"/>
    <xf numFmtId="3" fontId="65" fillId="27" borderId="15" xfId="85" applyNumberFormat="1" applyFont="1" applyFill="1" applyBorder="1"/>
    <xf numFmtId="3" fontId="65" fillId="27" borderId="16" xfId="85" applyNumberFormat="1" applyFont="1" applyFill="1" applyBorder="1"/>
    <xf numFmtId="206" fontId="82" fillId="0" borderId="0" xfId="85" applyNumberFormat="1" applyFont="1"/>
    <xf numFmtId="3" fontId="66" fillId="27" borderId="15" xfId="85" applyNumberFormat="1" applyFont="1" applyFill="1" applyBorder="1" applyAlignment="1"/>
    <xf numFmtId="3" fontId="60" fillId="27" borderId="15" xfId="85" applyNumberFormat="1" applyFont="1" applyFill="1" applyBorder="1" applyAlignment="1">
      <alignment vertical="center"/>
    </xf>
    <xf numFmtId="206" fontId="77" fillId="0" borderId="0" xfId="85" applyNumberFormat="1" applyFont="1"/>
    <xf numFmtId="3" fontId="66" fillId="27" borderId="16" xfId="85" applyNumberFormat="1" applyFont="1" applyFill="1" applyBorder="1" applyAlignment="1"/>
    <xf numFmtId="3" fontId="58" fillId="27" borderId="15" xfId="85" applyNumberFormat="1" applyFont="1" applyFill="1" applyBorder="1" applyAlignment="1">
      <alignment horizontal="right" vertical="center"/>
    </xf>
    <xf numFmtId="0" fontId="58" fillId="0" borderId="16" xfId="368" applyFont="1" applyBorder="1"/>
    <xf numFmtId="3" fontId="58" fillId="27" borderId="15" xfId="85" applyNumberFormat="1" applyFont="1" applyFill="1" applyBorder="1" applyAlignment="1">
      <alignment horizontal="right"/>
    </xf>
    <xf numFmtId="3" fontId="58" fillId="27" borderId="16" xfId="85" applyNumberFormat="1" applyFont="1" applyFill="1" applyBorder="1" applyAlignment="1">
      <alignment horizontal="right"/>
    </xf>
    <xf numFmtId="3" fontId="58" fillId="27" borderId="15" xfId="85" applyNumberFormat="1" applyFont="1" applyFill="1" applyBorder="1" applyAlignment="1">
      <alignment vertical="center"/>
    </xf>
    <xf numFmtId="3" fontId="58" fillId="27" borderId="16" xfId="85" applyNumberFormat="1" applyFont="1" applyFill="1" applyBorder="1" applyAlignment="1">
      <alignment vertical="center"/>
    </xf>
    <xf numFmtId="3" fontId="60" fillId="27" borderId="15" xfId="85" applyNumberFormat="1" applyFont="1" applyFill="1" applyBorder="1" applyAlignment="1">
      <alignment vertical="center" wrapText="1"/>
    </xf>
    <xf numFmtId="3" fontId="60" fillId="27" borderId="16" xfId="85" applyNumberFormat="1" applyFont="1" applyFill="1" applyBorder="1" applyAlignment="1">
      <alignment vertical="center"/>
    </xf>
    <xf numFmtId="3" fontId="114" fillId="27" borderId="15" xfId="85" applyNumberFormat="1" applyFont="1" applyFill="1" applyBorder="1" applyAlignment="1"/>
    <xf numFmtId="3" fontId="114" fillId="27" borderId="16" xfId="85" applyNumberFormat="1" applyFont="1" applyFill="1" applyBorder="1" applyAlignment="1"/>
    <xf numFmtId="3" fontId="58" fillId="27" borderId="16" xfId="85" applyNumberFormat="1" applyFont="1" applyFill="1" applyBorder="1" applyAlignment="1">
      <alignment horizontal="right" vertical="center"/>
    </xf>
    <xf numFmtId="3" fontId="65" fillId="28" borderId="15" xfId="377" applyNumberFormat="1" applyFont="1" applyFill="1" applyBorder="1" applyAlignment="1">
      <alignment vertical="center"/>
    </xf>
    <xf numFmtId="3" fontId="66" fillId="28" borderId="15" xfId="85" applyNumberFormat="1" applyFont="1" applyFill="1" applyBorder="1" applyAlignment="1"/>
    <xf numFmtId="3" fontId="94" fillId="30" borderId="15" xfId="85" applyNumberFormat="1" applyFont="1" applyFill="1" applyBorder="1" applyAlignment="1">
      <alignment horizontal="right" vertical="center"/>
    </xf>
    <xf numFmtId="3" fontId="74" fillId="0" borderId="24" xfId="85" applyNumberFormat="1" applyFont="1" applyFill="1" applyBorder="1"/>
    <xf numFmtId="3" fontId="73" fillId="0" borderId="0" xfId="0" applyNumberFormat="1" applyFont="1" applyFill="1"/>
    <xf numFmtId="3" fontId="58" fillId="0" borderId="0" xfId="0" applyNumberFormat="1" applyFont="1" applyFill="1"/>
    <xf numFmtId="3" fontId="58" fillId="0" borderId="0" xfId="43" applyNumberFormat="1" applyFont="1"/>
    <xf numFmtId="187" fontId="58" fillId="0" borderId="0" xfId="368" applyNumberFormat="1" applyFont="1" applyFill="1"/>
    <xf numFmtId="209" fontId="58" fillId="0" borderId="0" xfId="368" applyNumberFormat="1" applyFont="1"/>
    <xf numFmtId="170" fontId="73" fillId="0" borderId="0" xfId="85" applyFont="1" applyAlignment="1">
      <alignment vertical="center"/>
    </xf>
    <xf numFmtId="191" fontId="73" fillId="0" borderId="0" xfId="368" applyNumberFormat="1" applyFont="1" applyAlignment="1">
      <alignment vertical="center"/>
    </xf>
    <xf numFmtId="201" fontId="73" fillId="0" borderId="0" xfId="85" applyNumberFormat="1" applyFont="1" applyAlignment="1">
      <alignment vertical="center"/>
    </xf>
    <xf numFmtId="3" fontId="83" fillId="0" borderId="15" xfId="43" applyNumberFormat="1" applyFont="1" applyFill="1" applyBorder="1" applyAlignment="1">
      <alignment vertical="center"/>
    </xf>
    <xf numFmtId="170" fontId="82" fillId="0" borderId="0" xfId="85" applyFont="1"/>
    <xf numFmtId="169" fontId="58" fillId="0" borderId="0" xfId="43" applyNumberFormat="1" applyFont="1" applyFill="1" applyAlignment="1"/>
    <xf numFmtId="192" fontId="58" fillId="0" borderId="0" xfId="43" applyNumberFormat="1" applyFont="1" applyFill="1" applyAlignment="1"/>
    <xf numFmtId="170" fontId="77" fillId="0" borderId="0" xfId="85" applyFont="1" applyFill="1"/>
    <xf numFmtId="212" fontId="77" fillId="0" borderId="0" xfId="85" applyNumberFormat="1" applyFont="1"/>
    <xf numFmtId="0" fontId="58" fillId="0" borderId="25" xfId="374" applyFont="1" applyFill="1" applyBorder="1" applyAlignment="1">
      <alignment vertical="center"/>
    </xf>
    <xf numFmtId="0" fontId="58" fillId="0" borderId="88" xfId="43" applyFont="1" applyFill="1" applyBorder="1" applyAlignment="1">
      <alignment horizontal="left" vertical="center" indent="1"/>
    </xf>
    <xf numFmtId="215" fontId="58" fillId="0" borderId="0" xfId="85" applyNumberFormat="1" applyFont="1" applyFill="1" applyAlignment="1">
      <alignment vertical="center"/>
    </xf>
    <xf numFmtId="192" fontId="60" fillId="27" borderId="15" xfId="85" applyNumberFormat="1" applyFont="1" applyFill="1" applyBorder="1" applyAlignment="1">
      <alignment vertical="center"/>
    </xf>
    <xf numFmtId="192" fontId="60" fillId="0" borderId="15" xfId="85" applyNumberFormat="1" applyFont="1" applyFill="1" applyBorder="1" applyAlignment="1">
      <alignment vertical="center"/>
    </xf>
    <xf numFmtId="192" fontId="58" fillId="27" borderId="15" xfId="85" applyNumberFormat="1" applyFont="1" applyFill="1" applyBorder="1" applyAlignment="1">
      <alignment vertical="center"/>
    </xf>
    <xf numFmtId="192" fontId="58" fillId="0" borderId="15" xfId="85" applyNumberFormat="1" applyFont="1" applyFill="1" applyBorder="1" applyAlignment="1">
      <alignment vertical="center"/>
    </xf>
    <xf numFmtId="192" fontId="60" fillId="0" borderId="0" xfId="85" applyNumberFormat="1" applyFont="1" applyFill="1" applyBorder="1" applyAlignment="1">
      <alignment vertical="center"/>
    </xf>
    <xf numFmtId="192" fontId="60" fillId="0" borderId="16" xfId="85" applyNumberFormat="1" applyFont="1" applyFill="1" applyBorder="1" applyAlignment="1">
      <alignment vertical="center"/>
    </xf>
    <xf numFmtId="0" fontId="72" fillId="30" borderId="53" xfId="43" applyFont="1" applyFill="1" applyBorder="1" applyAlignment="1">
      <alignment horizontal="left" vertical="center"/>
    </xf>
    <xf numFmtId="0" fontId="72" fillId="30" borderId="54" xfId="43" applyFont="1" applyFill="1" applyBorder="1" applyAlignment="1">
      <alignment horizontal="left" vertical="center"/>
    </xf>
    <xf numFmtId="0" fontId="72" fillId="30" borderId="79" xfId="43" applyFont="1" applyFill="1" applyBorder="1" applyAlignment="1">
      <alignment horizontal="left" vertical="center"/>
    </xf>
    <xf numFmtId="0" fontId="72" fillId="30" borderId="80" xfId="43" applyFont="1" applyFill="1" applyBorder="1" applyAlignment="1">
      <alignment horizontal="left" vertical="center"/>
    </xf>
    <xf numFmtId="0" fontId="112" fillId="30" borderId="53" xfId="43" applyFont="1" applyFill="1" applyBorder="1" applyAlignment="1">
      <alignment horizontal="center" vertical="center" wrapText="1"/>
    </xf>
    <xf numFmtId="0" fontId="112" fillId="30" borderId="54" xfId="43" applyFont="1" applyFill="1" applyBorder="1" applyAlignment="1">
      <alignment horizontal="center" vertical="center" wrapText="1"/>
    </xf>
    <xf numFmtId="0" fontId="65" fillId="27" borderId="43" xfId="43" applyFont="1" applyFill="1" applyBorder="1" applyAlignment="1">
      <alignment horizontal="center" vertical="center" wrapText="1"/>
    </xf>
    <xf numFmtId="0" fontId="65" fillId="27" borderId="66" xfId="43" applyFont="1" applyFill="1" applyBorder="1" applyAlignment="1">
      <alignment horizontal="center" vertical="center" wrapText="1"/>
    </xf>
    <xf numFmtId="0" fontId="76" fillId="30" borderId="109" xfId="43" applyFont="1" applyFill="1" applyBorder="1" applyAlignment="1">
      <alignment horizontal="center" vertical="center" wrapText="1"/>
    </xf>
    <xf numFmtId="0" fontId="76" fillId="30" borderId="103" xfId="43" applyFont="1" applyFill="1" applyBorder="1" applyAlignment="1">
      <alignment horizontal="center" vertical="center" wrapText="1"/>
    </xf>
    <xf numFmtId="0" fontId="58" fillId="28" borderId="0" xfId="43" applyFont="1" applyFill="1" applyAlignment="1">
      <alignment horizontal="left" vertical="center" wrapText="1"/>
    </xf>
    <xf numFmtId="0" fontId="62" fillId="27" borderId="0" xfId="43" applyFont="1" applyFill="1" applyAlignment="1">
      <alignment horizontal="center" vertical="center"/>
    </xf>
    <xf numFmtId="0" fontId="65" fillId="27" borderId="0" xfId="43" applyFont="1" applyFill="1" applyAlignment="1">
      <alignment horizontal="center" vertical="center"/>
    </xf>
    <xf numFmtId="0" fontId="58" fillId="0" borderId="0" xfId="368" applyFont="1" applyFill="1" applyAlignment="1">
      <alignment horizontal="left" vertical="center" wrapText="1"/>
    </xf>
    <xf numFmtId="0" fontId="58" fillId="27" borderId="0" xfId="43" applyFont="1" applyFill="1" applyAlignment="1">
      <alignment horizontal="left" wrapText="1"/>
    </xf>
    <xf numFmtId="0" fontId="58" fillId="28" borderId="0" xfId="43" applyFont="1" applyFill="1" applyAlignment="1">
      <alignment horizontal="left" wrapText="1"/>
    </xf>
    <xf numFmtId="0" fontId="58" fillId="0" borderId="0" xfId="43" applyFont="1" applyFill="1" applyBorder="1" applyAlignment="1">
      <alignment horizontal="left" vertical="center" wrapText="1"/>
    </xf>
    <xf numFmtId="10" fontId="77" fillId="27" borderId="32" xfId="97" applyNumberFormat="1" applyFont="1" applyFill="1" applyBorder="1" applyAlignment="1">
      <alignment horizontal="center" vertical="center" wrapText="1"/>
    </xf>
    <xf numFmtId="10" fontId="77" fillId="27" borderId="24" xfId="97" applyNumberFormat="1" applyFont="1" applyFill="1" applyBorder="1" applyAlignment="1">
      <alignment horizontal="center" vertical="center" wrapText="1"/>
    </xf>
    <xf numFmtId="170" fontId="58" fillId="27" borderId="0" xfId="375" applyNumberFormat="1" applyFont="1" applyFill="1" applyAlignment="1">
      <alignment horizontal="left" wrapText="1"/>
    </xf>
    <xf numFmtId="0" fontId="92" fillId="30" borderId="22" xfId="43" applyFont="1" applyFill="1" applyBorder="1" applyAlignment="1">
      <alignment horizontal="center" vertical="center"/>
    </xf>
    <xf numFmtId="0" fontId="92" fillId="30" borderId="48" xfId="43" applyFont="1" applyFill="1" applyBorder="1" applyAlignment="1">
      <alignment horizontal="center" vertical="center"/>
    </xf>
    <xf numFmtId="0" fontId="92" fillId="30" borderId="74" xfId="43" applyFont="1" applyFill="1" applyBorder="1" applyAlignment="1">
      <alignment horizontal="center" vertical="center"/>
    </xf>
    <xf numFmtId="174" fontId="92" fillId="30" borderId="26" xfId="43" applyNumberFormat="1" applyFont="1" applyFill="1" applyBorder="1" applyAlignment="1" applyProtection="1">
      <alignment horizontal="center" vertical="center" wrapText="1"/>
    </xf>
    <xf numFmtId="174" fontId="92" fillId="30" borderId="42" xfId="43" applyNumberFormat="1" applyFont="1" applyFill="1" applyBorder="1" applyAlignment="1" applyProtection="1">
      <alignment horizontal="center" vertical="center" wrapText="1"/>
    </xf>
    <xf numFmtId="174" fontId="92" fillId="30" borderId="56" xfId="43" applyNumberFormat="1" applyFont="1" applyFill="1" applyBorder="1" applyAlignment="1" applyProtection="1">
      <alignment horizontal="center" vertical="center" wrapText="1"/>
    </xf>
    <xf numFmtId="174" fontId="92" fillId="30" borderId="77" xfId="43" applyNumberFormat="1" applyFont="1" applyFill="1" applyBorder="1" applyAlignment="1" applyProtection="1">
      <alignment horizontal="center" vertical="center" wrapText="1"/>
    </xf>
    <xf numFmtId="174" fontId="62" fillId="28" borderId="0" xfId="43" applyNumberFormat="1" applyFont="1" applyFill="1" applyBorder="1" applyAlignment="1" applyProtection="1">
      <alignment horizontal="center" vertical="center"/>
    </xf>
    <xf numFmtId="174" fontId="65" fillId="28" borderId="0" xfId="43" applyNumberFormat="1" applyFont="1" applyFill="1" applyBorder="1" applyAlignment="1" applyProtection="1">
      <alignment horizontal="center" vertical="center"/>
    </xf>
    <xf numFmtId="174" fontId="92" fillId="30" borderId="26" xfId="43" applyNumberFormat="1" applyFont="1" applyFill="1" applyBorder="1" applyAlignment="1" applyProtection="1">
      <alignment horizontal="center" vertical="center"/>
    </xf>
    <xf numFmtId="174" fontId="92" fillId="30" borderId="42" xfId="43" applyNumberFormat="1" applyFont="1" applyFill="1" applyBorder="1" applyAlignment="1" applyProtection="1">
      <alignment horizontal="center" vertical="center"/>
    </xf>
    <xf numFmtId="174" fontId="92" fillId="30" borderId="56" xfId="43" applyNumberFormat="1" applyFont="1" applyFill="1" applyBorder="1" applyAlignment="1" applyProtection="1">
      <alignment horizontal="center" vertical="center"/>
    </xf>
    <xf numFmtId="174" fontId="92" fillId="30" borderId="77" xfId="43" applyNumberFormat="1" applyFont="1" applyFill="1" applyBorder="1" applyAlignment="1" applyProtection="1">
      <alignment horizontal="center" vertical="center"/>
    </xf>
    <xf numFmtId="0" fontId="62" fillId="0" borderId="0" xfId="43" applyFont="1" applyFill="1" applyAlignment="1">
      <alignment horizontal="center" vertical="center"/>
    </xf>
    <xf numFmtId="0" fontId="60" fillId="27" borderId="0" xfId="43" applyFont="1" applyFill="1" applyAlignment="1">
      <alignment horizontal="center" vertical="center"/>
    </xf>
    <xf numFmtId="0" fontId="64" fillId="0" borderId="0" xfId="43" applyFont="1" applyFill="1" applyAlignment="1">
      <alignment horizontal="left" vertical="center" wrapText="1"/>
    </xf>
    <xf numFmtId="0" fontId="58" fillId="0" borderId="0" xfId="43" applyFont="1" applyFill="1" applyAlignment="1">
      <alignment horizontal="left" wrapText="1"/>
    </xf>
    <xf numFmtId="3" fontId="141" fillId="30" borderId="107" xfId="43" applyNumberFormat="1" applyFont="1" applyFill="1" applyBorder="1" applyAlignment="1">
      <alignment horizontal="center" vertical="center"/>
    </xf>
    <xf numFmtId="3" fontId="141" fillId="30" borderId="25" xfId="43" applyNumberFormat="1" applyFont="1" applyFill="1" applyBorder="1" applyAlignment="1">
      <alignment horizontal="center" vertical="center"/>
    </xf>
    <xf numFmtId="3" fontId="141" fillId="30" borderId="73" xfId="43" applyNumberFormat="1" applyFont="1" applyFill="1" applyBorder="1" applyAlignment="1">
      <alignment horizontal="center" vertical="center"/>
    </xf>
    <xf numFmtId="14" fontId="60" fillId="27" borderId="0" xfId="43" applyNumberFormat="1" applyFont="1" applyFill="1" applyAlignment="1">
      <alignment horizontal="center" vertical="center"/>
    </xf>
    <xf numFmtId="0" fontId="93" fillId="30" borderId="27" xfId="43" applyFont="1" applyFill="1" applyBorder="1" applyAlignment="1">
      <alignment horizontal="center" vertical="center" wrapText="1"/>
    </xf>
    <xf numFmtId="0" fontId="93" fillId="30" borderId="18" xfId="43" applyFont="1" applyFill="1" applyBorder="1" applyAlignment="1">
      <alignment horizontal="center" vertical="center" wrapText="1"/>
    </xf>
    <xf numFmtId="0" fontId="93" fillId="30" borderId="38" xfId="43" applyFont="1" applyFill="1" applyBorder="1" applyAlignment="1">
      <alignment horizontal="center" vertical="center" wrapText="1"/>
    </xf>
    <xf numFmtId="0" fontId="93" fillId="30" borderId="33" xfId="43" applyFont="1" applyFill="1" applyBorder="1" applyAlignment="1">
      <alignment horizontal="center" vertical="center"/>
    </xf>
    <xf numFmtId="0" fontId="93" fillId="30" borderId="19" xfId="43" applyFont="1" applyFill="1" applyBorder="1" applyAlignment="1">
      <alignment horizontal="center" vertical="center"/>
    </xf>
    <xf numFmtId="0" fontId="93" fillId="30" borderId="40" xfId="43" applyFont="1" applyFill="1" applyBorder="1" applyAlignment="1">
      <alignment horizontal="center" vertical="center"/>
    </xf>
    <xf numFmtId="0" fontId="93" fillId="30" borderId="62" xfId="43" applyFont="1" applyFill="1" applyBorder="1" applyAlignment="1">
      <alignment horizontal="center" vertical="center"/>
    </xf>
    <xf numFmtId="0" fontId="93" fillId="30" borderId="63" xfId="43" applyFont="1" applyFill="1" applyBorder="1" applyAlignment="1">
      <alignment horizontal="center" vertical="center"/>
    </xf>
    <xf numFmtId="0" fontId="93" fillId="30" borderId="64" xfId="43" applyFont="1" applyFill="1" applyBorder="1" applyAlignment="1">
      <alignment horizontal="center" vertical="center"/>
    </xf>
    <xf numFmtId="3" fontId="93" fillId="30" borderId="32" xfId="43" applyNumberFormat="1" applyFont="1" applyFill="1" applyBorder="1" applyAlignment="1">
      <alignment horizontal="center" vertical="center" wrapText="1"/>
    </xf>
    <xf numFmtId="3" fontId="93" fillId="30" borderId="15" xfId="43" applyNumberFormat="1" applyFont="1" applyFill="1" applyBorder="1" applyAlignment="1">
      <alignment horizontal="center" vertical="center" wrapText="1"/>
    </xf>
    <xf numFmtId="3" fontId="93" fillId="30" borderId="50" xfId="43" applyNumberFormat="1" applyFont="1" applyFill="1" applyBorder="1" applyAlignment="1">
      <alignment horizontal="center" vertical="center" wrapText="1"/>
    </xf>
    <xf numFmtId="0" fontId="72" fillId="30" borderId="107" xfId="43" applyFont="1" applyFill="1" applyBorder="1" applyAlignment="1">
      <alignment horizontal="center"/>
    </xf>
    <xf numFmtId="0" fontId="72" fillId="30" borderId="25" xfId="43" applyFont="1" applyFill="1" applyBorder="1" applyAlignment="1">
      <alignment horizontal="center"/>
    </xf>
    <xf numFmtId="187" fontId="62" fillId="27" borderId="0" xfId="86" applyNumberFormat="1" applyFont="1" applyFill="1" applyAlignment="1">
      <alignment horizontal="center" vertical="center"/>
    </xf>
    <xf numFmtId="0" fontId="93" fillId="30" borderId="26" xfId="43" applyFont="1" applyFill="1" applyBorder="1" applyAlignment="1">
      <alignment horizontal="center" vertical="center" wrapText="1"/>
    </xf>
    <xf numFmtId="0" fontId="93" fillId="30" borderId="14" xfId="43" applyFont="1" applyFill="1" applyBorder="1" applyAlignment="1">
      <alignment horizontal="center" vertical="center" wrapText="1"/>
    </xf>
    <xf numFmtId="0" fontId="93" fillId="30" borderId="56" xfId="43" applyFont="1" applyFill="1" applyBorder="1" applyAlignment="1">
      <alignment horizontal="center" vertical="center" wrapText="1"/>
    </xf>
    <xf numFmtId="0" fontId="93" fillId="30" borderId="33" xfId="43" applyFont="1" applyFill="1" applyBorder="1" applyAlignment="1">
      <alignment horizontal="center" vertical="center" wrapText="1"/>
    </xf>
    <xf numFmtId="0" fontId="93" fillId="30" borderId="19" xfId="43" applyFont="1" applyFill="1" applyBorder="1" applyAlignment="1">
      <alignment horizontal="center" vertical="center" wrapText="1"/>
    </xf>
    <xf numFmtId="0" fontId="93" fillId="30" borderId="40" xfId="43" applyFont="1" applyFill="1" applyBorder="1" applyAlignment="1">
      <alignment horizontal="center" vertical="center" wrapText="1"/>
    </xf>
    <xf numFmtId="0" fontId="72" fillId="30" borderId="107" xfId="43" applyFont="1" applyFill="1" applyBorder="1" applyAlignment="1">
      <alignment horizontal="center" vertical="center" wrapText="1"/>
    </xf>
    <xf numFmtId="0" fontId="72" fillId="30" borderId="25" xfId="43" applyFont="1" applyFill="1" applyBorder="1" applyAlignment="1">
      <alignment horizontal="center" vertical="center" wrapText="1"/>
    </xf>
    <xf numFmtId="0" fontId="72" fillId="30" borderId="73" xfId="43" applyFont="1" applyFill="1" applyBorder="1" applyAlignment="1">
      <alignment horizontal="center" vertical="center" wrapText="1"/>
    </xf>
    <xf numFmtId="169" fontId="62" fillId="27" borderId="0" xfId="86" applyFont="1" applyFill="1" applyAlignment="1">
      <alignment horizontal="center" vertical="center"/>
    </xf>
    <xf numFmtId="0" fontId="58" fillId="27" borderId="0" xfId="43" applyFont="1" applyFill="1" applyAlignment="1">
      <alignment horizontal="left" vertical="center"/>
    </xf>
    <xf numFmtId="0" fontId="72" fillId="30" borderId="22" xfId="43" applyFont="1" applyFill="1" applyBorder="1" applyAlignment="1">
      <alignment horizontal="center" vertical="center"/>
    </xf>
    <xf numFmtId="0" fontId="72" fillId="30" borderId="48" xfId="43" applyFont="1" applyFill="1" applyBorder="1" applyAlignment="1">
      <alignment horizontal="center" vertical="center"/>
    </xf>
    <xf numFmtId="168" fontId="62" fillId="27" borderId="0" xfId="86" applyNumberFormat="1" applyFont="1" applyFill="1" applyBorder="1" applyAlignment="1">
      <alignment horizontal="center" vertical="center"/>
    </xf>
    <xf numFmtId="15" fontId="60" fillId="27" borderId="0" xfId="86" applyNumberFormat="1" applyFont="1" applyFill="1" applyAlignment="1">
      <alignment horizontal="center" vertical="center"/>
    </xf>
    <xf numFmtId="0" fontId="93" fillId="30" borderId="27" xfId="43" applyFont="1" applyFill="1" applyBorder="1" applyAlignment="1">
      <alignment horizontal="center" vertical="center"/>
    </xf>
    <xf numFmtId="0" fontId="93" fillId="30" borderId="18" xfId="43" applyFont="1" applyFill="1" applyBorder="1" applyAlignment="1">
      <alignment horizontal="center" vertical="center"/>
    </xf>
    <xf numFmtId="0" fontId="93" fillId="30" borderId="30" xfId="43" applyFont="1" applyFill="1" applyBorder="1" applyAlignment="1">
      <alignment horizontal="center" vertical="center"/>
    </xf>
    <xf numFmtId="0" fontId="93" fillId="30" borderId="28" xfId="43" applyFont="1" applyFill="1" applyBorder="1" applyAlignment="1">
      <alignment horizontal="center" vertical="center" wrapText="1"/>
    </xf>
    <xf numFmtId="0" fontId="93" fillId="30" borderId="20" xfId="43" applyFont="1" applyFill="1" applyBorder="1" applyAlignment="1">
      <alignment horizontal="center" vertical="center" wrapText="1"/>
    </xf>
    <xf numFmtId="0" fontId="93" fillId="30" borderId="31" xfId="43" applyFont="1" applyFill="1" applyBorder="1" applyAlignment="1">
      <alignment horizontal="center" vertical="center" wrapText="1"/>
    </xf>
    <xf numFmtId="3" fontId="93" fillId="30" borderId="33" xfId="43" applyNumberFormat="1" applyFont="1" applyFill="1" applyBorder="1" applyAlignment="1">
      <alignment horizontal="center" vertical="center" wrapText="1"/>
    </xf>
    <xf numFmtId="3" fontId="93" fillId="30" borderId="19" xfId="43" applyNumberFormat="1" applyFont="1" applyFill="1" applyBorder="1" applyAlignment="1">
      <alignment horizontal="center" vertical="center" wrapText="1"/>
    </xf>
    <xf numFmtId="3" fontId="93" fillId="30" borderId="34" xfId="43" applyNumberFormat="1" applyFont="1" applyFill="1" applyBorder="1" applyAlignment="1">
      <alignment horizontal="center" vertical="center" wrapText="1"/>
    </xf>
    <xf numFmtId="3" fontId="78" fillId="30" borderId="42" xfId="43" applyNumberFormat="1" applyFont="1" applyFill="1" applyBorder="1" applyAlignment="1">
      <alignment horizontal="center" vertical="center" wrapText="1"/>
    </xf>
    <xf numFmtId="3" fontId="78" fillId="30" borderId="16" xfId="43" applyNumberFormat="1" applyFont="1" applyFill="1" applyBorder="1" applyAlignment="1">
      <alignment horizontal="center" vertical="center" wrapText="1"/>
    </xf>
    <xf numFmtId="3" fontId="78" fillId="30" borderId="35" xfId="43" applyNumberFormat="1" applyFont="1" applyFill="1" applyBorder="1" applyAlignment="1">
      <alignment horizontal="center" vertical="center" wrapText="1"/>
    </xf>
    <xf numFmtId="3" fontId="93" fillId="30" borderId="24" xfId="43" applyNumberFormat="1" applyFont="1" applyFill="1" applyBorder="1" applyAlignment="1">
      <alignment horizontal="center" vertical="center" wrapText="1"/>
    </xf>
    <xf numFmtId="168" fontId="62" fillId="27" borderId="0" xfId="86" applyNumberFormat="1" applyFont="1" applyFill="1" applyAlignment="1">
      <alignment horizontal="center" vertical="center"/>
    </xf>
    <xf numFmtId="0" fontId="78" fillId="30" borderId="27" xfId="43" applyFont="1" applyFill="1" applyBorder="1" applyAlignment="1">
      <alignment horizontal="center" vertical="center"/>
    </xf>
    <xf numFmtId="0" fontId="78" fillId="30" borderId="18" xfId="43" applyFont="1" applyFill="1" applyBorder="1" applyAlignment="1">
      <alignment horizontal="center" vertical="center"/>
    </xf>
    <xf numFmtId="0" fontId="78" fillId="30" borderId="30" xfId="43" applyFont="1" applyFill="1" applyBorder="1" applyAlignment="1">
      <alignment horizontal="center" vertical="center"/>
    </xf>
    <xf numFmtId="0" fontId="78" fillId="30" borderId="28" xfId="43" applyFont="1" applyFill="1" applyBorder="1" applyAlignment="1">
      <alignment horizontal="center" vertical="center" wrapText="1"/>
    </xf>
    <xf numFmtId="0" fontId="78" fillId="30" borderId="20" xfId="43" applyFont="1" applyFill="1" applyBorder="1" applyAlignment="1">
      <alignment horizontal="center" vertical="center" wrapText="1"/>
    </xf>
    <xf numFmtId="0" fontId="78" fillId="30" borderId="31" xfId="43" applyFont="1" applyFill="1" applyBorder="1" applyAlignment="1">
      <alignment horizontal="center" vertical="center" wrapText="1"/>
    </xf>
    <xf numFmtId="3" fontId="78" fillId="30" borderId="33" xfId="43" applyNumberFormat="1" applyFont="1" applyFill="1" applyBorder="1" applyAlignment="1">
      <alignment horizontal="center" vertical="center" wrapText="1"/>
    </xf>
    <xf numFmtId="3" fontId="78" fillId="30" borderId="19" xfId="43" applyNumberFormat="1" applyFont="1" applyFill="1" applyBorder="1" applyAlignment="1">
      <alignment horizontal="center" vertical="center" wrapText="1"/>
    </xf>
    <xf numFmtId="3" fontId="78" fillId="30" borderId="34" xfId="43" applyNumberFormat="1" applyFont="1" applyFill="1" applyBorder="1" applyAlignment="1">
      <alignment horizontal="center" vertical="center" wrapText="1"/>
    </xf>
    <xf numFmtId="3" fontId="78" fillId="30" borderId="62" xfId="43" applyNumberFormat="1" applyFont="1" applyFill="1" applyBorder="1" applyAlignment="1">
      <alignment horizontal="center" vertical="center" wrapText="1"/>
    </xf>
    <xf numFmtId="3" fontId="78" fillId="30" borderId="63" xfId="43" applyNumberFormat="1" applyFont="1" applyFill="1" applyBorder="1" applyAlignment="1">
      <alignment horizontal="center" vertical="center" wrapText="1"/>
    </xf>
    <xf numFmtId="3" fontId="78" fillId="30" borderId="61" xfId="43" applyNumberFormat="1" applyFont="1" applyFill="1" applyBorder="1" applyAlignment="1">
      <alignment horizontal="center" vertical="center" wrapText="1"/>
    </xf>
    <xf numFmtId="3" fontId="78" fillId="30" borderId="28" xfId="43" applyNumberFormat="1" applyFont="1" applyFill="1" applyBorder="1" applyAlignment="1">
      <alignment horizontal="center" vertical="center" wrapText="1"/>
    </xf>
    <xf numFmtId="3" fontId="78" fillId="30" borderId="20" xfId="43" applyNumberFormat="1" applyFont="1" applyFill="1" applyBorder="1" applyAlignment="1">
      <alignment horizontal="center" vertical="center" wrapText="1"/>
    </xf>
    <xf numFmtId="3" fontId="78" fillId="30" borderId="31" xfId="43" applyNumberFormat="1" applyFont="1" applyFill="1" applyBorder="1" applyAlignment="1">
      <alignment horizontal="center" vertical="center" wrapText="1"/>
    </xf>
    <xf numFmtId="3" fontId="78" fillId="30" borderId="32" xfId="43" applyNumberFormat="1" applyFont="1" applyFill="1" applyBorder="1" applyAlignment="1">
      <alignment horizontal="center" vertical="center" wrapText="1"/>
    </xf>
    <xf numFmtId="3" fontId="78" fillId="30" borderId="15" xfId="43" applyNumberFormat="1" applyFont="1" applyFill="1" applyBorder="1" applyAlignment="1">
      <alignment horizontal="center" vertical="center" wrapText="1"/>
    </xf>
    <xf numFmtId="3" fontId="78" fillId="30" borderId="24" xfId="43" applyNumberFormat="1" applyFont="1" applyFill="1" applyBorder="1" applyAlignment="1">
      <alignment horizontal="center" vertical="center" wrapText="1"/>
    </xf>
    <xf numFmtId="0" fontId="58" fillId="0" borderId="0" xfId="43" applyFont="1" applyFill="1" applyAlignment="1">
      <alignment horizontal="left" vertical="center" wrapText="1"/>
    </xf>
    <xf numFmtId="0" fontId="70" fillId="30" borderId="26" xfId="43" applyFont="1" applyFill="1" applyBorder="1" applyAlignment="1">
      <alignment horizontal="center" vertical="center" wrapText="1"/>
    </xf>
    <xf numFmtId="0" fontId="70" fillId="30" borderId="24" xfId="43" applyFont="1" applyFill="1" applyBorder="1" applyAlignment="1">
      <alignment horizontal="center" vertical="center" wrapText="1"/>
    </xf>
    <xf numFmtId="0" fontId="58" fillId="0" borderId="0" xfId="43" applyFont="1" applyFill="1" applyAlignment="1">
      <alignment horizontal="left"/>
    </xf>
    <xf numFmtId="0" fontId="70" fillId="30" borderId="43" xfId="43" applyFont="1" applyFill="1" applyBorder="1" applyAlignment="1">
      <alignment horizontal="center" vertical="center" wrapText="1"/>
    </xf>
    <xf numFmtId="0" fontId="70" fillId="30" borderId="44" xfId="43" applyFont="1" applyFill="1" applyBorder="1" applyAlignment="1">
      <alignment horizontal="center" vertical="center" wrapText="1"/>
    </xf>
    <xf numFmtId="0" fontId="70" fillId="30" borderId="66" xfId="43" applyFont="1" applyFill="1" applyBorder="1" applyAlignment="1">
      <alignment horizontal="center" vertical="center" wrapText="1"/>
    </xf>
    <xf numFmtId="1" fontId="78" fillId="30" borderId="43" xfId="43" applyNumberFormat="1" applyFont="1" applyFill="1" applyBorder="1" applyAlignment="1">
      <alignment horizontal="center" vertical="center" wrapText="1"/>
    </xf>
    <xf numFmtId="1" fontId="78" fillId="30" borderId="66" xfId="43" applyNumberFormat="1" applyFont="1" applyFill="1" applyBorder="1" applyAlignment="1">
      <alignment horizontal="center" vertical="center" wrapText="1"/>
    </xf>
    <xf numFmtId="3" fontId="114" fillId="0" borderId="0" xfId="0" applyNumberFormat="1" applyFont="1" applyFill="1" applyAlignment="1">
      <alignment horizontal="center" wrapText="1"/>
    </xf>
    <xf numFmtId="3" fontId="114" fillId="0" borderId="108" xfId="0" applyNumberFormat="1" applyFont="1" applyFill="1" applyBorder="1" applyAlignment="1">
      <alignment horizontal="center" wrapText="1"/>
    </xf>
    <xf numFmtId="41" fontId="62" fillId="27" borderId="0" xfId="85" applyNumberFormat="1" applyFont="1" applyFill="1" applyBorder="1" applyAlignment="1">
      <alignment horizontal="center" vertical="center"/>
    </xf>
    <xf numFmtId="49" fontId="143" fillId="27" borderId="0" xfId="85" applyNumberFormat="1" applyFont="1" applyFill="1" applyAlignment="1">
      <alignment horizontal="center" vertical="center"/>
    </xf>
    <xf numFmtId="49" fontId="122" fillId="27" borderId="0" xfId="85" applyNumberFormat="1" applyFont="1" applyFill="1" applyAlignment="1">
      <alignment horizontal="center" vertical="center"/>
    </xf>
    <xf numFmtId="0" fontId="66" fillId="27" borderId="32" xfId="43" applyFont="1" applyFill="1" applyBorder="1" applyAlignment="1">
      <alignment horizontal="center" vertical="center"/>
    </xf>
    <xf numFmtId="0" fontId="66" fillId="27" borderId="24" xfId="43" applyFont="1" applyFill="1" applyBorder="1" applyAlignment="1">
      <alignment horizontal="center" vertical="center"/>
    </xf>
    <xf numFmtId="0" fontId="66" fillId="27" borderId="81" xfId="43" applyFont="1" applyFill="1" applyBorder="1" applyAlignment="1">
      <alignment horizontal="center"/>
    </xf>
    <xf numFmtId="0" fontId="66" fillId="27" borderId="82" xfId="43" applyFont="1" applyFill="1" applyBorder="1" applyAlignment="1">
      <alignment horizontal="center"/>
    </xf>
    <xf numFmtId="0" fontId="66" fillId="27" borderId="98" xfId="43" applyFont="1" applyFill="1" applyBorder="1" applyAlignment="1">
      <alignment horizontal="center"/>
    </xf>
    <xf numFmtId="0" fontId="58" fillId="27" borderId="0" xfId="43" applyFont="1" applyFill="1" applyBorder="1" applyAlignment="1">
      <alignment horizontal="left" vertical="center" wrapText="1"/>
    </xf>
    <xf numFmtId="0" fontId="62" fillId="27" borderId="0" xfId="43" applyNumberFormat="1" applyFont="1" applyFill="1" applyAlignment="1" applyProtection="1">
      <alignment horizontal="center" vertical="center"/>
    </xf>
    <xf numFmtId="0" fontId="128" fillId="30" borderId="26" xfId="43" quotePrefix="1" applyNumberFormat="1" applyFont="1" applyFill="1" applyBorder="1" applyAlignment="1" applyProtection="1">
      <alignment horizontal="center" vertical="center"/>
    </xf>
    <xf numFmtId="0" fontId="128" fillId="30" borderId="24" xfId="43" quotePrefix="1" applyNumberFormat="1" applyFont="1" applyFill="1" applyBorder="1" applyAlignment="1" applyProtection="1">
      <alignment horizontal="center" vertical="center"/>
    </xf>
    <xf numFmtId="0" fontId="65" fillId="27" borderId="0" xfId="43" applyNumberFormat="1" applyFont="1" applyFill="1" applyAlignment="1" applyProtection="1">
      <alignment horizontal="center" vertical="center"/>
    </xf>
    <xf numFmtId="0" fontId="62" fillId="0" borderId="0" xfId="43" applyNumberFormat="1" applyFont="1" applyFill="1" applyAlignment="1" applyProtection="1">
      <alignment horizontal="center" vertical="center"/>
    </xf>
    <xf numFmtId="0" fontId="113" fillId="30" borderId="48" xfId="43" applyNumberFormat="1" applyFont="1" applyFill="1" applyBorder="1" applyAlignment="1">
      <alignment horizontal="center"/>
    </xf>
    <xf numFmtId="0" fontId="113" fillId="30" borderId="74" xfId="43" applyNumberFormat="1" applyFont="1" applyFill="1" applyBorder="1" applyAlignment="1">
      <alignment horizontal="center"/>
    </xf>
    <xf numFmtId="0" fontId="113" fillId="30" borderId="22" xfId="43" applyNumberFormat="1" applyFont="1" applyFill="1" applyBorder="1" applyAlignment="1">
      <alignment horizontal="center" wrapText="1"/>
    </xf>
    <xf numFmtId="0" fontId="113" fillId="30" borderId="48" xfId="43" applyNumberFormat="1" applyFont="1" applyFill="1" applyBorder="1" applyAlignment="1">
      <alignment horizontal="center" wrapText="1"/>
    </xf>
    <xf numFmtId="0" fontId="113" fillId="30" borderId="74" xfId="43" applyNumberFormat="1" applyFont="1" applyFill="1" applyBorder="1" applyAlignment="1">
      <alignment horizontal="center" wrapText="1"/>
    </xf>
    <xf numFmtId="3" fontId="66" fillId="27" borderId="43" xfId="43" applyNumberFormat="1" applyFont="1" applyFill="1" applyBorder="1" applyAlignment="1">
      <alignment horizontal="center" vertical="center"/>
    </xf>
    <xf numFmtId="3" fontId="66" fillId="27" borderId="44" xfId="43" applyNumberFormat="1" applyFont="1" applyFill="1" applyBorder="1" applyAlignment="1">
      <alignment horizontal="center" vertical="center"/>
    </xf>
    <xf numFmtId="3" fontId="66" fillId="27" borderId="66" xfId="43" applyNumberFormat="1" applyFont="1" applyFill="1" applyBorder="1" applyAlignment="1">
      <alignment horizontal="center" vertical="center"/>
    </xf>
    <xf numFmtId="0" fontId="62" fillId="27" borderId="43" xfId="43" applyFont="1" applyFill="1" applyBorder="1" applyAlignment="1">
      <alignment horizontal="center" vertical="center"/>
    </xf>
    <xf numFmtId="0" fontId="62" fillId="27" borderId="44" xfId="43" applyFont="1" applyFill="1" applyBorder="1" applyAlignment="1">
      <alignment horizontal="center" vertical="center"/>
    </xf>
    <xf numFmtId="0" fontId="62" fillId="27" borderId="66" xfId="43" applyFont="1" applyFill="1" applyBorder="1" applyAlignment="1">
      <alignment horizontal="center" vertical="center"/>
    </xf>
    <xf numFmtId="3" fontId="58" fillId="0" borderId="0" xfId="91" applyNumberFormat="1" applyFont="1" applyFill="1" applyAlignment="1">
      <alignment horizontal="left" vertical="center" wrapText="1"/>
    </xf>
    <xf numFmtId="0" fontId="84" fillId="28" borderId="0" xfId="43" applyNumberFormat="1" applyFont="1" applyFill="1" applyAlignment="1" applyProtection="1">
      <alignment horizontal="center" vertical="center"/>
    </xf>
    <xf numFmtId="0" fontId="78" fillId="30" borderId="83" xfId="43" quotePrefix="1" applyNumberFormat="1" applyFont="1" applyFill="1" applyBorder="1" applyAlignment="1" applyProtection="1">
      <alignment horizontal="center" vertical="center"/>
    </xf>
    <xf numFmtId="0" fontId="78" fillId="30" borderId="84" xfId="43" quotePrefix="1" applyNumberFormat="1" applyFont="1" applyFill="1" applyBorder="1" applyAlignment="1" applyProtection="1">
      <alignment horizontal="center" vertical="center"/>
    </xf>
    <xf numFmtId="0" fontId="78" fillId="30" borderId="32" xfId="43" quotePrefix="1" applyNumberFormat="1" applyFont="1" applyFill="1" applyBorder="1" applyAlignment="1" applyProtection="1">
      <alignment horizontal="center" vertical="center"/>
    </xf>
    <xf numFmtId="0" fontId="78" fillId="30" borderId="24" xfId="43" quotePrefix="1" applyNumberFormat="1" applyFont="1" applyFill="1" applyBorder="1" applyAlignment="1" applyProtection="1">
      <alignment horizontal="center" vertical="center"/>
    </xf>
    <xf numFmtId="0" fontId="62" fillId="27" borderId="0" xfId="43" applyFont="1" applyFill="1" applyAlignment="1">
      <alignment horizontal="center"/>
    </xf>
    <xf numFmtId="0" fontId="70" fillId="30" borderId="22" xfId="43" applyFont="1" applyFill="1" applyBorder="1" applyAlignment="1">
      <alignment horizontal="center" vertical="center" wrapText="1"/>
    </xf>
    <xf numFmtId="0" fontId="70" fillId="30" borderId="74" xfId="43" applyFont="1" applyFill="1" applyBorder="1" applyAlignment="1">
      <alignment horizontal="center" vertical="center" wrapText="1"/>
    </xf>
    <xf numFmtId="0" fontId="70" fillId="30" borderId="32" xfId="43" applyFont="1" applyFill="1" applyBorder="1" applyAlignment="1">
      <alignment horizontal="center" vertical="center" wrapText="1"/>
    </xf>
    <xf numFmtId="0" fontId="70" fillId="30" borderId="42" xfId="43" applyFont="1" applyFill="1" applyBorder="1" applyAlignment="1">
      <alignment horizontal="center" vertical="center" wrapText="1"/>
    </xf>
    <xf numFmtId="0" fontId="70" fillId="30" borderId="35" xfId="43" applyFont="1" applyFill="1" applyBorder="1" applyAlignment="1">
      <alignment horizontal="center" vertical="center" wrapText="1"/>
    </xf>
    <xf numFmtId="0" fontId="58" fillId="27" borderId="0" xfId="43" applyFont="1" applyFill="1" applyBorder="1" applyAlignment="1">
      <alignment horizontal="justify" vertical="center"/>
    </xf>
    <xf numFmtId="0" fontId="58" fillId="27" borderId="0" xfId="43" applyFont="1" applyFill="1" applyBorder="1" applyAlignment="1">
      <alignment horizontal="justify" vertical="center" wrapText="1"/>
    </xf>
    <xf numFmtId="0" fontId="60" fillId="27" borderId="0" xfId="43" applyFont="1" applyFill="1" applyAlignment="1" applyProtection="1">
      <alignment horizontal="center" vertical="center"/>
      <protection locked="0"/>
    </xf>
    <xf numFmtId="0" fontId="58" fillId="27" borderId="0" xfId="43" applyFont="1" applyFill="1" applyAlignment="1">
      <alignment horizontal="justify" vertical="center" wrapText="1"/>
    </xf>
    <xf numFmtId="15" fontId="60" fillId="0" borderId="0" xfId="86" applyNumberFormat="1" applyFont="1" applyFill="1" applyAlignment="1">
      <alignment horizontal="center" vertical="center"/>
    </xf>
    <xf numFmtId="0" fontId="70" fillId="30" borderId="27" xfId="43" applyFont="1" applyFill="1" applyBorder="1" applyAlignment="1">
      <alignment horizontal="center" vertical="center" wrapText="1"/>
    </xf>
    <xf numFmtId="0" fontId="70" fillId="30" borderId="18" xfId="43" applyFont="1" applyFill="1" applyBorder="1" applyAlignment="1">
      <alignment horizontal="center" vertical="center" wrapText="1"/>
    </xf>
    <xf numFmtId="0" fontId="70" fillId="30" borderId="38" xfId="43" applyFont="1" applyFill="1" applyBorder="1" applyAlignment="1">
      <alignment horizontal="center" vertical="center" wrapText="1"/>
    </xf>
    <xf numFmtId="3" fontId="70" fillId="30" borderId="28" xfId="43" applyNumberFormat="1" applyFont="1" applyFill="1" applyBorder="1" applyAlignment="1">
      <alignment horizontal="center" vertical="center" wrapText="1"/>
    </xf>
    <xf numFmtId="3" fontId="70" fillId="30" borderId="20" xfId="43" applyNumberFormat="1" applyFont="1" applyFill="1" applyBorder="1" applyAlignment="1">
      <alignment horizontal="center" vertical="center" wrapText="1"/>
    </xf>
    <xf numFmtId="3" fontId="70" fillId="30" borderId="41" xfId="43" applyNumberFormat="1" applyFont="1" applyFill="1" applyBorder="1" applyAlignment="1">
      <alignment horizontal="center" vertical="center" wrapText="1"/>
    </xf>
    <xf numFmtId="0" fontId="58" fillId="27" borderId="0" xfId="43" applyFont="1" applyFill="1" applyAlignment="1">
      <alignment horizontal="left" vertical="center" wrapText="1"/>
    </xf>
    <xf numFmtId="0" fontId="60" fillId="27" borderId="17" xfId="43" applyFont="1" applyFill="1" applyBorder="1" applyAlignment="1">
      <alignment horizontal="center" vertical="center"/>
    </xf>
    <xf numFmtId="0" fontId="60" fillId="27" borderId="85" xfId="43" applyFont="1" applyFill="1" applyBorder="1" applyAlignment="1">
      <alignment horizontal="center" vertical="center"/>
    </xf>
    <xf numFmtId="0" fontId="62" fillId="28" borderId="0" xfId="43" applyFont="1" applyFill="1" applyAlignment="1">
      <alignment horizontal="center" vertical="center"/>
    </xf>
    <xf numFmtId="0" fontId="118" fillId="28" borderId="0" xfId="43" applyFont="1" applyFill="1" applyAlignment="1">
      <alignment horizontal="center" vertical="center"/>
    </xf>
    <xf numFmtId="0" fontId="70" fillId="30" borderId="22" xfId="43" applyFont="1" applyFill="1" applyBorder="1" applyAlignment="1">
      <alignment horizontal="center" vertical="center"/>
    </xf>
    <xf numFmtId="0" fontId="70" fillId="30" borderId="95" xfId="43" applyFont="1" applyFill="1" applyBorder="1" applyAlignment="1">
      <alignment horizontal="center" vertical="center"/>
    </xf>
    <xf numFmtId="0" fontId="60" fillId="27" borderId="18" xfId="43" applyFont="1" applyFill="1" applyBorder="1" applyAlignment="1">
      <alignment horizontal="center" vertical="center"/>
    </xf>
    <xf numFmtId="0" fontId="60" fillId="27" borderId="38" xfId="43" applyFont="1" applyFill="1" applyBorder="1" applyAlignment="1">
      <alignment horizontal="center" vertical="center"/>
    </xf>
    <xf numFmtId="0" fontId="60" fillId="0" borderId="51" xfId="43" applyFont="1" applyFill="1" applyBorder="1" applyAlignment="1">
      <alignment horizontal="center" vertical="center"/>
    </xf>
    <xf numFmtId="0" fontId="60" fillId="0" borderId="18" xfId="43" applyFont="1" applyFill="1" applyBorder="1" applyAlignment="1">
      <alignment horizontal="center" vertical="center"/>
    </xf>
    <xf numFmtId="0" fontId="60" fillId="0" borderId="38" xfId="43" applyFont="1" applyFill="1" applyBorder="1" applyAlignment="1">
      <alignment horizontal="center" vertical="center"/>
    </xf>
    <xf numFmtId="0" fontId="60" fillId="27" borderId="56" xfId="43" applyFont="1" applyFill="1" applyBorder="1" applyAlignment="1">
      <alignment horizontal="center" vertical="center"/>
    </xf>
    <xf numFmtId="0" fontId="60" fillId="27" borderId="91" xfId="43" applyFont="1" applyFill="1" applyBorder="1" applyAlignment="1">
      <alignment horizontal="center" vertical="center"/>
    </xf>
    <xf numFmtId="0" fontId="60" fillId="27" borderId="71" xfId="43" applyFont="1" applyFill="1" applyBorder="1" applyAlignment="1">
      <alignment horizontal="center" vertical="center"/>
    </xf>
    <xf numFmtId="0" fontId="60" fillId="27" borderId="73" xfId="43" applyFont="1" applyFill="1" applyBorder="1" applyAlignment="1">
      <alignment horizontal="center" vertical="center"/>
    </xf>
    <xf numFmtId="0" fontId="62" fillId="27" borderId="0" xfId="378" applyFont="1" applyFill="1" applyBorder="1" applyAlignment="1">
      <alignment horizontal="center" vertical="center" wrapText="1"/>
    </xf>
    <xf numFmtId="0" fontId="60" fillId="27" borderId="0" xfId="378" applyFont="1" applyFill="1" applyBorder="1" applyAlignment="1">
      <alignment horizontal="center" vertical="center"/>
    </xf>
    <xf numFmtId="0" fontId="58" fillId="27" borderId="49" xfId="378" applyFont="1" applyFill="1" applyBorder="1" applyAlignment="1">
      <alignment horizontal="justify" vertical="center" wrapText="1"/>
    </xf>
    <xf numFmtId="0" fontId="58" fillId="27" borderId="0" xfId="378" applyFont="1" applyFill="1" applyBorder="1" applyAlignment="1">
      <alignment horizontal="justify" vertical="center" wrapText="1"/>
    </xf>
    <xf numFmtId="0" fontId="62" fillId="0" borderId="0" xfId="378" applyFont="1" applyFill="1" applyBorder="1" applyAlignment="1">
      <alignment horizontal="center" vertical="center" wrapText="1"/>
    </xf>
    <xf numFmtId="0" fontId="58" fillId="0" borderId="0" xfId="378" applyFont="1" applyFill="1" applyAlignment="1">
      <alignment horizontal="left" vertical="center" wrapText="1"/>
    </xf>
    <xf numFmtId="0" fontId="66" fillId="27" borderId="100" xfId="43" applyFont="1" applyFill="1" applyBorder="1" applyAlignment="1">
      <alignment horizontal="center" vertical="center" wrapText="1" shrinkToFit="1"/>
    </xf>
    <xf numFmtId="0" fontId="66" fillId="27" borderId="102" xfId="43" applyFont="1" applyFill="1" applyBorder="1" applyAlignment="1">
      <alignment horizontal="center" vertical="center" wrapText="1" shrinkToFit="1"/>
    </xf>
    <xf numFmtId="0" fontId="66" fillId="27" borderId="53" xfId="43" applyFont="1" applyFill="1" applyBorder="1" applyAlignment="1">
      <alignment horizontal="center" vertical="center" wrapText="1"/>
    </xf>
    <xf numFmtId="0" fontId="66" fillId="27" borderId="92" xfId="43" applyFont="1" applyFill="1" applyBorder="1" applyAlignment="1">
      <alignment horizontal="center" vertical="center" wrapText="1"/>
    </xf>
    <xf numFmtId="0" fontId="129" fillId="27" borderId="100" xfId="374" applyFont="1" applyFill="1" applyBorder="1" applyAlignment="1">
      <alignment horizontal="center" vertical="center" wrapText="1"/>
    </xf>
    <xf numFmtId="0" fontId="129" fillId="27" borderId="101" xfId="374" applyFont="1" applyFill="1" applyBorder="1" applyAlignment="1">
      <alignment horizontal="center" vertical="center" wrapText="1"/>
    </xf>
    <xf numFmtId="0" fontId="129" fillId="27" borderId="102" xfId="374" applyFont="1" applyFill="1" applyBorder="1" applyAlignment="1">
      <alignment horizontal="center" vertical="center" wrapText="1"/>
    </xf>
    <xf numFmtId="0" fontId="66" fillId="27" borderId="100" xfId="43" applyFont="1" applyFill="1" applyBorder="1" applyAlignment="1">
      <alignment horizontal="center" vertical="center" wrapText="1"/>
    </xf>
    <xf numFmtId="0" fontId="66" fillId="27" borderId="101" xfId="43" applyFont="1" applyFill="1" applyBorder="1" applyAlignment="1">
      <alignment horizontal="center" vertical="center" wrapText="1"/>
    </xf>
    <xf numFmtId="0" fontId="66" fillId="27" borderId="102" xfId="43" applyFont="1" applyFill="1" applyBorder="1" applyAlignment="1">
      <alignment horizontal="center" vertical="center" wrapText="1"/>
    </xf>
  </cellXfs>
  <cellStyles count="506">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2" xfId="8" builtinId="34" customBuiltin="1"/>
    <cellStyle name="20% - Énfasis2 2" xfId="112"/>
    <cellStyle name="20% - Énfasis2 2 2" xfId="187"/>
    <cellStyle name="20% - Énfasis2 3" xfId="186"/>
    <cellStyle name="20% - Énfasis2 3 2" xfId="188"/>
    <cellStyle name="20% - Énfasis3" xfId="9" builtinId="38" customBuiltin="1"/>
    <cellStyle name="20% - Énfasis3 2" xfId="113"/>
    <cellStyle name="20% - Énfasis3 2 2" xfId="190"/>
    <cellStyle name="20% - Énfasis3 3" xfId="189"/>
    <cellStyle name="20% - Énfasis3 3 2" xfId="191"/>
    <cellStyle name="20% - Énfasis4" xfId="10" builtinId="42" customBuiltin="1"/>
    <cellStyle name="20% - Énfasis4 2" xfId="114"/>
    <cellStyle name="20% - Énfasis4 2 2" xfId="193"/>
    <cellStyle name="20% - Énfasis4 3" xfId="192"/>
    <cellStyle name="20% - Énfasis4 3 2" xfId="194"/>
    <cellStyle name="20% - Énfasis5" xfId="11" builtinId="46" customBuiltin="1"/>
    <cellStyle name="20% - Énfasis5 2" xfId="115"/>
    <cellStyle name="20% - Énfasis5 2 2" xfId="196"/>
    <cellStyle name="20% - Énfasis5 3" xfId="195"/>
    <cellStyle name="20% - Énfasis5 3 2" xfId="197"/>
    <cellStyle name="20% - Énfasis6" xfId="12" builtinId="50" customBuiltin="1"/>
    <cellStyle name="20% - Énfasis6 2" xfId="116"/>
    <cellStyle name="20% - Énfasis6 2 2" xfId="199"/>
    <cellStyle name="20% - Énfasis6 3" xfId="198"/>
    <cellStyle name="20% - Énfasis6 3 2" xfId="200"/>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2" xfId="20" builtinId="35" customBuiltin="1"/>
    <cellStyle name="40% - Énfasis2 2" xfId="122"/>
    <cellStyle name="40% - Énfasis2 2 2" xfId="205"/>
    <cellStyle name="40% - Énfasis2 3" xfId="204"/>
    <cellStyle name="40% - Énfasis2 3 2" xfId="206"/>
    <cellStyle name="40% - Énfasis3" xfId="21" builtinId="39" customBuiltin="1"/>
    <cellStyle name="40% - Énfasis3 2" xfId="123"/>
    <cellStyle name="40% - Énfasis3 2 2" xfId="208"/>
    <cellStyle name="40% - Énfasis3 3" xfId="207"/>
    <cellStyle name="40% - Énfasis3 3 2" xfId="209"/>
    <cellStyle name="40% - Énfasis4" xfId="22" builtinId="43" customBuiltin="1"/>
    <cellStyle name="40% - Énfasis4 2" xfId="124"/>
    <cellStyle name="40% - Énfasis4 2 2" xfId="211"/>
    <cellStyle name="40% - Énfasis4 3" xfId="210"/>
    <cellStyle name="40% - Énfasis4 3 2" xfId="212"/>
    <cellStyle name="40% - Énfasis5" xfId="23" builtinId="47" customBuiltin="1"/>
    <cellStyle name="40% - Énfasis5 2" xfId="125"/>
    <cellStyle name="40% - Énfasis5 2 2" xfId="214"/>
    <cellStyle name="40% - Énfasis5 3" xfId="213"/>
    <cellStyle name="40% - Énfasis5 3 2" xfId="215"/>
    <cellStyle name="40% - Énfasis6" xfId="24" builtinId="51" customBuiltin="1"/>
    <cellStyle name="40% - Énfasis6 2" xfId="126"/>
    <cellStyle name="40% - Énfasis6 2 2" xfId="217"/>
    <cellStyle name="40% - Énfasis6 3" xfId="216"/>
    <cellStyle name="40% - Énfasis6 3 2" xfId="218"/>
    <cellStyle name="60% - Accent1" xfId="25"/>
    <cellStyle name="60% - Accent1 2" xfId="127"/>
    <cellStyle name="60% - Accent1 3" xfId="148"/>
    <cellStyle name="60% - Accent1 4" xfId="338"/>
    <cellStyle name="60% - Accent1 5" xfId="347"/>
    <cellStyle name="60% - Accent2" xfId="26"/>
    <cellStyle name="60% - Accent2 2" xfId="128"/>
    <cellStyle name="60% - Accent2 3" xfId="145"/>
    <cellStyle name="60% - Accent2 4" xfId="363"/>
    <cellStyle name="60% - Accent2 5" xfId="367"/>
    <cellStyle name="60% - Accent3" xfId="27"/>
    <cellStyle name="60% - Accent3 2" xfId="129"/>
    <cellStyle name="60% - Accent3 3" xfId="120"/>
    <cellStyle name="60% - Accent3 4" xfId="361"/>
    <cellStyle name="60% - Accent3 5" xfId="365"/>
    <cellStyle name="60% - Accent4" xfId="28"/>
    <cellStyle name="60% - Accent4 2" xfId="130"/>
    <cellStyle name="60% - Accent4 3" xfId="119"/>
    <cellStyle name="60% - Accent4 4" xfId="362"/>
    <cellStyle name="60% - Accent4 5" xfId="366"/>
    <cellStyle name="60% - Accent5" xfId="29"/>
    <cellStyle name="60% - Accent5 2" xfId="131"/>
    <cellStyle name="60% - Accent5 3" xfId="118"/>
    <cellStyle name="60% - Accent5 4" xfId="337"/>
    <cellStyle name="60% - Accent5 5" xfId="348"/>
    <cellStyle name="60% - Accent6" xfId="30"/>
    <cellStyle name="60% - Accent6 2" xfId="132"/>
    <cellStyle name="60% - Accent6 3" xfId="117"/>
    <cellStyle name="60% - Accent6 4" xfId="360"/>
    <cellStyle name="60% - Accent6 5" xfId="364"/>
    <cellStyle name="60% - Énfasis1" xfId="31" builtinId="32" customBuiltin="1"/>
    <cellStyle name="60% - Énfasis1 2" xfId="133"/>
    <cellStyle name="60% - Énfasis1 2 2" xfId="220"/>
    <cellStyle name="60% - Énfasis1 3" xfId="219"/>
    <cellStyle name="60% - Énfasis1 3 2" xfId="221"/>
    <cellStyle name="60% - Énfasis2" xfId="32" builtinId="36" customBuiltin="1"/>
    <cellStyle name="60% - Énfasis2 2" xfId="134"/>
    <cellStyle name="60% - Énfasis2 2 2" xfId="223"/>
    <cellStyle name="60% - Énfasis2 3" xfId="222"/>
    <cellStyle name="60% - Énfasis2 3 2" xfId="224"/>
    <cellStyle name="60% - Énfasis3" xfId="33" builtinId="40" customBuiltin="1"/>
    <cellStyle name="60% - Énfasis3 2" xfId="135"/>
    <cellStyle name="60% - Énfasis3 2 2" xfId="226"/>
    <cellStyle name="60% - Énfasis3 3" xfId="225"/>
    <cellStyle name="60% - Énfasis3 3 2" xfId="227"/>
    <cellStyle name="60% - Énfasis4" xfId="34" builtinId="44" customBuiltin="1"/>
    <cellStyle name="60% - Énfasis4 2" xfId="136"/>
    <cellStyle name="60% - Énfasis4 2 2" xfId="229"/>
    <cellStyle name="60% - Énfasis4 3" xfId="228"/>
    <cellStyle name="60% - Énfasis4 3 2" xfId="230"/>
    <cellStyle name="60% - Énfasis5" xfId="35" builtinId="48" customBuiltin="1"/>
    <cellStyle name="60% - Énfasis5 2" xfId="137"/>
    <cellStyle name="60% - Énfasis5 2 2" xfId="232"/>
    <cellStyle name="60% - Énfasis5 3" xfId="231"/>
    <cellStyle name="60% - Énfasis5 3 2" xfId="233"/>
    <cellStyle name="60% - Énfasis6" xfId="36" builtinId="52" customBuiltin="1"/>
    <cellStyle name="60% - Énfasis6 2" xfId="138"/>
    <cellStyle name="60% - Énfasis6 2 2" xfId="235"/>
    <cellStyle name="60% - Énfasis6 3" xfId="234"/>
    <cellStyle name="60% - Énfasis6 3 2" xfId="236"/>
    <cellStyle name="Accent1" xfId="37"/>
    <cellStyle name="Accent1 2" xfId="139"/>
    <cellStyle name="Accent1 3" xfId="110"/>
    <cellStyle name="Accent1 4" xfId="359"/>
    <cellStyle name="Accent1 5" xfId="171"/>
    <cellStyle name="Accent2" xfId="38"/>
    <cellStyle name="Accent2 2" xfId="140"/>
    <cellStyle name="Accent2 3" xfId="109"/>
    <cellStyle name="Accent2 4" xfId="358"/>
    <cellStyle name="Accent2 5" xfId="167"/>
    <cellStyle name="Accent3" xfId="39"/>
    <cellStyle name="Accent3 2" xfId="141"/>
    <cellStyle name="Accent3 3" xfId="317"/>
    <cellStyle name="Accent3 4" xfId="335"/>
    <cellStyle name="Accent3 5" xfId="350"/>
    <cellStyle name="Accent4" xfId="40"/>
    <cellStyle name="Accent4 2" xfId="142"/>
    <cellStyle name="Accent4 3" xfId="318"/>
    <cellStyle name="Accent4 4" xfId="334"/>
    <cellStyle name="Accent4 5" xfId="323"/>
    <cellStyle name="Accent5" xfId="41"/>
    <cellStyle name="Accent5 2" xfId="143"/>
    <cellStyle name="Accent5 3" xfId="319"/>
    <cellStyle name="Accent5 4" xfId="357"/>
    <cellStyle name="Accent5 5" xfId="164"/>
    <cellStyle name="Accent6" xfId="42"/>
    <cellStyle name="Accent6 2" xfId="144"/>
    <cellStyle name="Accent6 3" xfId="320"/>
    <cellStyle name="Accent6 4" xfId="356"/>
    <cellStyle name="Accent6 5" xfId="340"/>
    <cellStyle name="ANCLAS,REZONES Y SUS PARTES,DE FUNDICION,DE HIERRO O DE ACERO" xfId="43"/>
    <cellStyle name="ANCLAS,REZONES Y SUS PARTES,DE FUNDICION,DE HIERRO O DE ACERO 2" xfId="374"/>
    <cellStyle name="ANCLAS,REZONES Y SUS PARTES,DE FUNDICION,DE HIERRO O DE ACERO 2 2" xfId="469"/>
    <cellStyle name="Bad" xfId="44"/>
    <cellStyle name="Bad 2" xfId="146"/>
    <cellStyle name="Bad 3" xfId="321"/>
    <cellStyle name="Bad 4" xfId="333"/>
    <cellStyle name="Bad 5" xfId="351"/>
    <cellStyle name="Buena" xfId="45" builtinId="26" customBuiltin="1"/>
    <cellStyle name="Buena 2" xfId="147"/>
    <cellStyle name="Buena 2 2" xfId="238"/>
    <cellStyle name="Buena 3" xfId="237"/>
    <cellStyle name="Buena 3 2" xfId="239"/>
    <cellStyle name="Calculation" xfId="46"/>
    <cellStyle name="Cálculo" xfId="47" builtinId="22" customBuiltin="1"/>
    <cellStyle name="Cálculo 2" xfId="149"/>
    <cellStyle name="Cálculo 2 2" xfId="241"/>
    <cellStyle name="Cálculo 3" xfId="240"/>
    <cellStyle name="Cálculo 3 2" xfId="24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vinculada" xfId="49" builtinId="24" customBuiltin="1"/>
    <cellStyle name="Celda vinculada 2" xfId="151"/>
    <cellStyle name="Celda vinculada 2 2" xfId="247"/>
    <cellStyle name="Celda vinculada 3" xfId="246"/>
    <cellStyle name="Celda vinculada 3 2" xfId="248"/>
    <cellStyle name="Check Cell" xfId="50"/>
    <cellStyle name="Check Cell 2" xfId="152"/>
    <cellStyle name="Check Cell 3" xfId="322"/>
    <cellStyle name="Check Cell 4" xfId="355"/>
    <cellStyle name="Check Cell 5" xfId="341"/>
    <cellStyle name="Comma [0]_hojas adicionales" xfId="249"/>
    <cellStyle name="Comma [0]_insumos_DEUDA PUBLICA 30-09-2005" xfId="51"/>
    <cellStyle name="Comma_aaa Stock Deuda Provincias I 2006" xfId="250"/>
    <cellStyle name="Comma0" xfId="52"/>
    <cellStyle name="Currency [0]_aaa Stock Deuda Provincias I 2006" xfId="251"/>
    <cellStyle name="Currency_aaa Stock Deuda Provincias I 2006" xfId="252"/>
    <cellStyle name="Currency0" xfId="53"/>
    <cellStyle name="En miles" xfId="54"/>
    <cellStyle name="En millones" xfId="55"/>
    <cellStyle name="Encabezado 4" xfId="56" builtinId="19" customBuiltin="1"/>
    <cellStyle name="Encabezado 4 2" xfId="153"/>
    <cellStyle name="Encabezado 4 2 2" xfId="254"/>
    <cellStyle name="Encabezado 4 3" xfId="253"/>
    <cellStyle name="Encabezado 4 3 2" xfId="255"/>
    <cellStyle name="Énfasis1" xfId="57" builtinId="29" customBuiltin="1"/>
    <cellStyle name="Énfasis1 2" xfId="154"/>
    <cellStyle name="Énfasis1 2 2" xfId="257"/>
    <cellStyle name="Énfasis1 3" xfId="256"/>
    <cellStyle name="Énfasis1 3 2" xfId="258"/>
    <cellStyle name="Énfasis2" xfId="58" builtinId="33" customBuiltin="1"/>
    <cellStyle name="Énfasis2 2" xfId="155"/>
    <cellStyle name="Énfasis2 2 2" xfId="260"/>
    <cellStyle name="Énfasis2 3" xfId="259"/>
    <cellStyle name="Énfasis2 3 2" xfId="261"/>
    <cellStyle name="Énfasis3" xfId="59" builtinId="37" customBuiltin="1"/>
    <cellStyle name="Énfasis3 2" xfId="156"/>
    <cellStyle name="Énfasis3 2 2" xfId="263"/>
    <cellStyle name="Énfasis3 3" xfId="262"/>
    <cellStyle name="Énfasis3 3 2" xfId="264"/>
    <cellStyle name="Énfasis4" xfId="60" builtinId="41" customBuiltin="1"/>
    <cellStyle name="Énfasis4 2" xfId="157"/>
    <cellStyle name="Énfasis4 2 2" xfId="266"/>
    <cellStyle name="Énfasis4 3" xfId="265"/>
    <cellStyle name="Énfasis4 3 2" xfId="267"/>
    <cellStyle name="Énfasis5" xfId="61" builtinId="45" customBuiltin="1"/>
    <cellStyle name="Énfasis5 2" xfId="158"/>
    <cellStyle name="Énfasis5 2 2" xfId="269"/>
    <cellStyle name="Énfasis5 3" xfId="268"/>
    <cellStyle name="Énfasis5 3 2" xfId="270"/>
    <cellStyle name="Énfasis6" xfId="62" builtinId="49" customBuiltin="1"/>
    <cellStyle name="Énfasis6 2" xfId="159"/>
    <cellStyle name="Énfasis6 2 2" xfId="272"/>
    <cellStyle name="Énfasis6 3" xfId="271"/>
    <cellStyle name="Énfasis6 3 2" xfId="273"/>
    <cellStyle name="Entrada" xfId="63" builtinId="20" customBuiltin="1"/>
    <cellStyle name="Entrada 2" xfId="160"/>
    <cellStyle name="Entrada 2 2" xfId="275"/>
    <cellStyle name="Entrada 3" xfId="274"/>
    <cellStyle name="Entrada 3 2" xfId="276"/>
    <cellStyle name="Euro" xfId="64"/>
    <cellStyle name="Euro 2" xfId="380"/>
    <cellStyle name="Euro 2 2" xfId="381"/>
    <cellStyle name="Euro 2 2 2" xfId="382"/>
    <cellStyle name="Euro 3" xfId="383"/>
    <cellStyle name="Explanatory Text" xfId="65"/>
    <cellStyle name="Explanatory Text 2" xfId="161"/>
    <cellStyle name="Explanatory Text 3" xfId="326"/>
    <cellStyle name="Explanatory Text 4" xfId="327"/>
    <cellStyle name="Explanatory Text 5" xfId="325"/>
    <cellStyle name="F2" xfId="66"/>
    <cellStyle name="F3" xfId="67"/>
    <cellStyle name="F4" xfId="68"/>
    <cellStyle name="F5" xfId="69"/>
    <cellStyle name="F6" xfId="70"/>
    <cellStyle name="F7" xfId="71"/>
    <cellStyle name="F8" xfId="72"/>
    <cellStyle name="facha" xfId="73"/>
    <cellStyle name="Followed Hyperlink_aaa Stock Deuda Provincias I 2006" xfId="277"/>
    <cellStyle name="Good" xfId="74"/>
    <cellStyle name="Good 2" xfId="163"/>
    <cellStyle name="Good 3" xfId="328"/>
    <cellStyle name="Good 4" xfId="354"/>
    <cellStyle name="Good 5" xfId="342"/>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5"/>
    <cellStyle name="Incorrecto 2 2" xfId="279"/>
    <cellStyle name="Incorrecto 3" xfId="278"/>
    <cellStyle name="Incorrecto 3 2" xfId="280"/>
    <cellStyle name="Input" xfId="82"/>
    <cellStyle name="Input 2" xfId="166"/>
    <cellStyle name="Input 3" xfId="330"/>
    <cellStyle name="Input 4" xfId="353"/>
    <cellStyle name="Input 5" xfId="343"/>
    <cellStyle name="jo[" xfId="83"/>
    <cellStyle name="Linked Cell" xfId="84"/>
    <cellStyle name="Linked Cell 2" xfId="168"/>
    <cellStyle name="Linked Cell 3" xfId="331"/>
    <cellStyle name="Linked Cell 4" xfId="352"/>
    <cellStyle name="Linked Cell 5" xfId="344"/>
    <cellStyle name="Millares" xfId="85" builtinId="3"/>
    <cellStyle name="Millares [0]" xfId="86" builtinId="6"/>
    <cellStyle name="Millares [0] 2" xfId="369"/>
    <cellStyle name="Millares [0] 2 2" xfId="384"/>
    <cellStyle name="Millares [0] 2 2 2" xfId="385"/>
    <cellStyle name="Millares [0] 2 2 2 2" xfId="386"/>
    <cellStyle name="Millares [0] 2 2 3" xfId="387"/>
    <cellStyle name="Millares [0] 2 2 4" xfId="454"/>
    <cellStyle name="Millares [0] 2 3" xfId="388"/>
    <cellStyle name="Millares [0] 3" xfId="389"/>
    <cellStyle name="Millares [0] 3 2" xfId="442"/>
    <cellStyle name="Millares [0] 4" xfId="436"/>
    <cellStyle name="Millares [0] 4 2" xfId="481"/>
    <cellStyle name="Millares [0] 5" xfId="445"/>
    <cellStyle name="Millares [0] 5 2" xfId="488"/>
    <cellStyle name="Millares [0] 8" xfId="432"/>
    <cellStyle name="Millares [2]" xfId="87"/>
    <cellStyle name="Millares [2] 2" xfId="169"/>
    <cellStyle name="Millares [2] 3" xfId="332"/>
    <cellStyle name="Millares [2] 4" xfId="324"/>
    <cellStyle name="Millares [2] 5" xfId="329"/>
    <cellStyle name="Millares 10" xfId="435"/>
    <cellStyle name="Millares 10 2" xfId="480"/>
    <cellStyle name="Millares 11" xfId="444"/>
    <cellStyle name="Millares 11 2" xfId="487"/>
    <cellStyle name="Millares 12" xfId="451"/>
    <cellStyle name="Millares 12 2" xfId="494"/>
    <cellStyle name="Millares 13" xfId="458"/>
    <cellStyle name="Millares 13 2" xfId="496"/>
    <cellStyle name="Millares 14" xfId="456"/>
    <cellStyle name="Millares 15" xfId="377"/>
    <cellStyle name="Millares 16" xfId="450"/>
    <cellStyle name="Millares 16 2" xfId="493"/>
    <cellStyle name="Millares 17" xfId="433"/>
    <cellStyle name="Millares 18" xfId="446"/>
    <cellStyle name="Millares 18 2" xfId="489"/>
    <cellStyle name="Millares 2" xfId="370"/>
    <cellStyle name="Millares 2 2" xfId="390"/>
    <cellStyle name="Millares 2 2 2" xfId="391"/>
    <cellStyle name="Millares 2 2 2 2" xfId="392"/>
    <cellStyle name="Millares 2 2 2 2 2" xfId="393"/>
    <cellStyle name="Millares 2 2 3" xfId="394"/>
    <cellStyle name="Millares 2 2 4" xfId="457"/>
    <cellStyle name="Millares 2 3" xfId="395"/>
    <cellStyle name="Millares 2 4" xfId="396"/>
    <cellStyle name="Millares 2 5" xfId="397"/>
    <cellStyle name="Millares 2 6" xfId="398"/>
    <cellStyle name="Millares 3" xfId="373"/>
    <cellStyle name="Millares 3 2" xfId="437"/>
    <cellStyle name="Millares 3 2 2" xfId="482"/>
    <cellStyle name="Millares 3 3" xfId="447"/>
    <cellStyle name="Millares 3 3 2" xfId="490"/>
    <cellStyle name="Millares 3 4" xfId="460"/>
    <cellStyle name="Millares 3 4 2" xfId="498"/>
    <cellStyle name="Millares 3 5" xfId="473"/>
    <cellStyle name="Millares 4" xfId="375"/>
    <cellStyle name="Millares 4 2" xfId="399"/>
    <cellStyle name="Millares 4 2 2" xfId="400"/>
    <cellStyle name="Millares 4 2 2 2" xfId="401"/>
    <cellStyle name="Millares 4 3" xfId="402"/>
    <cellStyle name="Millares 5" xfId="403"/>
    <cellStyle name="Millares 5 2" xfId="404"/>
    <cellStyle name="Millares 5 2 2" xfId="405"/>
    <cellStyle name="Millares 5 2 2 2" xfId="406"/>
    <cellStyle name="Millares 5 3" xfId="407"/>
    <cellStyle name="Millares 5 4" xfId="441"/>
    <cellStyle name="Millares 5 5" xfId="464"/>
    <cellStyle name="Millares 5 5 2" xfId="501"/>
    <cellStyle name="Millares 5 6" xfId="474"/>
    <cellStyle name="Millares 6" xfId="408"/>
    <cellStyle name="Millares 6 2" xfId="409"/>
    <cellStyle name="Millares 7" xfId="410"/>
    <cellStyle name="Millares 7 2" xfId="411"/>
    <cellStyle name="Millares 7 3" xfId="412"/>
    <cellStyle name="Millares 7 3 2" xfId="465"/>
    <cellStyle name="Millares 7 3 2 2" xfId="502"/>
    <cellStyle name="Millares 7 3 3" xfId="475"/>
    <cellStyle name="Millares 8" xfId="413"/>
    <cellStyle name="Millares 9" xfId="414"/>
    <cellStyle name="Neutral" xfId="88" builtinId="28" customBuiltin="1"/>
    <cellStyle name="Neutral 2" xfId="170"/>
    <cellStyle name="Neutral 2 2" xfId="282"/>
    <cellStyle name="Neutral 3" xfId="281"/>
    <cellStyle name="Neutral 3 2" xfId="283"/>
    <cellStyle name="Normal" xfId="0" builtinId="0"/>
    <cellStyle name="Normal 10" xfId="434"/>
    <cellStyle name="Normal 10 2" xfId="463"/>
    <cellStyle name="Normal 10 3" xfId="479"/>
    <cellStyle name="Normal 11" xfId="415"/>
    <cellStyle name="Normal 12" xfId="443"/>
    <cellStyle name="Normal 12 2" xfId="486"/>
    <cellStyle name="Normal 13" xfId="459"/>
    <cellStyle name="Normal 13 2" xfId="497"/>
    <cellStyle name="Normal 2" xfId="368"/>
    <cellStyle name="Normal 2 2" xfId="416"/>
    <cellStyle name="Normal 2 2 2" xfId="453"/>
    <cellStyle name="Normal 2 2 3" xfId="466"/>
    <cellStyle name="Normal 2 2 3 2" xfId="503"/>
    <cellStyle name="Normal 2 2 4" xfId="476"/>
    <cellStyle name="Normal 2 3" xfId="417"/>
    <cellStyle name="Normal 2 3 2" xfId="467"/>
    <cellStyle name="Normal 2 3 2 2" xfId="504"/>
    <cellStyle name="Normal 2 3 3" xfId="477"/>
    <cellStyle name="Normal 3" xfId="371"/>
    <cellStyle name="Normal 3 2" xfId="455"/>
    <cellStyle name="Normal 4" xfId="418"/>
    <cellStyle name="Normal 5" xfId="284"/>
    <cellStyle name="Normal 5 2" xfId="419"/>
    <cellStyle name="Normal 5 2 2" xfId="420"/>
    <cellStyle name="Normal 5 2 2 2" xfId="421"/>
    <cellStyle name="Normal 5 3" xfId="422"/>
    <cellStyle name="Normal 5 4" xfId="438"/>
    <cellStyle name="Normal 5 4 2" xfId="483"/>
    <cellStyle name="Normal 5 5" xfId="448"/>
    <cellStyle name="Normal 5 5 2" xfId="491"/>
    <cellStyle name="Normal 5 6" xfId="461"/>
    <cellStyle name="Normal 5 6 2" xfId="499"/>
    <cellStyle name="Normal 5 7" xfId="471"/>
    <cellStyle name="Normal 5_CUADRO 8 - Bonos y Prestamos Garantizados en Pesos 2do. Trim-15 (A 1.8) Mari en construcción" xfId="423"/>
    <cellStyle name="Normal 6" xfId="424"/>
    <cellStyle name="Normal 7" xfId="285"/>
    <cellStyle name="Normal 7 2" xfId="439"/>
    <cellStyle name="Normal 7 2 2" xfId="484"/>
    <cellStyle name="Normal 7 3" xfId="449"/>
    <cellStyle name="Normal 7 3 2" xfId="492"/>
    <cellStyle name="Normal 7 4" xfId="462"/>
    <cellStyle name="Normal 7 4 2" xfId="500"/>
    <cellStyle name="Normal 7 5" xfId="472"/>
    <cellStyle name="Normal 8" xfId="425"/>
    <cellStyle name="Normal 8 2" xfId="426"/>
    <cellStyle name="Normal 9" xfId="427"/>
    <cellStyle name="Normal 9 2" xfId="468"/>
    <cellStyle name="Normal 9 2 2" xfId="505"/>
    <cellStyle name="Normal 9 3" xfId="478"/>
    <cellStyle name="Normal_2012 envío (Enero a Diciembre)" xfId="470"/>
    <cellStyle name="Normal_deuda_publica_31-03-2010 re-tuneado" xfId="378"/>
    <cellStyle name="Normal_Hoja1" xfId="89"/>
    <cellStyle name="Normal_Proyecciones" xfId="90"/>
    <cellStyle name="Normal_Proyecciones capital e intereses II Trim 10 base definitiva" xfId="91"/>
    <cellStyle name="Normal_S H con link a base gm" xfId="379"/>
    <cellStyle name="Normal_Total" xfId="376"/>
    <cellStyle name="Notas" xfId="92" builtinId="10" customBuiltin="1"/>
    <cellStyle name="Notas 2" xfId="172"/>
    <cellStyle name="Notas 2 2" xfId="287"/>
    <cellStyle name="Notas 3" xfId="286"/>
    <cellStyle name="Notas 3 2" xfId="288"/>
    <cellStyle name="Note" xfId="93"/>
    <cellStyle name="Nulos" xfId="94"/>
    <cellStyle name="Nulos 2" xfId="289"/>
    <cellStyle name="Nulos 2 2" xfId="290"/>
    <cellStyle name="Nulos 3" xfId="291"/>
    <cellStyle name="Nulos 4" xfId="292"/>
    <cellStyle name="Oficio" xfId="95"/>
    <cellStyle name="Output" xfId="96"/>
    <cellStyle name="Output 2" xfId="173"/>
    <cellStyle name="Output 3" xfId="336"/>
    <cellStyle name="Output 4" xfId="349"/>
    <cellStyle name="Output 5" xfId="162"/>
    <cellStyle name="Porcentaje 2" xfId="372"/>
    <cellStyle name="Porcentaje 2 2" xfId="428"/>
    <cellStyle name="Porcentaje 2 2 2" xfId="429"/>
    <cellStyle name="Porcentaje 2 2 2 2" xfId="430"/>
    <cellStyle name="Porcentaje 2 3" xfId="431"/>
    <cellStyle name="Porcentaje 3" xfId="440"/>
    <cellStyle name="Porcentaje 3 2" xfId="485"/>
    <cellStyle name="Porcentaje 4" xfId="452"/>
    <cellStyle name="Porcentaje 4 2" xfId="495"/>
    <cellStyle name="Porcentual" xfId="97" builtinId="5"/>
    <cellStyle name="Salida" xfId="98" builtinId="21" customBuiltin="1"/>
    <cellStyle name="Salida 2" xfId="174"/>
    <cellStyle name="Salida 2 2" xfId="294"/>
    <cellStyle name="Salida 3" xfId="293"/>
    <cellStyle name="Salida 3 2" xfId="295"/>
    <cellStyle name="Texto de advertencia" xfId="99" builtinId="11" customBuiltin="1"/>
    <cellStyle name="Texto de advertencia 2" xfId="175"/>
    <cellStyle name="Texto de advertencia 2 2" xfId="297"/>
    <cellStyle name="Texto de advertencia 3" xfId="296"/>
    <cellStyle name="Texto de advertencia 3 2" xfId="298"/>
    <cellStyle name="Texto explicativo" xfId="100" builtinId="53" customBuiltin="1"/>
    <cellStyle name="Texto explicativo 2" xfId="176"/>
    <cellStyle name="Texto explicativo 2 2" xfId="300"/>
    <cellStyle name="Texto explicativo 3" xfId="299"/>
    <cellStyle name="Texto explicativo 3 2" xfId="301"/>
    <cellStyle name="Title" xfId="101"/>
    <cellStyle name="Título" xfId="102" builtinId="15" customBuiltin="1"/>
    <cellStyle name="Título 1" xfId="103" builtinId="16" customBuiltin="1"/>
    <cellStyle name="Título 1 2" xfId="178"/>
    <cellStyle name="Título 1 2 2" xfId="304"/>
    <cellStyle name="Título 1 3" xfId="303"/>
    <cellStyle name="Título 1 3 2" xfId="305"/>
    <cellStyle name="Título 2" xfId="104" builtinId="17" customBuiltin="1"/>
    <cellStyle name="Título 2 2" xfId="179"/>
    <cellStyle name="Título 2 2 2" xfId="307"/>
    <cellStyle name="Título 2 3" xfId="306"/>
    <cellStyle name="Título 2 3 2" xfId="308"/>
    <cellStyle name="Título 3" xfId="105" builtinId="18" customBuiltin="1"/>
    <cellStyle name="Título 3 2" xfId="180"/>
    <cellStyle name="Título 3 2 2" xfId="310"/>
    <cellStyle name="Título 3 3" xfId="309"/>
    <cellStyle name="Título 3 3 2" xfId="311"/>
    <cellStyle name="Título 4" xfId="177"/>
    <cellStyle name="Título 4 2" xfId="312"/>
    <cellStyle name="Título 5" xfId="302"/>
    <cellStyle name="Título 5 2" xfId="313"/>
    <cellStyle name="Total" xfId="106" builtinId="25" customBuiltin="1"/>
    <cellStyle name="Total 2" xfId="181"/>
    <cellStyle name="Total 2 2" xfId="315"/>
    <cellStyle name="Total 3" xfId="314"/>
    <cellStyle name="Total 3 2" xfId="316"/>
    <cellStyle name="vaca" xfId="107"/>
    <cellStyle name="Warning Text" xfId="108"/>
    <cellStyle name="Warning Text 2" xfId="182"/>
    <cellStyle name="Warning Text 3" xfId="339"/>
    <cellStyle name="Warning Text 4" xfId="346"/>
    <cellStyle name="Warning Text 5" xfId="3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alida"/>
      <sheetName val="Datos"/>
      <sheetName val="Codigos"/>
      <sheetName val="BajaSiGADEProy"/>
      <sheetName val="BajaSiGADEProy.xls"/>
    </sheetNames>
    <definedNames>
      <definedName name="SIGADERED"/>
    </defined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 val="english"/>
      <sheetName val="Macro"/>
      <sheetName val="Parque Automo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ndo promedio"/>
      <sheetName val="GRÁFICO DE FONDO POR AFILIADO"/>
      <sheetName val="E"/>
      <sheetName val="B"/>
      <sheetName val="transfer"/>
      <sheetName val="C"/>
      <sheetName val="SimInp1"/>
      <sheetName val="ModDef"/>
      <sheetName val="Model"/>
      <sheetName val="Parque Automotor"/>
      <sheetName val="country name lookup"/>
      <sheetName val="table1"/>
      <sheetName val="Cuadro5"/>
      <sheetName val="C Summary"/>
      <sheetName val="GR罠ICO DE FONDO POR AFILIADO"/>
      <sheetName val="fondo_promedio"/>
      <sheetName val="GRÁFICO_DE_FONDO_POR_AFILIADO"/>
      <sheetName val="Bench - 99"/>
      <sheetName val="CoefStocks"/>
      <sheetName val="SIGADE"/>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mort Títulos"/>
      <sheetName val="Intereses"/>
      <sheetName val="I-02"/>
      <sheetName val=" II-02"/>
      <sheetName val=" III-02"/>
      <sheetName val="Resumen"/>
      <sheetName val="BOP"/>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codeName="Hoja2">
    <tabColor theme="3" tint="-0.499984740745262"/>
    <pageSetUpPr fitToPage="1"/>
  </sheetPr>
  <dimension ref="A2:P62"/>
  <sheetViews>
    <sheetView showGridLines="0" tabSelected="1" zoomScaleNormal="100" zoomScaleSheetLayoutView="85" workbookViewId="0">
      <selection activeCell="B5" sqref="B5:C5"/>
    </sheetView>
  </sheetViews>
  <sheetFormatPr baseColWidth="10" defaultColWidth="9.1796875" defaultRowHeight="15.5"/>
  <cols>
    <col min="1" max="1" width="5.7265625" style="130" customWidth="1"/>
    <col min="2" max="2" width="15.7265625" style="130" customWidth="1"/>
    <col min="3" max="3" width="122.1796875" style="130" customWidth="1"/>
    <col min="4" max="4" width="106.7265625" style="130" customWidth="1"/>
    <col min="5" max="5" width="19.26953125" style="130" bestFit="1" customWidth="1"/>
    <col min="6" max="6" width="10" style="322" bestFit="1" customWidth="1"/>
    <col min="7" max="9" width="12.26953125" style="322" bestFit="1" customWidth="1"/>
    <col min="10" max="11" width="14" style="322" bestFit="1" customWidth="1"/>
    <col min="12" max="16" width="9.1796875" style="322" customWidth="1"/>
    <col min="17" max="16384" width="9.1796875" style="130"/>
  </cols>
  <sheetData>
    <row r="2" spans="2:16">
      <c r="B2" s="1160" t="s">
        <v>661</v>
      </c>
      <c r="C2" s="1161"/>
      <c r="F2" s="130"/>
      <c r="G2" s="130"/>
      <c r="H2" s="130"/>
      <c r="I2" s="130"/>
      <c r="J2" s="130"/>
      <c r="K2" s="130"/>
      <c r="L2" s="130"/>
      <c r="M2" s="130"/>
      <c r="N2" s="130"/>
      <c r="O2" s="130"/>
      <c r="P2" s="130"/>
    </row>
    <row r="3" spans="2:16">
      <c r="B3" s="1162" t="s">
        <v>306</v>
      </c>
      <c r="C3" s="1161"/>
      <c r="F3" s="130"/>
      <c r="G3" s="130"/>
      <c r="H3" s="130"/>
      <c r="I3" s="130"/>
      <c r="J3" s="130"/>
      <c r="K3" s="130"/>
      <c r="L3" s="130"/>
      <c r="M3" s="130"/>
      <c r="N3" s="130"/>
      <c r="O3" s="130"/>
      <c r="P3" s="130"/>
    </row>
    <row r="4" spans="2:16" ht="30.75" customHeight="1" thickBot="1">
      <c r="C4" s="321"/>
      <c r="F4" s="130"/>
      <c r="G4" s="130"/>
      <c r="H4" s="130"/>
      <c r="I4" s="130"/>
      <c r="J4" s="130"/>
      <c r="K4" s="130"/>
      <c r="L4" s="130"/>
      <c r="M4" s="130"/>
      <c r="N4" s="130"/>
      <c r="O4" s="130"/>
      <c r="P4" s="130"/>
    </row>
    <row r="5" spans="2:16" ht="27" customHeight="1">
      <c r="B5" s="1256" t="s">
        <v>518</v>
      </c>
      <c r="C5" s="1257"/>
      <c r="F5" s="130"/>
      <c r="G5" s="130"/>
      <c r="H5" s="130"/>
      <c r="I5" s="130"/>
      <c r="J5" s="130"/>
      <c r="K5" s="130"/>
      <c r="L5" s="130"/>
      <c r="M5" s="130"/>
      <c r="N5" s="130"/>
      <c r="O5" s="130"/>
      <c r="P5" s="130"/>
    </row>
    <row r="6" spans="2:16" ht="27" customHeight="1" thickBot="1">
      <c r="B6" s="1260" t="s">
        <v>943</v>
      </c>
      <c r="C6" s="1261"/>
      <c r="F6" s="130"/>
      <c r="G6" s="130"/>
      <c r="H6" s="130"/>
      <c r="I6" s="130"/>
      <c r="J6" s="130"/>
      <c r="K6" s="130"/>
      <c r="L6" s="130"/>
      <c r="M6" s="130"/>
      <c r="N6" s="130"/>
      <c r="O6" s="130"/>
      <c r="P6" s="130"/>
    </row>
    <row r="7" spans="2:16" ht="24.75" customHeight="1" thickBot="1">
      <c r="F7" s="130"/>
      <c r="G7" s="130"/>
      <c r="H7" s="130"/>
      <c r="I7" s="130"/>
      <c r="J7" s="130"/>
      <c r="K7" s="130"/>
      <c r="L7" s="130"/>
      <c r="M7" s="130"/>
      <c r="N7" s="130"/>
      <c r="O7" s="130"/>
      <c r="P7" s="130"/>
    </row>
    <row r="8" spans="2:16" ht="25.5" customHeight="1" thickBot="1">
      <c r="B8" s="1258" t="s">
        <v>168</v>
      </c>
      <c r="C8" s="1259"/>
      <c r="F8" s="130"/>
      <c r="G8" s="130"/>
      <c r="H8" s="130"/>
      <c r="I8" s="130"/>
      <c r="J8" s="130"/>
      <c r="K8" s="130"/>
      <c r="L8" s="130"/>
      <c r="M8" s="130"/>
      <c r="N8" s="130"/>
      <c r="O8" s="130"/>
      <c r="P8" s="130"/>
    </row>
    <row r="9" spans="2:16" ht="16" thickBot="1">
      <c r="F9" s="130"/>
      <c r="G9" s="130"/>
      <c r="H9" s="130"/>
      <c r="I9" s="130"/>
      <c r="J9" s="130"/>
      <c r="K9" s="130"/>
      <c r="L9" s="130"/>
      <c r="M9" s="130"/>
      <c r="N9" s="130"/>
      <c r="O9" s="130"/>
      <c r="P9" s="130"/>
    </row>
    <row r="10" spans="2:16" ht="24" customHeight="1" thickBot="1">
      <c r="B10" s="323" t="s">
        <v>169</v>
      </c>
      <c r="C10" s="324" t="s">
        <v>170</v>
      </c>
      <c r="F10" s="130"/>
      <c r="G10" s="130"/>
      <c r="H10" s="130"/>
      <c r="I10" s="130"/>
      <c r="J10" s="130"/>
      <c r="K10" s="130"/>
      <c r="L10" s="130"/>
      <c r="M10" s="130"/>
      <c r="N10" s="130"/>
      <c r="O10" s="130"/>
      <c r="P10" s="130"/>
    </row>
    <row r="11" spans="2:16" ht="27" customHeight="1">
      <c r="B11" s="1254" t="s">
        <v>848</v>
      </c>
      <c r="C11" s="1255"/>
      <c r="F11" s="130"/>
      <c r="G11" s="130"/>
      <c r="H11" s="130"/>
      <c r="I11" s="130"/>
      <c r="J11" s="130"/>
      <c r="K11" s="130"/>
      <c r="L11" s="130"/>
      <c r="M11" s="130"/>
      <c r="N11" s="130"/>
      <c r="O11" s="130"/>
      <c r="P11" s="130"/>
    </row>
    <row r="12" spans="2:16">
      <c r="B12" s="1163" t="s">
        <v>171</v>
      </c>
      <c r="C12" s="325" t="s">
        <v>763</v>
      </c>
      <c r="F12" s="130"/>
      <c r="G12" s="130"/>
      <c r="H12" s="130"/>
      <c r="I12" s="130"/>
      <c r="J12" s="130"/>
      <c r="K12" s="130"/>
      <c r="L12" s="130"/>
      <c r="M12" s="130"/>
      <c r="N12" s="130"/>
      <c r="O12" s="130"/>
      <c r="P12" s="130"/>
    </row>
    <row r="13" spans="2:16">
      <c r="B13" s="1163" t="s">
        <v>225</v>
      </c>
      <c r="C13" s="325" t="s">
        <v>810</v>
      </c>
      <c r="F13" s="130"/>
      <c r="G13" s="130"/>
      <c r="H13" s="130"/>
      <c r="I13" s="130"/>
      <c r="J13" s="130"/>
      <c r="K13" s="130"/>
      <c r="L13" s="130"/>
      <c r="M13" s="130"/>
      <c r="N13" s="130"/>
      <c r="O13" s="130"/>
      <c r="P13" s="130"/>
    </row>
    <row r="14" spans="2:16">
      <c r="B14" s="1163" t="s">
        <v>261</v>
      </c>
      <c r="C14" s="325" t="s">
        <v>811</v>
      </c>
      <c r="F14" s="130"/>
      <c r="G14" s="130"/>
      <c r="H14" s="130"/>
      <c r="I14" s="130"/>
      <c r="J14" s="130"/>
      <c r="K14" s="130"/>
      <c r="L14" s="130"/>
      <c r="M14" s="130"/>
      <c r="N14" s="130"/>
      <c r="O14" s="130"/>
      <c r="P14" s="130"/>
    </row>
    <row r="15" spans="2:16">
      <c r="B15" s="1163" t="s">
        <v>115</v>
      </c>
      <c r="C15" s="325" t="s">
        <v>812</v>
      </c>
      <c r="E15" s="326"/>
      <c r="F15" s="130"/>
      <c r="G15" s="130"/>
      <c r="H15" s="130"/>
      <c r="I15" s="130"/>
      <c r="J15" s="130"/>
      <c r="K15" s="130"/>
      <c r="L15" s="130"/>
      <c r="M15" s="130"/>
      <c r="N15" s="130"/>
      <c r="O15" s="130"/>
      <c r="P15" s="130"/>
    </row>
    <row r="16" spans="2:16">
      <c r="B16" s="1163" t="s">
        <v>116</v>
      </c>
      <c r="C16" s="325" t="s">
        <v>813</v>
      </c>
      <c r="E16" s="326"/>
      <c r="F16" s="130"/>
      <c r="G16" s="130"/>
      <c r="H16" s="130"/>
      <c r="I16" s="130"/>
      <c r="J16" s="130"/>
      <c r="K16" s="130"/>
      <c r="L16" s="130"/>
      <c r="M16" s="130"/>
      <c r="N16" s="130"/>
      <c r="O16" s="130"/>
      <c r="P16" s="130"/>
    </row>
    <row r="17" spans="1:16">
      <c r="B17" s="1163" t="s">
        <v>117</v>
      </c>
      <c r="C17" s="325" t="s">
        <v>814</v>
      </c>
      <c r="E17" s="326"/>
      <c r="F17" s="130"/>
      <c r="G17" s="130"/>
      <c r="H17" s="130"/>
      <c r="I17" s="130"/>
      <c r="J17" s="130"/>
      <c r="K17" s="130"/>
      <c r="L17" s="130"/>
      <c r="M17" s="130"/>
      <c r="N17" s="130"/>
      <c r="O17" s="130"/>
      <c r="P17" s="130"/>
    </row>
    <row r="18" spans="1:16">
      <c r="B18" s="1163" t="s">
        <v>118</v>
      </c>
      <c r="C18" s="325" t="s">
        <v>764</v>
      </c>
      <c r="E18" s="326"/>
      <c r="F18" s="130"/>
      <c r="G18" s="130"/>
      <c r="H18" s="130"/>
      <c r="I18" s="130"/>
      <c r="J18" s="130"/>
      <c r="K18" s="130"/>
      <c r="L18" s="130"/>
      <c r="M18" s="130"/>
      <c r="N18" s="130"/>
      <c r="O18" s="130"/>
      <c r="P18" s="130"/>
    </row>
    <row r="19" spans="1:16">
      <c r="B19" s="1163" t="s">
        <v>119</v>
      </c>
      <c r="C19" s="325" t="s">
        <v>765</v>
      </c>
      <c r="E19" s="326"/>
      <c r="F19" s="130"/>
      <c r="G19" s="130"/>
      <c r="H19" s="130"/>
      <c r="I19" s="130"/>
      <c r="J19" s="130"/>
      <c r="K19" s="130"/>
      <c r="L19" s="130"/>
      <c r="M19" s="130"/>
      <c r="N19" s="130"/>
      <c r="O19" s="130"/>
      <c r="P19" s="130"/>
    </row>
    <row r="20" spans="1:16">
      <c r="B20" s="1163" t="s">
        <v>120</v>
      </c>
      <c r="C20" s="325" t="s">
        <v>766</v>
      </c>
      <c r="E20" s="326"/>
      <c r="F20" s="130"/>
      <c r="G20" s="130"/>
      <c r="H20" s="130"/>
      <c r="I20" s="130"/>
      <c r="J20" s="130"/>
      <c r="K20" s="130"/>
      <c r="L20" s="130"/>
      <c r="M20" s="130"/>
      <c r="N20" s="130"/>
      <c r="O20" s="130"/>
      <c r="P20" s="130"/>
    </row>
    <row r="21" spans="1:16" ht="16" thickBot="1">
      <c r="B21" s="1164" t="s">
        <v>121</v>
      </c>
      <c r="C21" s="327" t="s">
        <v>816</v>
      </c>
      <c r="E21" s="326"/>
      <c r="F21" s="130"/>
      <c r="G21" s="130"/>
      <c r="H21" s="130"/>
      <c r="I21" s="130"/>
      <c r="J21" s="130"/>
      <c r="K21" s="130"/>
      <c r="L21" s="130"/>
      <c r="M21" s="130"/>
      <c r="N21" s="130"/>
      <c r="O21" s="130"/>
      <c r="P21" s="130"/>
    </row>
    <row r="22" spans="1:16" ht="16" thickBot="1">
      <c r="A22" s="322"/>
      <c r="B22" s="322"/>
      <c r="C22" s="322"/>
      <c r="D22" s="322"/>
      <c r="E22" s="322"/>
      <c r="F22" s="130"/>
      <c r="G22" s="130"/>
      <c r="H22" s="130"/>
      <c r="I22" s="130"/>
      <c r="J22" s="130"/>
      <c r="K22" s="130"/>
      <c r="L22" s="130"/>
      <c r="M22" s="130"/>
      <c r="N22" s="130"/>
      <c r="O22" s="130"/>
      <c r="P22" s="130"/>
    </row>
    <row r="23" spans="1:16" ht="27" customHeight="1">
      <c r="B23" s="1254" t="s">
        <v>88</v>
      </c>
      <c r="C23" s="1255"/>
      <c r="F23" s="130"/>
      <c r="G23" s="130"/>
      <c r="H23" s="130"/>
      <c r="I23" s="130"/>
      <c r="J23" s="130"/>
      <c r="K23" s="130"/>
      <c r="L23" s="130"/>
      <c r="M23" s="130"/>
      <c r="N23" s="130"/>
      <c r="O23" s="130"/>
      <c r="P23" s="130"/>
    </row>
    <row r="24" spans="1:16" ht="15.75" customHeight="1">
      <c r="B24" s="1165" t="s">
        <v>160</v>
      </c>
      <c r="C24" s="325" t="s">
        <v>866</v>
      </c>
      <c r="F24" s="130"/>
      <c r="G24" s="130"/>
      <c r="H24" s="130"/>
      <c r="I24" s="130"/>
      <c r="J24" s="130"/>
      <c r="K24" s="130"/>
      <c r="L24" s="130"/>
      <c r="M24" s="130"/>
      <c r="N24" s="130"/>
      <c r="O24" s="130"/>
      <c r="P24" s="130"/>
    </row>
    <row r="25" spans="1:16">
      <c r="B25" s="1165" t="s">
        <v>161</v>
      </c>
      <c r="C25" s="325" t="s">
        <v>865</v>
      </c>
      <c r="F25" s="130"/>
      <c r="G25" s="130"/>
      <c r="H25" s="130"/>
      <c r="I25" s="130"/>
      <c r="J25" s="130"/>
      <c r="K25" s="130"/>
      <c r="L25" s="130"/>
      <c r="M25" s="130"/>
      <c r="N25" s="130"/>
      <c r="O25" s="130"/>
      <c r="P25" s="130"/>
    </row>
    <row r="26" spans="1:16">
      <c r="B26" s="1165" t="s">
        <v>77</v>
      </c>
      <c r="C26" s="325" t="s">
        <v>864</v>
      </c>
      <c r="F26" s="130"/>
      <c r="G26" s="130"/>
      <c r="H26" s="130"/>
      <c r="I26" s="130"/>
      <c r="J26" s="130"/>
      <c r="K26" s="130"/>
      <c r="L26" s="130"/>
      <c r="M26" s="130"/>
      <c r="N26" s="130"/>
      <c r="O26" s="130"/>
      <c r="P26" s="130"/>
    </row>
    <row r="27" spans="1:16" ht="16" thickBot="1">
      <c r="B27" s="1166" t="s">
        <v>863</v>
      </c>
      <c r="C27" s="330" t="s">
        <v>767</v>
      </c>
      <c r="F27" s="130"/>
      <c r="G27" s="130"/>
      <c r="H27" s="130"/>
      <c r="I27" s="130"/>
      <c r="J27" s="130"/>
      <c r="K27" s="130"/>
      <c r="L27" s="130"/>
      <c r="M27" s="130"/>
      <c r="N27" s="130"/>
      <c r="O27" s="130"/>
      <c r="P27" s="130"/>
    </row>
    <row r="28" spans="1:16" ht="16" thickBot="1">
      <c r="A28" s="322"/>
      <c r="B28" s="322"/>
      <c r="C28" s="322"/>
      <c r="D28" s="322"/>
      <c r="E28" s="322"/>
      <c r="F28" s="130"/>
      <c r="G28" s="130"/>
      <c r="H28" s="130"/>
      <c r="I28" s="130"/>
      <c r="J28" s="130"/>
      <c r="K28" s="130"/>
      <c r="L28" s="130"/>
      <c r="M28" s="130"/>
      <c r="N28" s="130"/>
      <c r="O28" s="130"/>
      <c r="P28" s="130"/>
    </row>
    <row r="29" spans="1:16" ht="27.75" customHeight="1">
      <c r="B29" s="1252" t="s">
        <v>867</v>
      </c>
      <c r="C29" s="1253"/>
      <c r="D29" s="328"/>
      <c r="F29" s="130"/>
      <c r="G29" s="130"/>
      <c r="H29" s="130"/>
      <c r="I29" s="130"/>
      <c r="J29" s="130"/>
      <c r="K29" s="130"/>
      <c r="L29" s="130"/>
      <c r="M29" s="130"/>
      <c r="N29" s="130"/>
      <c r="O29" s="130"/>
      <c r="P29" s="130"/>
    </row>
    <row r="30" spans="1:16">
      <c r="B30" s="1163" t="s">
        <v>122</v>
      </c>
      <c r="C30" s="325" t="s">
        <v>868</v>
      </c>
      <c r="D30" s="329"/>
      <c r="F30" s="130"/>
      <c r="G30" s="130"/>
      <c r="H30" s="130"/>
      <c r="I30" s="130"/>
      <c r="J30" s="130"/>
      <c r="K30" s="130"/>
      <c r="L30" s="130"/>
      <c r="M30" s="130"/>
      <c r="N30" s="130"/>
      <c r="O30" s="130"/>
      <c r="P30" s="130"/>
    </row>
    <row r="31" spans="1:16">
      <c r="B31" s="1163" t="s">
        <v>123</v>
      </c>
      <c r="C31" s="325" t="s">
        <v>818</v>
      </c>
      <c r="F31" s="130"/>
      <c r="G31" s="130"/>
      <c r="H31" s="130"/>
      <c r="I31" s="130"/>
      <c r="J31" s="130"/>
      <c r="K31" s="130"/>
      <c r="L31" s="130"/>
      <c r="M31" s="130"/>
      <c r="N31" s="130"/>
      <c r="O31" s="130"/>
      <c r="P31" s="130"/>
    </row>
    <row r="32" spans="1:16">
      <c r="B32" s="1163" t="s">
        <v>124</v>
      </c>
      <c r="C32" s="325" t="s">
        <v>819</v>
      </c>
      <c r="F32" s="130"/>
      <c r="G32" s="130"/>
      <c r="H32" s="130"/>
      <c r="I32" s="130"/>
      <c r="J32" s="130"/>
      <c r="K32" s="130"/>
      <c r="L32" s="130"/>
      <c r="M32" s="130"/>
      <c r="N32" s="130"/>
      <c r="O32" s="130"/>
      <c r="P32" s="130"/>
    </row>
    <row r="33" spans="1:16">
      <c r="B33" s="1163" t="s">
        <v>125</v>
      </c>
      <c r="C33" s="325" t="s">
        <v>820</v>
      </c>
      <c r="F33" s="130"/>
      <c r="G33" s="130"/>
      <c r="H33" s="130"/>
      <c r="I33" s="130"/>
      <c r="J33" s="130"/>
      <c r="K33" s="130"/>
      <c r="L33" s="130"/>
      <c r="M33" s="130"/>
      <c r="N33" s="130"/>
      <c r="O33" s="130"/>
      <c r="P33" s="130"/>
    </row>
    <row r="34" spans="1:16">
      <c r="B34" s="1163" t="s">
        <v>126</v>
      </c>
      <c r="C34" s="325" t="s">
        <v>821</v>
      </c>
      <c r="F34" s="130"/>
      <c r="G34" s="130"/>
      <c r="H34" s="130"/>
      <c r="I34" s="130"/>
      <c r="J34" s="130"/>
      <c r="K34" s="130"/>
      <c r="L34" s="130"/>
      <c r="M34" s="130"/>
      <c r="N34" s="130"/>
      <c r="O34" s="130"/>
      <c r="P34" s="130"/>
    </row>
    <row r="35" spans="1:16" ht="17.25" customHeight="1">
      <c r="B35" s="1163" t="s">
        <v>127</v>
      </c>
      <c r="C35" s="325" t="s">
        <v>822</v>
      </c>
      <c r="F35" s="130"/>
      <c r="G35" s="130"/>
      <c r="H35" s="130"/>
      <c r="I35" s="130"/>
      <c r="J35" s="130"/>
      <c r="K35" s="130"/>
      <c r="L35" s="130"/>
      <c r="M35" s="130"/>
      <c r="N35" s="130"/>
      <c r="O35" s="130"/>
      <c r="P35" s="130"/>
    </row>
    <row r="36" spans="1:16">
      <c r="B36" s="1163" t="s">
        <v>128</v>
      </c>
      <c r="C36" s="325" t="s">
        <v>823</v>
      </c>
      <c r="F36" s="130"/>
      <c r="G36" s="130"/>
      <c r="H36" s="130"/>
      <c r="I36" s="130"/>
      <c r="J36" s="130"/>
      <c r="K36" s="130"/>
      <c r="L36" s="130"/>
      <c r="M36" s="130"/>
      <c r="N36" s="130"/>
      <c r="O36" s="130"/>
      <c r="P36" s="130"/>
    </row>
    <row r="37" spans="1:16" ht="16" thickBot="1">
      <c r="B37" s="1164" t="s">
        <v>129</v>
      </c>
      <c r="C37" s="330" t="s">
        <v>824</v>
      </c>
      <c r="F37" s="130"/>
      <c r="G37" s="130"/>
      <c r="H37" s="130"/>
      <c r="I37" s="130"/>
      <c r="J37" s="130"/>
      <c r="K37" s="130"/>
      <c r="L37" s="130"/>
      <c r="M37" s="130"/>
      <c r="N37" s="130"/>
      <c r="O37" s="130"/>
      <c r="P37" s="130"/>
    </row>
    <row r="38" spans="1:16" ht="16" thickBot="1">
      <c r="A38" s="322"/>
      <c r="B38" s="322"/>
      <c r="C38" s="322"/>
      <c r="D38" s="322"/>
      <c r="E38" s="322"/>
      <c r="F38" s="130"/>
      <c r="G38" s="130"/>
      <c r="H38" s="130"/>
      <c r="I38" s="130"/>
      <c r="J38" s="130"/>
      <c r="K38" s="130"/>
      <c r="L38" s="130"/>
      <c r="M38" s="130"/>
      <c r="N38" s="130"/>
      <c r="O38" s="130"/>
      <c r="P38" s="130"/>
    </row>
    <row r="39" spans="1:16" ht="27.75" customHeight="1">
      <c r="B39" s="1254" t="s">
        <v>113</v>
      </c>
      <c r="C39" s="1255"/>
      <c r="F39" s="130"/>
      <c r="G39" s="130"/>
      <c r="H39" s="130"/>
      <c r="I39" s="130"/>
      <c r="J39" s="130"/>
      <c r="K39" s="130"/>
      <c r="L39" s="130"/>
      <c r="M39" s="130"/>
      <c r="N39" s="130"/>
      <c r="O39" s="130"/>
      <c r="P39" s="130"/>
    </row>
    <row r="40" spans="1:16">
      <c r="B40" s="1163" t="s">
        <v>130</v>
      </c>
      <c r="C40" s="325" t="s">
        <v>114</v>
      </c>
      <c r="F40" s="130"/>
      <c r="G40" s="130"/>
      <c r="H40" s="130"/>
      <c r="I40" s="130"/>
      <c r="J40" s="130"/>
      <c r="K40" s="130"/>
      <c r="L40" s="130"/>
      <c r="M40" s="130"/>
      <c r="N40" s="130"/>
      <c r="O40" s="130"/>
      <c r="P40" s="130"/>
    </row>
    <row r="41" spans="1:16">
      <c r="B41" s="1163" t="s">
        <v>131</v>
      </c>
      <c r="C41" s="325" t="s">
        <v>768</v>
      </c>
      <c r="F41" s="130"/>
      <c r="G41" s="130"/>
      <c r="H41" s="130"/>
      <c r="I41" s="130"/>
      <c r="J41" s="130"/>
      <c r="K41" s="130"/>
      <c r="L41" s="130"/>
      <c r="M41" s="130"/>
      <c r="N41" s="130"/>
      <c r="O41" s="130"/>
      <c r="P41" s="130"/>
    </row>
    <row r="42" spans="1:16">
      <c r="B42" s="1163" t="s">
        <v>132</v>
      </c>
      <c r="C42" s="325" t="s">
        <v>257</v>
      </c>
      <c r="F42" s="130"/>
      <c r="G42" s="130"/>
      <c r="H42" s="130"/>
      <c r="I42" s="130"/>
      <c r="J42" s="130"/>
      <c r="K42" s="130"/>
      <c r="L42" s="130"/>
      <c r="M42" s="130"/>
      <c r="N42" s="130"/>
      <c r="O42" s="130"/>
      <c r="P42" s="130"/>
    </row>
    <row r="43" spans="1:16">
      <c r="B43" s="1163" t="s">
        <v>133</v>
      </c>
      <c r="C43" s="325" t="s">
        <v>769</v>
      </c>
      <c r="F43" s="130"/>
      <c r="G43" s="130"/>
      <c r="H43" s="130"/>
      <c r="I43" s="130"/>
      <c r="J43" s="130"/>
      <c r="K43" s="130"/>
      <c r="L43" s="130"/>
      <c r="M43" s="130"/>
      <c r="N43" s="130"/>
      <c r="O43" s="130"/>
      <c r="P43" s="130"/>
    </row>
    <row r="44" spans="1:16">
      <c r="B44" s="1163" t="s">
        <v>134</v>
      </c>
      <c r="C44" s="325" t="s">
        <v>825</v>
      </c>
      <c r="F44" s="130"/>
      <c r="G44" s="130"/>
      <c r="H44" s="130"/>
      <c r="I44" s="130"/>
      <c r="J44" s="130"/>
      <c r="K44" s="130"/>
      <c r="L44" s="130"/>
      <c r="M44" s="130"/>
      <c r="N44" s="130"/>
      <c r="O44" s="130"/>
      <c r="P44" s="130"/>
    </row>
    <row r="45" spans="1:16">
      <c r="B45" s="1163" t="s">
        <v>78</v>
      </c>
      <c r="C45" s="325" t="s">
        <v>826</v>
      </c>
      <c r="F45" s="130"/>
      <c r="G45" s="130"/>
      <c r="H45" s="130"/>
      <c r="I45" s="130"/>
      <c r="J45" s="130"/>
      <c r="K45" s="130"/>
      <c r="L45" s="130"/>
      <c r="M45" s="130"/>
      <c r="N45" s="130"/>
      <c r="O45" s="130"/>
      <c r="P45" s="130"/>
    </row>
    <row r="46" spans="1:16" ht="16" thickBot="1">
      <c r="B46" s="1164" t="s">
        <v>79</v>
      </c>
      <c r="C46" s="330" t="s">
        <v>827</v>
      </c>
      <c r="F46" s="130"/>
      <c r="G46" s="130"/>
      <c r="H46" s="130"/>
      <c r="I46" s="130"/>
      <c r="J46" s="130"/>
      <c r="K46" s="130"/>
      <c r="L46" s="130"/>
      <c r="M46" s="130"/>
      <c r="N46" s="130"/>
      <c r="O46" s="130"/>
      <c r="P46" s="130"/>
    </row>
    <row r="49" spans="6:16" ht="18" customHeight="1">
      <c r="F49" s="130"/>
      <c r="G49" s="130"/>
      <c r="H49" s="130"/>
      <c r="I49" s="130"/>
      <c r="J49" s="130"/>
      <c r="K49" s="130"/>
      <c r="L49" s="130"/>
      <c r="M49" s="130"/>
      <c r="N49" s="130"/>
      <c r="O49" s="130"/>
      <c r="P49" s="130"/>
    </row>
    <row r="62" spans="6:16" ht="30" customHeight="1">
      <c r="F62" s="130"/>
      <c r="G62" s="130"/>
      <c r="H62" s="130"/>
      <c r="I62" s="130"/>
      <c r="J62" s="130"/>
      <c r="K62" s="130"/>
      <c r="L62" s="130"/>
      <c r="M62" s="130"/>
      <c r="N62" s="130"/>
      <c r="O62" s="130"/>
      <c r="P62" s="130"/>
    </row>
  </sheetData>
  <mergeCells count="7">
    <mergeCell ref="B29:C29"/>
    <mergeCell ref="B39:C39"/>
    <mergeCell ref="B5:C5"/>
    <mergeCell ref="B8:C8"/>
    <mergeCell ref="B11:C11"/>
    <mergeCell ref="B23:C23"/>
    <mergeCell ref="B6:C6"/>
  </mergeCells>
  <phoneticPr fontId="20" type="noConversion"/>
  <hyperlinks>
    <hyperlink ref="B40" location="A.4.1!A1" display="A.4.1"/>
    <hyperlink ref="B30" location="A.3.1!A1" display="A.3.1"/>
    <hyperlink ref="B31:B37" location="A.16.1!A1" display="A.16.1!A1"/>
    <hyperlink ref="B41" location="A.4.2!A1" display="A.4.2"/>
    <hyperlink ref="B42" location="A.4.3!A1" display="A.4.3"/>
    <hyperlink ref="B24" location="A.2.1!A1" display="A.2.1"/>
    <hyperlink ref="B31" location="A.3.2!A1" display="A.3.2"/>
    <hyperlink ref="B32" location="A.3.3!A1" display="A.3.3"/>
    <hyperlink ref="B33" location="A.3.4!A1" display="A.3.4"/>
    <hyperlink ref="B34" location="A.3.5!A1" display="A.3.5"/>
    <hyperlink ref="B35" location="A.3.6!A1" display="A.3.6"/>
    <hyperlink ref="B36" location="A.3.7!A1" display="A.3.7"/>
    <hyperlink ref="B37" location="A.3.8!A1" display="A.3.8"/>
    <hyperlink ref="B43" location="A.4.4!A1" display="A.4.4"/>
    <hyperlink ref="B44" location="A.4.5!A1" display="A.4.5"/>
    <hyperlink ref="B45" location="A.4.6!A1" display="A.4.6"/>
    <hyperlink ref="B46" location="A.4.7!A1" display="A.4.7"/>
    <hyperlink ref="B12" location="A.1.1!A1" display="A.1.1"/>
    <hyperlink ref="B13" location="A.1.2!A1" display="A.1.2"/>
    <hyperlink ref="B14" location="A.1.3!A1" display="A.1.3"/>
    <hyperlink ref="B15" location="A.1.4!A1" display="A.1.4"/>
    <hyperlink ref="B16" location="A.1.5!A1" display="A.1.5"/>
    <hyperlink ref="B17" location="A.1.6!A1" display="A.1.6"/>
    <hyperlink ref="B18" location="A.1.7!A1" display="A.1.7"/>
    <hyperlink ref="B19" location="A.1.8!A1" display="A.1.8"/>
    <hyperlink ref="B20" location="A.1.9!A1" display="A.1.9"/>
    <hyperlink ref="B21" location="A.1.10!A1" display="A.1.10"/>
    <hyperlink ref="B25" location="A.2.2!A1" display="A.2.2"/>
    <hyperlink ref="B27" location="A.2.4!A1" display="A.2.4"/>
    <hyperlink ref="B26" location="A.2.3!A1" display="A.2.3"/>
  </hyperlinks>
  <printOptions horizontalCentered="1"/>
  <pageMargins left="0.39370078740157483" right="0.39370078740157483" top="0.19685039370078741" bottom="0.19685039370078741" header="0.15748031496062992" footer="0"/>
  <pageSetup paperSize="9" scale="79"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sheetPr>
    <tabColor theme="4" tint="-0.499984740745262"/>
    <pageSetUpPr fitToPage="1"/>
  </sheetPr>
  <dimension ref="A1:N296"/>
  <sheetViews>
    <sheetView showGridLines="0" showRuler="0" zoomScaleNormal="100" zoomScaleSheetLayoutView="85" workbookViewId="0"/>
  </sheetViews>
  <sheetFormatPr baseColWidth="10" defaultColWidth="11.453125" defaultRowHeight="13"/>
  <cols>
    <col min="1" max="1" width="6.81640625" style="1" customWidth="1"/>
    <col min="2" max="2" width="12.7265625" style="1" customWidth="1"/>
    <col min="3" max="3" width="61.26953125" style="1" customWidth="1"/>
    <col min="4" max="4" width="17.54296875" style="1" customWidth="1"/>
    <col min="5" max="5" width="12.7265625" style="1" bestFit="1" customWidth="1"/>
    <col min="6" max="6" width="20.7265625" style="1" bestFit="1" customWidth="1"/>
    <col min="7" max="8" width="19.453125" style="1" bestFit="1" customWidth="1"/>
    <col min="9" max="9" width="11.81640625" style="1" bestFit="1" customWidth="1"/>
    <col min="10" max="14" width="13.1796875" style="1" bestFit="1" customWidth="1"/>
    <col min="15" max="16384" width="11.453125" style="1"/>
  </cols>
  <sheetData>
    <row r="1" spans="1:14" ht="14.5">
      <c r="A1" s="783" t="s">
        <v>220</v>
      </c>
      <c r="B1" s="199"/>
    </row>
    <row r="2" spans="1:14" s="199" customFormat="1" ht="15" customHeight="1">
      <c r="B2" s="403" t="s">
        <v>661</v>
      </c>
      <c r="C2" s="5"/>
      <c r="D2" s="5"/>
      <c r="E2" s="5"/>
      <c r="F2" s="5"/>
      <c r="G2" s="5"/>
      <c r="H2" s="198"/>
      <c r="I2" s="1"/>
      <c r="J2" s="1"/>
      <c r="K2" s="1"/>
      <c r="L2" s="1"/>
      <c r="M2" s="1"/>
      <c r="N2" s="1"/>
    </row>
    <row r="3" spans="1:14" s="199" customFormat="1" ht="15" customHeight="1">
      <c r="B3" s="284" t="s">
        <v>306</v>
      </c>
      <c r="C3" s="5"/>
      <c r="D3" s="5"/>
      <c r="E3" s="5"/>
      <c r="F3" s="5"/>
      <c r="G3" s="5"/>
      <c r="H3" s="200"/>
      <c r="I3" s="1"/>
      <c r="J3" s="1"/>
      <c r="K3" s="1"/>
      <c r="L3" s="1"/>
      <c r="M3" s="1"/>
      <c r="N3" s="1"/>
    </row>
    <row r="4" spans="1:14" s="207" customFormat="1">
      <c r="B4" s="35"/>
      <c r="C4" s="35"/>
      <c r="D4" s="35"/>
      <c r="E4" s="35"/>
      <c r="F4" s="35"/>
      <c r="G4" s="35"/>
      <c r="H4" s="458"/>
      <c r="I4" s="1"/>
      <c r="J4" s="1"/>
      <c r="K4" s="1"/>
      <c r="L4" s="1"/>
      <c r="M4" s="1"/>
      <c r="N4" s="1"/>
    </row>
    <row r="5" spans="1:14" s="207" customFormat="1">
      <c r="B5" s="35"/>
      <c r="C5" s="35"/>
      <c r="D5" s="35"/>
      <c r="E5" s="35"/>
      <c r="F5" s="35"/>
      <c r="G5" s="35"/>
      <c r="H5" s="458"/>
      <c r="I5" s="1"/>
      <c r="J5" s="1"/>
      <c r="K5" s="1"/>
      <c r="L5" s="1"/>
      <c r="M5" s="1"/>
      <c r="N5" s="1"/>
    </row>
    <row r="6" spans="1:14" ht="17">
      <c r="B6" s="1317" t="s">
        <v>562</v>
      </c>
      <c r="C6" s="1317"/>
      <c r="D6" s="1317"/>
      <c r="E6" s="1317"/>
      <c r="F6" s="1317"/>
      <c r="G6" s="1317"/>
      <c r="H6" s="1317"/>
    </row>
    <row r="7" spans="1:14" ht="17">
      <c r="B7" s="1317" t="s">
        <v>563</v>
      </c>
      <c r="C7" s="1317"/>
      <c r="D7" s="1317"/>
      <c r="E7" s="1317"/>
      <c r="F7" s="1317"/>
      <c r="G7" s="1317"/>
      <c r="H7" s="1317"/>
    </row>
    <row r="8" spans="1:14" ht="14.5">
      <c r="B8" s="1292" t="s">
        <v>851</v>
      </c>
      <c r="C8" s="1292"/>
      <c r="D8" s="1292"/>
      <c r="E8" s="1292"/>
      <c r="F8" s="1292"/>
      <c r="G8" s="1292"/>
      <c r="H8" s="1292"/>
    </row>
    <row r="9" spans="1:14" s="207" customFormat="1">
      <c r="B9" s="459"/>
      <c r="C9" s="459"/>
      <c r="D9" s="459"/>
      <c r="E9" s="459"/>
      <c r="F9" s="459"/>
      <c r="G9" s="459"/>
      <c r="H9" s="459"/>
      <c r="I9" s="1"/>
      <c r="J9" s="1"/>
      <c r="K9" s="1"/>
      <c r="L9" s="1"/>
      <c r="M9" s="1"/>
      <c r="N9" s="1"/>
    </row>
    <row r="10" spans="1:14" s="207" customFormat="1">
      <c r="B10" s="201"/>
      <c r="C10" s="35"/>
      <c r="D10" s="35"/>
      <c r="E10" s="35"/>
      <c r="F10" s="35"/>
      <c r="G10" s="35"/>
      <c r="H10" s="458"/>
      <c r="I10" s="1"/>
      <c r="J10" s="1"/>
      <c r="K10" s="1"/>
      <c r="L10" s="1"/>
      <c r="M10" s="1"/>
      <c r="N10" s="1"/>
    </row>
    <row r="11" spans="1:14" ht="13.5" thickBot="1">
      <c r="B11" s="5"/>
      <c r="C11" s="5"/>
      <c r="D11" s="202"/>
      <c r="E11" s="5"/>
      <c r="F11" s="5"/>
      <c r="G11" s="5"/>
      <c r="H11" s="674" t="s">
        <v>296</v>
      </c>
    </row>
    <row r="12" spans="1:14" s="124" customFormat="1" ht="13.5" thickTop="1">
      <c r="B12" s="1293" t="s">
        <v>297</v>
      </c>
      <c r="C12" s="1296" t="s">
        <v>292</v>
      </c>
      <c r="D12" s="1311" t="s">
        <v>233</v>
      </c>
      <c r="E12" s="1299" t="s">
        <v>293</v>
      </c>
      <c r="F12" s="1302" t="s">
        <v>298</v>
      </c>
      <c r="G12" s="1302" t="s">
        <v>333</v>
      </c>
      <c r="H12" s="1302" t="s">
        <v>334</v>
      </c>
      <c r="I12" s="1"/>
      <c r="J12" s="1"/>
      <c r="K12" s="1"/>
      <c r="L12" s="1"/>
      <c r="M12" s="1"/>
      <c r="N12" s="1"/>
    </row>
    <row r="13" spans="1:14" s="124" customFormat="1">
      <c r="B13" s="1294"/>
      <c r="C13" s="1297"/>
      <c r="D13" s="1312"/>
      <c r="E13" s="1300"/>
      <c r="F13" s="1303"/>
      <c r="G13" s="1303"/>
      <c r="H13" s="1303"/>
      <c r="I13" s="1"/>
      <c r="J13" s="1"/>
      <c r="K13" s="1"/>
      <c r="L13" s="1"/>
      <c r="M13" s="1"/>
      <c r="N13" s="1"/>
    </row>
    <row r="14" spans="1:14" s="124" customFormat="1">
      <c r="B14" s="1294"/>
      <c r="C14" s="1297"/>
      <c r="D14" s="1312"/>
      <c r="E14" s="1300"/>
      <c r="F14" s="1303"/>
      <c r="G14" s="1303"/>
      <c r="H14" s="1303"/>
      <c r="I14" s="1"/>
      <c r="J14" s="1"/>
      <c r="K14" s="1"/>
      <c r="L14" s="1"/>
      <c r="M14" s="1"/>
      <c r="N14" s="1"/>
    </row>
    <row r="15" spans="1:14" s="124" customFormat="1" ht="13.5" customHeight="1">
      <c r="B15" s="1294"/>
      <c r="C15" s="1297"/>
      <c r="D15" s="1312"/>
      <c r="E15" s="1300"/>
      <c r="F15" s="1303"/>
      <c r="G15" s="1303"/>
      <c r="H15" s="1303"/>
      <c r="I15" s="1"/>
      <c r="J15" s="1"/>
      <c r="K15" s="1"/>
      <c r="L15" s="1"/>
      <c r="M15" s="1"/>
      <c r="N15" s="1"/>
    </row>
    <row r="16" spans="1:14" s="124" customFormat="1">
      <c r="B16" s="1295"/>
      <c r="C16" s="1298"/>
      <c r="D16" s="1313"/>
      <c r="E16" s="1301"/>
      <c r="F16" s="1304"/>
      <c r="G16" s="1304"/>
      <c r="H16" s="1304"/>
      <c r="I16" s="1"/>
      <c r="J16" s="1"/>
      <c r="K16" s="1"/>
      <c r="L16" s="1"/>
      <c r="M16" s="1"/>
      <c r="N16" s="1"/>
    </row>
    <row r="17" spans="2:14" s="124" customFormat="1" ht="14.5">
      <c r="B17" s="950"/>
      <c r="C17" s="951"/>
      <c r="D17" s="952"/>
      <c r="E17" s="953"/>
      <c r="F17" s="954"/>
      <c r="G17" s="954"/>
      <c r="H17" s="954"/>
      <c r="I17" s="1"/>
      <c r="J17" s="1"/>
      <c r="K17" s="1"/>
      <c r="L17" s="1"/>
      <c r="M17" s="1"/>
      <c r="N17" s="1"/>
    </row>
    <row r="18" spans="2:14" s="545" customFormat="1" ht="15.5">
      <c r="B18" s="950"/>
      <c r="C18" s="934" t="s">
        <v>307</v>
      </c>
      <c r="D18" s="952"/>
      <c r="E18" s="953"/>
      <c r="F18" s="936">
        <f>+F20+F49+F67</f>
        <v>115539107.63016461</v>
      </c>
      <c r="G18" s="936">
        <f>+G20+G49+G67</f>
        <v>113023617.61914182</v>
      </c>
      <c r="H18" s="936">
        <f>+H20+H49+H67</f>
        <v>118522790.29365471</v>
      </c>
      <c r="I18" s="829"/>
      <c r="J18" s="829"/>
      <c r="K18" s="1"/>
      <c r="L18" s="1"/>
      <c r="M18" s="1"/>
      <c r="N18" s="1"/>
    </row>
    <row r="19" spans="2:14" s="124" customFormat="1" ht="14.5">
      <c r="B19" s="950"/>
      <c r="C19" s="951"/>
      <c r="D19" s="952"/>
      <c r="E19" s="953"/>
      <c r="F19" s="954"/>
      <c r="G19" s="954"/>
      <c r="H19" s="954"/>
      <c r="I19" s="829"/>
      <c r="J19" s="1"/>
      <c r="K19" s="1"/>
      <c r="L19" s="1"/>
      <c r="M19" s="1"/>
      <c r="N19" s="1"/>
    </row>
    <row r="20" spans="2:14" s="457" customFormat="1" ht="14.5">
      <c r="B20" s="955"/>
      <c r="C20" s="956" t="s">
        <v>926</v>
      </c>
      <c r="D20" s="957"/>
      <c r="E20" s="958"/>
      <c r="F20" s="959">
        <f>SUM(F21:F47)</f>
        <v>87327140.462715954</v>
      </c>
      <c r="G20" s="959">
        <f>SUM(G21:G47)</f>
        <v>84811650.451693162</v>
      </c>
      <c r="H20" s="959">
        <f>SUM(H21:H47)</f>
        <v>84811650.451655954</v>
      </c>
      <c r="I20" s="829"/>
      <c r="J20" s="829"/>
      <c r="K20" s="1"/>
      <c r="L20" s="1"/>
      <c r="M20" s="1"/>
      <c r="N20" s="1"/>
    </row>
    <row r="21" spans="2:14" s="124" customFormat="1" ht="14.5">
      <c r="B21" s="960">
        <v>41766</v>
      </c>
      <c r="C21" s="784" t="s">
        <v>637</v>
      </c>
      <c r="D21" s="961">
        <v>8.7499999999999994E-2</v>
      </c>
      <c r="E21" s="953">
        <v>2024</v>
      </c>
      <c r="F21" s="940">
        <v>15098979.658</v>
      </c>
      <c r="G21" s="940">
        <v>12583489.646977201</v>
      </c>
      <c r="H21" s="962">
        <v>12583489.64694</v>
      </c>
      <c r="I21" s="829"/>
      <c r="J21" s="829"/>
      <c r="K21" s="1"/>
      <c r="L21" s="1"/>
      <c r="M21" s="1"/>
      <c r="N21" s="1"/>
    </row>
    <row r="22" spans="2:14" s="124" customFormat="1" ht="14.5">
      <c r="B22" s="960">
        <v>42285</v>
      </c>
      <c r="C22" s="784" t="s">
        <v>744</v>
      </c>
      <c r="D22" s="961">
        <v>0.08</v>
      </c>
      <c r="E22" s="953">
        <v>2020</v>
      </c>
      <c r="F22" s="940">
        <v>2947560.6669999999</v>
      </c>
      <c r="G22" s="940">
        <v>2947560.6669999999</v>
      </c>
      <c r="H22" s="962">
        <v>2947560.6669999999</v>
      </c>
      <c r="I22" s="829"/>
      <c r="J22" s="829"/>
      <c r="K22" s="1"/>
      <c r="L22" s="1"/>
      <c r="M22" s="1"/>
      <c r="N22" s="1"/>
    </row>
    <row r="23" spans="2:14" s="124" customFormat="1" ht="14.5">
      <c r="B23" s="960">
        <v>42368</v>
      </c>
      <c r="C23" s="784" t="s">
        <v>497</v>
      </c>
      <c r="D23" s="961">
        <v>7.7499999999999999E-2</v>
      </c>
      <c r="E23" s="953">
        <v>2022</v>
      </c>
      <c r="F23" s="940">
        <v>4497753.4110000003</v>
      </c>
      <c r="G23" s="940">
        <v>4497753.4110000003</v>
      </c>
      <c r="H23" s="962">
        <v>4497753.4110000003</v>
      </c>
      <c r="I23" s="829"/>
      <c r="J23" s="829"/>
      <c r="K23" s="1"/>
      <c r="L23" s="1"/>
      <c r="M23" s="1"/>
      <c r="N23" s="1"/>
    </row>
    <row r="24" spans="2:14" s="124" customFormat="1" ht="14.5">
      <c r="B24" s="960">
        <v>42368</v>
      </c>
      <c r="C24" s="784" t="s">
        <v>498</v>
      </c>
      <c r="D24" s="961">
        <v>7.8750000000000001E-2</v>
      </c>
      <c r="E24" s="953">
        <v>2025</v>
      </c>
      <c r="F24" s="940">
        <v>4510462.5750000002</v>
      </c>
      <c r="G24" s="940">
        <v>4510462.5750000002</v>
      </c>
      <c r="H24" s="962">
        <v>4510462.5750000002</v>
      </c>
      <c r="I24" s="829"/>
      <c r="J24" s="829"/>
      <c r="K24" s="1"/>
      <c r="L24" s="1"/>
      <c r="M24" s="1"/>
      <c r="N24" s="1"/>
    </row>
    <row r="25" spans="2:14" s="124" customFormat="1" ht="14.5">
      <c r="B25" s="960">
        <v>42368</v>
      </c>
      <c r="C25" s="784" t="s">
        <v>499</v>
      </c>
      <c r="D25" s="961">
        <v>7.8750000000000001E-2</v>
      </c>
      <c r="E25" s="953">
        <v>2027</v>
      </c>
      <c r="F25" s="940">
        <v>4690499.5630000001</v>
      </c>
      <c r="G25" s="940">
        <v>4690499.5630000001</v>
      </c>
      <c r="H25" s="962">
        <v>4690499.5630000001</v>
      </c>
      <c r="I25" s="829"/>
      <c r="J25" s="829"/>
      <c r="K25" s="1"/>
      <c r="L25" s="1"/>
      <c r="M25" s="1"/>
      <c r="N25" s="1"/>
    </row>
    <row r="26" spans="2:14" s="124" customFormat="1" ht="14.5">
      <c r="B26" s="960">
        <v>42482</v>
      </c>
      <c r="C26" s="784" t="s">
        <v>421</v>
      </c>
      <c r="D26" s="961">
        <v>6.8750000000000006E-2</v>
      </c>
      <c r="E26" s="953">
        <v>2021</v>
      </c>
      <c r="F26" s="940">
        <v>4500000</v>
      </c>
      <c r="G26" s="940">
        <v>4500000</v>
      </c>
      <c r="H26" s="962">
        <v>4500000</v>
      </c>
      <c r="I26" s="829"/>
      <c r="J26" s="829"/>
      <c r="K26" s="1"/>
      <c r="L26" s="1"/>
      <c r="M26" s="1"/>
      <c r="N26" s="1"/>
    </row>
    <row r="27" spans="2:14" s="124" customFormat="1" ht="14.5">
      <c r="B27" s="960">
        <v>42482</v>
      </c>
      <c r="C27" s="963" t="s">
        <v>745</v>
      </c>
      <c r="D27" s="961">
        <v>7.4999999999999997E-2</v>
      </c>
      <c r="E27" s="953">
        <v>2026</v>
      </c>
      <c r="F27" s="940">
        <v>6500000</v>
      </c>
      <c r="G27" s="940">
        <v>6500000</v>
      </c>
      <c r="H27" s="962">
        <v>6500000</v>
      </c>
      <c r="I27" s="829"/>
      <c r="J27" s="829"/>
      <c r="K27" s="1"/>
      <c r="L27" s="1"/>
      <c r="M27" s="1"/>
      <c r="N27" s="1"/>
    </row>
    <row r="28" spans="2:14" s="124" customFormat="1" ht="14.5">
      <c r="B28" s="960">
        <v>42482</v>
      </c>
      <c r="C28" s="784" t="s">
        <v>423</v>
      </c>
      <c r="D28" s="961">
        <v>7.6249999999999998E-2</v>
      </c>
      <c r="E28" s="953">
        <v>2046</v>
      </c>
      <c r="F28" s="940">
        <v>2750000</v>
      </c>
      <c r="G28" s="940">
        <v>2750000</v>
      </c>
      <c r="H28" s="962">
        <v>2750000</v>
      </c>
      <c r="I28" s="829"/>
      <c r="J28" s="829"/>
      <c r="K28" s="1"/>
      <c r="L28" s="1"/>
      <c r="M28" s="1"/>
      <c r="N28" s="1"/>
    </row>
    <row r="29" spans="2:14" s="124" customFormat="1" ht="14.5">
      <c r="B29" s="960">
        <v>42557</v>
      </c>
      <c r="C29" s="784" t="s">
        <v>428</v>
      </c>
      <c r="D29" s="961">
        <v>6.6250000000000003E-2</v>
      </c>
      <c r="E29" s="953">
        <v>2028</v>
      </c>
      <c r="F29" s="940">
        <v>1000000</v>
      </c>
      <c r="G29" s="940">
        <v>1000000</v>
      </c>
      <c r="H29" s="962">
        <v>1000000</v>
      </c>
      <c r="I29" s="829"/>
      <c r="J29" s="829"/>
      <c r="K29" s="1"/>
      <c r="L29" s="1"/>
      <c r="M29" s="1"/>
      <c r="N29" s="1"/>
    </row>
    <row r="30" spans="2:14" s="124" customFormat="1" ht="14.5">
      <c r="B30" s="960">
        <v>42557</v>
      </c>
      <c r="C30" s="784" t="s">
        <v>430</v>
      </c>
      <c r="D30" s="961">
        <v>7.1249999999999994E-2</v>
      </c>
      <c r="E30" s="953">
        <v>2036</v>
      </c>
      <c r="F30" s="940">
        <v>1750000</v>
      </c>
      <c r="G30" s="940">
        <v>1750000</v>
      </c>
      <c r="H30" s="962">
        <v>1750000</v>
      </c>
      <c r="I30" s="829"/>
      <c r="J30" s="829"/>
      <c r="K30" s="1"/>
      <c r="L30" s="1"/>
      <c r="M30" s="1"/>
      <c r="N30" s="1"/>
    </row>
    <row r="31" spans="2:14" s="124" customFormat="1" ht="14.5">
      <c r="B31" s="960">
        <v>42587</v>
      </c>
      <c r="C31" s="784" t="s">
        <v>731</v>
      </c>
      <c r="D31" s="961" t="s">
        <v>50</v>
      </c>
      <c r="E31" s="953">
        <v>2019</v>
      </c>
      <c r="F31" s="940">
        <v>22028.931</v>
      </c>
      <c r="G31" s="940">
        <v>22028.931</v>
      </c>
      <c r="H31" s="962">
        <v>22028.931</v>
      </c>
      <c r="I31" s="829"/>
      <c r="J31" s="829"/>
      <c r="K31" s="1"/>
      <c r="L31" s="1"/>
      <c r="M31" s="1"/>
      <c r="N31" s="1"/>
    </row>
    <row r="32" spans="2:14" s="124" customFormat="1" ht="14.5">
      <c r="B32" s="960">
        <v>42587</v>
      </c>
      <c r="C32" s="784" t="s">
        <v>746</v>
      </c>
      <c r="D32" s="961">
        <v>0.01</v>
      </c>
      <c r="E32" s="953">
        <v>2023</v>
      </c>
      <c r="F32" s="940">
        <v>694687.19400000002</v>
      </c>
      <c r="G32" s="940">
        <v>694687.19400000002</v>
      </c>
      <c r="H32" s="962">
        <v>694687.19400000002</v>
      </c>
      <c r="I32" s="829"/>
      <c r="J32" s="829"/>
      <c r="K32" s="1"/>
      <c r="L32" s="1"/>
      <c r="M32" s="1"/>
      <c r="N32" s="1"/>
    </row>
    <row r="33" spans="2:14" s="124" customFormat="1" ht="14.5">
      <c r="B33" s="960">
        <v>42655</v>
      </c>
      <c r="C33" s="784" t="s">
        <v>514</v>
      </c>
      <c r="D33" s="964">
        <v>3.875E-2</v>
      </c>
      <c r="E33" s="953">
        <v>2022</v>
      </c>
      <c r="F33" s="940">
        <v>1420938.9564624303</v>
      </c>
      <c r="G33" s="940">
        <v>1420938.9564624303</v>
      </c>
      <c r="H33" s="962">
        <v>1420938.9564624303</v>
      </c>
      <c r="I33" s="829"/>
      <c r="J33" s="829"/>
      <c r="K33" s="1"/>
      <c r="L33" s="1"/>
      <c r="M33" s="1"/>
      <c r="N33" s="1"/>
    </row>
    <row r="34" spans="2:14" s="124" customFormat="1" ht="14.5">
      <c r="B34" s="960">
        <v>42655</v>
      </c>
      <c r="C34" s="784" t="s">
        <v>515</v>
      </c>
      <c r="D34" s="961">
        <v>0.05</v>
      </c>
      <c r="E34" s="953">
        <v>2027</v>
      </c>
      <c r="F34" s="940">
        <v>1420938.9564624303</v>
      </c>
      <c r="G34" s="940">
        <v>1420938.9564624303</v>
      </c>
      <c r="H34" s="962">
        <v>1420938.9564624303</v>
      </c>
      <c r="I34" s="829"/>
      <c r="J34" s="829"/>
      <c r="K34" s="1"/>
      <c r="L34" s="1"/>
      <c r="M34" s="1"/>
      <c r="N34" s="1"/>
    </row>
    <row r="35" spans="2:14" s="124" customFormat="1" ht="14.5">
      <c r="B35" s="960">
        <v>42761</v>
      </c>
      <c r="C35" s="784" t="s">
        <v>520</v>
      </c>
      <c r="D35" s="961">
        <v>5.6250000000000001E-2</v>
      </c>
      <c r="E35" s="953">
        <v>2022</v>
      </c>
      <c r="F35" s="940">
        <v>3250000</v>
      </c>
      <c r="G35" s="940">
        <v>3250000</v>
      </c>
      <c r="H35" s="962">
        <v>3250000</v>
      </c>
      <c r="I35" s="829"/>
      <c r="J35" s="829"/>
      <c r="K35" s="1"/>
      <c r="L35" s="1"/>
      <c r="M35" s="1"/>
      <c r="N35" s="1"/>
    </row>
    <row r="36" spans="2:14" s="124" customFormat="1" ht="14.5">
      <c r="B36" s="960">
        <v>42761</v>
      </c>
      <c r="C36" s="784" t="s">
        <v>521</v>
      </c>
      <c r="D36" s="961">
        <v>6.8750000000000006E-2</v>
      </c>
      <c r="E36" s="953">
        <v>2027</v>
      </c>
      <c r="F36" s="940">
        <v>3750000</v>
      </c>
      <c r="G36" s="940">
        <v>3750000</v>
      </c>
      <c r="H36" s="962">
        <v>3750000</v>
      </c>
      <c r="I36" s="829"/>
      <c r="J36" s="829"/>
      <c r="K36" s="1"/>
      <c r="L36" s="1"/>
      <c r="M36" s="1"/>
      <c r="N36" s="1"/>
    </row>
    <row r="37" spans="2:14" s="124" customFormat="1" ht="14.5">
      <c r="B37" s="960">
        <v>42837</v>
      </c>
      <c r="C37" s="963" t="s">
        <v>543</v>
      </c>
      <c r="D37" s="961">
        <v>3.3750000000000002E-2</v>
      </c>
      <c r="E37" s="953">
        <v>2020</v>
      </c>
      <c r="F37" s="940">
        <v>409836.06557377049</v>
      </c>
      <c r="G37" s="940">
        <v>409836.06557377049</v>
      </c>
      <c r="H37" s="962">
        <v>409836.06557377049</v>
      </c>
      <c r="I37" s="829"/>
      <c r="J37" s="829"/>
      <c r="K37" s="1"/>
      <c r="L37" s="1"/>
      <c r="M37" s="1"/>
      <c r="N37" s="1"/>
    </row>
    <row r="38" spans="2:14" s="124" customFormat="1" ht="14.5">
      <c r="B38" s="960">
        <v>42843</v>
      </c>
      <c r="C38" s="784" t="s">
        <v>544</v>
      </c>
      <c r="D38" s="961">
        <v>5.7500000000000002E-2</v>
      </c>
      <c r="E38" s="953">
        <v>2025</v>
      </c>
      <c r="F38" s="940">
        <v>5554747.5959999999</v>
      </c>
      <c r="G38" s="940">
        <v>5554747.5959999999</v>
      </c>
      <c r="H38" s="962">
        <v>5554747.5959999999</v>
      </c>
      <c r="I38" s="829"/>
      <c r="J38" s="829"/>
      <c r="K38" s="1"/>
      <c r="L38" s="1"/>
      <c r="M38" s="1"/>
      <c r="N38" s="1"/>
    </row>
    <row r="39" spans="2:14" s="124" customFormat="1" ht="14.5">
      <c r="B39" s="960">
        <v>42843</v>
      </c>
      <c r="C39" s="784" t="s">
        <v>545</v>
      </c>
      <c r="D39" s="961">
        <v>7.6249999999999998E-2</v>
      </c>
      <c r="E39" s="953">
        <v>2037</v>
      </c>
      <c r="F39" s="940">
        <v>5562356.3360000001</v>
      </c>
      <c r="G39" s="940">
        <v>5562356.3360000001</v>
      </c>
      <c r="H39" s="962">
        <v>5562356.3360000001</v>
      </c>
      <c r="I39" s="829"/>
      <c r="J39" s="829"/>
      <c r="K39" s="1"/>
      <c r="L39" s="1"/>
      <c r="M39" s="1"/>
      <c r="N39" s="1"/>
    </row>
    <row r="40" spans="2:14" s="124" customFormat="1" ht="14.5">
      <c r="B40" s="960">
        <v>42914</v>
      </c>
      <c r="C40" s="784" t="s">
        <v>542</v>
      </c>
      <c r="D40" s="961">
        <v>7.1249999999999994E-2</v>
      </c>
      <c r="E40" s="953">
        <v>2117</v>
      </c>
      <c r="F40" s="940">
        <v>2750000</v>
      </c>
      <c r="G40" s="940">
        <v>2750000</v>
      </c>
      <c r="H40" s="962">
        <v>2750000</v>
      </c>
      <c r="I40" s="829"/>
      <c r="J40" s="829"/>
      <c r="K40" s="1"/>
      <c r="L40" s="1"/>
      <c r="M40" s="1"/>
      <c r="N40" s="1"/>
    </row>
    <row r="41" spans="2:14" s="124" customFormat="1" ht="14.5">
      <c r="B41" s="960">
        <v>43048</v>
      </c>
      <c r="C41" s="784" t="s">
        <v>579</v>
      </c>
      <c r="D41" s="961">
        <v>3.3750000000000002E-2</v>
      </c>
      <c r="E41" s="953">
        <v>2023</v>
      </c>
      <c r="F41" s="940">
        <v>1136751.1651699443</v>
      </c>
      <c r="G41" s="940">
        <v>1136751.1651699443</v>
      </c>
      <c r="H41" s="962">
        <v>1136751.1651699443</v>
      </c>
      <c r="I41" s="829"/>
      <c r="J41" s="829"/>
      <c r="K41" s="1"/>
      <c r="L41" s="1"/>
      <c r="M41" s="1"/>
      <c r="N41" s="1"/>
    </row>
    <row r="42" spans="2:14" s="124" customFormat="1" ht="14.5">
      <c r="B42" s="960">
        <v>43048</v>
      </c>
      <c r="C42" s="784" t="s">
        <v>580</v>
      </c>
      <c r="D42" s="961">
        <v>5.2499999999999998E-2</v>
      </c>
      <c r="E42" s="953">
        <v>2028</v>
      </c>
      <c r="F42" s="940">
        <v>1136751.1651699443</v>
      </c>
      <c r="G42" s="940">
        <v>1136751.1651699443</v>
      </c>
      <c r="H42" s="962">
        <v>1136751.1651699443</v>
      </c>
      <c r="I42" s="829"/>
      <c r="J42" s="829"/>
      <c r="K42" s="1"/>
      <c r="L42" s="1"/>
      <c r="M42" s="1"/>
      <c r="N42" s="1"/>
    </row>
    <row r="43" spans="2:14" s="124" customFormat="1" ht="14.5">
      <c r="B43" s="960">
        <v>43048</v>
      </c>
      <c r="C43" s="784" t="s">
        <v>581</v>
      </c>
      <c r="D43" s="961">
        <v>6.25E-2</v>
      </c>
      <c r="E43" s="953">
        <v>2047</v>
      </c>
      <c r="F43" s="940">
        <v>852563.37387745816</v>
      </c>
      <c r="G43" s="940">
        <v>852563.37387745816</v>
      </c>
      <c r="H43" s="962">
        <v>852563.37387745816</v>
      </c>
      <c r="I43" s="829"/>
      <c r="J43" s="829"/>
      <c r="K43" s="1"/>
      <c r="L43" s="1"/>
      <c r="M43" s="1"/>
      <c r="N43" s="1"/>
    </row>
    <row r="44" spans="2:14" s="124" customFormat="1" ht="14.5">
      <c r="B44" s="960">
        <v>43111</v>
      </c>
      <c r="C44" s="784" t="s">
        <v>627</v>
      </c>
      <c r="D44" s="961">
        <v>4.6249999999999999E-2</v>
      </c>
      <c r="E44" s="953">
        <v>2023</v>
      </c>
      <c r="F44" s="940">
        <v>1750000</v>
      </c>
      <c r="G44" s="940">
        <v>1750000</v>
      </c>
      <c r="H44" s="962">
        <v>1750000</v>
      </c>
      <c r="I44" s="829"/>
      <c r="J44" s="829"/>
      <c r="K44" s="1"/>
      <c r="L44" s="1"/>
      <c r="M44" s="1"/>
      <c r="N44" s="1"/>
    </row>
    <row r="45" spans="2:14" s="124" customFormat="1" ht="14.5">
      <c r="B45" s="960">
        <v>43111</v>
      </c>
      <c r="C45" s="457" t="s">
        <v>628</v>
      </c>
      <c r="D45" s="961">
        <v>5.8749999999999997E-2</v>
      </c>
      <c r="E45" s="953">
        <v>2028</v>
      </c>
      <c r="F45" s="940">
        <v>4250000</v>
      </c>
      <c r="G45" s="940">
        <v>4250000</v>
      </c>
      <c r="H45" s="962">
        <v>4250000</v>
      </c>
      <c r="I45" s="829"/>
      <c r="J45" s="829"/>
      <c r="K45" s="1"/>
      <c r="L45" s="1"/>
      <c r="M45" s="1"/>
      <c r="N45" s="1"/>
    </row>
    <row r="46" spans="2:14" s="124" customFormat="1" ht="14.5">
      <c r="B46" s="960">
        <v>43111</v>
      </c>
      <c r="C46" s="457" t="s">
        <v>629</v>
      </c>
      <c r="D46" s="961">
        <v>6.8750000000000006E-2</v>
      </c>
      <c r="E46" s="953">
        <v>2048</v>
      </c>
      <c r="F46" s="940">
        <v>3000000</v>
      </c>
      <c r="G46" s="940">
        <v>3000000</v>
      </c>
      <c r="H46" s="962">
        <v>3000000</v>
      </c>
      <c r="I46" s="829"/>
      <c r="J46" s="829"/>
      <c r="K46" s="1"/>
      <c r="L46" s="1"/>
      <c r="M46" s="1"/>
      <c r="N46" s="1"/>
    </row>
    <row r="47" spans="2:14" s="124" customFormat="1" ht="14.5">
      <c r="B47" s="960">
        <v>43433</v>
      </c>
      <c r="C47" s="457" t="s">
        <v>729</v>
      </c>
      <c r="D47" s="961">
        <v>0.08</v>
      </c>
      <c r="E47" s="953">
        <v>2020</v>
      </c>
      <c r="F47" s="940">
        <v>2120284.8489999999</v>
      </c>
      <c r="G47" s="940">
        <v>2120284.8489999999</v>
      </c>
      <c r="H47" s="962">
        <v>2120284.8489999999</v>
      </c>
      <c r="I47" s="829"/>
      <c r="J47" s="829"/>
      <c r="K47" s="1"/>
      <c r="L47" s="1"/>
      <c r="M47" s="1"/>
      <c r="N47" s="1"/>
    </row>
    <row r="48" spans="2:14" s="124" customFormat="1" ht="14.5">
      <c r="B48" s="930"/>
      <c r="C48" s="784"/>
      <c r="D48" s="964"/>
      <c r="E48" s="953"/>
      <c r="F48" s="940"/>
      <c r="G48" s="940"/>
      <c r="H48" s="962"/>
      <c r="I48" s="829"/>
      <c r="J48" s="1"/>
      <c r="K48" s="1"/>
      <c r="L48" s="1"/>
      <c r="M48" s="1"/>
      <c r="N48" s="1"/>
    </row>
    <row r="49" spans="2:14" s="402" customFormat="1" ht="14.5">
      <c r="B49" s="955"/>
      <c r="C49" s="965" t="s">
        <v>387</v>
      </c>
      <c r="D49" s="957"/>
      <c r="E49" s="958"/>
      <c r="F49" s="959">
        <f>SUM(F50:F65)</f>
        <v>28211967.167448658</v>
      </c>
      <c r="G49" s="959">
        <f>SUM(G50:G65)</f>
        <v>28211967.167448658</v>
      </c>
      <c r="H49" s="959">
        <f>SUM(H50:H65)</f>
        <v>33697330.100838758</v>
      </c>
      <c r="I49" s="829"/>
      <c r="J49" s="829"/>
      <c r="K49" s="1"/>
      <c r="L49" s="1"/>
      <c r="M49" s="1"/>
      <c r="N49" s="1"/>
    </row>
    <row r="50" spans="2:14" s="124" customFormat="1" ht="14.5">
      <c r="B50" s="930">
        <v>37986</v>
      </c>
      <c r="C50" s="942" t="s">
        <v>646</v>
      </c>
      <c r="D50" s="966">
        <v>2.5000000000000001E-2</v>
      </c>
      <c r="E50" s="953">
        <v>2038</v>
      </c>
      <c r="F50" s="940">
        <v>5296689.1950000003</v>
      </c>
      <c r="G50" s="940">
        <v>5296689.1950000003</v>
      </c>
      <c r="H50" s="962">
        <v>5296689.1950000003</v>
      </c>
      <c r="I50" s="829"/>
      <c r="J50" s="829"/>
      <c r="K50" s="1"/>
      <c r="L50" s="1"/>
      <c r="M50" s="1"/>
      <c r="N50" s="1"/>
    </row>
    <row r="51" spans="2:14" s="124" customFormat="1" ht="14.5">
      <c r="B51" s="930">
        <v>37986</v>
      </c>
      <c r="C51" s="942" t="s">
        <v>647</v>
      </c>
      <c r="D51" s="966">
        <v>2.5000000000000001E-2</v>
      </c>
      <c r="E51" s="953">
        <v>2038</v>
      </c>
      <c r="F51" s="940">
        <v>1229562.8419999999</v>
      </c>
      <c r="G51" s="940">
        <v>1229562.8419999999</v>
      </c>
      <c r="H51" s="962">
        <v>1229562.8419999999</v>
      </c>
      <c r="I51" s="829"/>
      <c r="J51" s="829"/>
      <c r="K51" s="1"/>
      <c r="L51" s="1"/>
      <c r="M51" s="1"/>
      <c r="N51" s="1"/>
    </row>
    <row r="52" spans="2:14" s="124" customFormat="1" ht="14.5">
      <c r="B52" s="930">
        <v>37986</v>
      </c>
      <c r="C52" s="942" t="s">
        <v>648</v>
      </c>
      <c r="D52" s="966">
        <v>2.5000000000000001E-2</v>
      </c>
      <c r="E52" s="953">
        <v>2038</v>
      </c>
      <c r="F52" s="940">
        <v>96939.179000000004</v>
      </c>
      <c r="G52" s="940">
        <v>96939.179000000004</v>
      </c>
      <c r="H52" s="962">
        <v>96939.179000000004</v>
      </c>
      <c r="I52" s="829"/>
      <c r="J52" s="829"/>
      <c r="K52" s="1"/>
      <c r="L52" s="1"/>
      <c r="M52" s="1"/>
      <c r="N52" s="1"/>
    </row>
    <row r="53" spans="2:14" s="124" customFormat="1" ht="14.5">
      <c r="B53" s="930">
        <v>37986</v>
      </c>
      <c r="C53" s="942" t="s">
        <v>649</v>
      </c>
      <c r="D53" s="966">
        <v>2.5000000000000001E-2</v>
      </c>
      <c r="E53" s="953">
        <v>2038</v>
      </c>
      <c r="F53" s="940">
        <v>71439.702000000005</v>
      </c>
      <c r="G53" s="940">
        <v>71439.702000000005</v>
      </c>
      <c r="H53" s="962">
        <v>71439.702000000005</v>
      </c>
      <c r="I53" s="829"/>
      <c r="J53" s="829"/>
      <c r="K53" s="1"/>
      <c r="L53" s="1"/>
      <c r="M53" s="1"/>
      <c r="N53" s="1"/>
    </row>
    <row r="54" spans="2:14" s="124" customFormat="1" ht="14.5">
      <c r="B54" s="930">
        <v>37986</v>
      </c>
      <c r="C54" s="942" t="s">
        <v>650</v>
      </c>
      <c r="D54" s="966">
        <v>2.2599999999999999E-2</v>
      </c>
      <c r="E54" s="953">
        <v>2038</v>
      </c>
      <c r="F54" s="940">
        <v>5723442.2735023294</v>
      </c>
      <c r="G54" s="940">
        <v>5723442.2735023294</v>
      </c>
      <c r="H54" s="962">
        <v>5723442.2735023294</v>
      </c>
      <c r="I54" s="829"/>
      <c r="J54" s="829"/>
      <c r="K54" s="1"/>
      <c r="L54" s="1"/>
      <c r="M54" s="1"/>
      <c r="N54" s="1"/>
    </row>
    <row r="55" spans="2:14" s="124" customFormat="1" ht="14.5">
      <c r="B55" s="930">
        <v>37986</v>
      </c>
      <c r="C55" s="942" t="s">
        <v>651</v>
      </c>
      <c r="D55" s="966">
        <v>2.2599999999999999E-2</v>
      </c>
      <c r="E55" s="953">
        <v>2038</v>
      </c>
      <c r="F55" s="940">
        <v>1635001.6255541663</v>
      </c>
      <c r="G55" s="940">
        <v>1635001.6255541663</v>
      </c>
      <c r="H55" s="962">
        <v>1635001.6255541663</v>
      </c>
      <c r="I55" s="829"/>
      <c r="J55" s="829"/>
      <c r="K55" s="1"/>
      <c r="L55" s="1"/>
      <c r="M55" s="1"/>
      <c r="N55" s="1"/>
    </row>
    <row r="56" spans="2:14" s="124" customFormat="1" ht="14.5">
      <c r="B56" s="930">
        <v>37986</v>
      </c>
      <c r="C56" s="942" t="s">
        <v>652</v>
      </c>
      <c r="D56" s="966">
        <v>4.4999999999999997E-3</v>
      </c>
      <c r="E56" s="953">
        <v>2038</v>
      </c>
      <c r="F56" s="940">
        <v>160035.62291434928</v>
      </c>
      <c r="G56" s="940">
        <v>160035.62291434928</v>
      </c>
      <c r="H56" s="962">
        <v>160035.62291434928</v>
      </c>
      <c r="I56" s="829"/>
      <c r="J56" s="829"/>
      <c r="K56" s="1"/>
      <c r="L56" s="1"/>
      <c r="M56" s="1"/>
      <c r="N56" s="1"/>
    </row>
    <row r="57" spans="2:14" s="124" customFormat="1" ht="14.5">
      <c r="B57" s="930">
        <v>37986</v>
      </c>
      <c r="C57" s="942" t="s">
        <v>653</v>
      </c>
      <c r="D57" s="966">
        <v>4.4999999999999997E-3</v>
      </c>
      <c r="E57" s="953">
        <v>2038</v>
      </c>
      <c r="F57" s="940">
        <v>7915.1186503522431</v>
      </c>
      <c r="G57" s="940">
        <v>7915.1186503522431</v>
      </c>
      <c r="H57" s="962">
        <v>7915.1186503522431</v>
      </c>
      <c r="I57" s="829"/>
      <c r="J57" s="829"/>
      <c r="K57" s="1"/>
      <c r="L57" s="1"/>
      <c r="M57" s="1"/>
      <c r="N57" s="1"/>
    </row>
    <row r="58" spans="2:14" s="124" customFormat="1" ht="14.5">
      <c r="B58" s="930">
        <v>37986</v>
      </c>
      <c r="C58" s="942" t="s">
        <v>852</v>
      </c>
      <c r="D58" s="967">
        <v>8.2799999999999999E-2</v>
      </c>
      <c r="E58" s="953">
        <v>2033</v>
      </c>
      <c r="F58" s="940">
        <v>3039534.1379999998</v>
      </c>
      <c r="G58" s="940">
        <v>3039534.1379999998</v>
      </c>
      <c r="H58" s="962">
        <v>4261542.3640299998</v>
      </c>
      <c r="I58" s="829"/>
      <c r="J58" s="829"/>
      <c r="K58" s="1"/>
      <c r="L58" s="1"/>
      <c r="M58" s="1"/>
      <c r="N58" s="1"/>
    </row>
    <row r="59" spans="2:14" s="124" customFormat="1" ht="14.5">
      <c r="B59" s="930">
        <v>37986</v>
      </c>
      <c r="C59" s="942" t="s">
        <v>853</v>
      </c>
      <c r="D59" s="967">
        <v>8.2799999999999999E-2</v>
      </c>
      <c r="E59" s="953">
        <v>2033</v>
      </c>
      <c r="F59" s="940">
        <v>5042239.2609999999</v>
      </c>
      <c r="G59" s="940">
        <v>5042239.2609999999</v>
      </c>
      <c r="H59" s="962">
        <v>7069411.0490100002</v>
      </c>
      <c r="I59" s="829"/>
      <c r="J59" s="829"/>
      <c r="K59" s="1"/>
      <c r="L59" s="1"/>
      <c r="M59" s="1"/>
      <c r="N59" s="1"/>
    </row>
    <row r="60" spans="2:14" s="124" customFormat="1" ht="14.5">
      <c r="B60" s="930">
        <v>37986</v>
      </c>
      <c r="C60" s="942" t="s">
        <v>854</v>
      </c>
      <c r="D60" s="967">
        <v>8.2799999999999999E-2</v>
      </c>
      <c r="E60" s="953">
        <v>2033</v>
      </c>
      <c r="F60" s="940">
        <v>929895.88899999997</v>
      </c>
      <c r="G60" s="940">
        <v>929895.88899999997</v>
      </c>
      <c r="H60" s="962">
        <v>1303749.3724199999</v>
      </c>
      <c r="I60" s="829"/>
      <c r="J60" s="829"/>
      <c r="K60" s="1"/>
      <c r="L60" s="1"/>
      <c r="M60" s="1"/>
      <c r="N60" s="1"/>
    </row>
    <row r="61" spans="2:14" s="124" customFormat="1" ht="14.5">
      <c r="B61" s="930">
        <v>37986</v>
      </c>
      <c r="C61" s="942" t="s">
        <v>855</v>
      </c>
      <c r="D61" s="967">
        <v>8.2799999999999999E-2</v>
      </c>
      <c r="E61" s="953">
        <v>2033</v>
      </c>
      <c r="F61" s="940">
        <v>131475.87</v>
      </c>
      <c r="G61" s="940">
        <v>131475.87</v>
      </c>
      <c r="H61" s="962">
        <v>184334.16581999999</v>
      </c>
      <c r="I61" s="829"/>
      <c r="J61" s="829"/>
      <c r="K61" s="1"/>
      <c r="L61" s="1"/>
      <c r="M61" s="1"/>
      <c r="N61" s="1"/>
    </row>
    <row r="62" spans="2:14" s="124" customFormat="1" ht="14.5">
      <c r="B62" s="930">
        <v>37986</v>
      </c>
      <c r="C62" s="942" t="s">
        <v>654</v>
      </c>
      <c r="D62" s="967">
        <v>7.8200000000000006E-2</v>
      </c>
      <c r="E62" s="953">
        <v>2033</v>
      </c>
      <c r="F62" s="940">
        <v>2573036.9694213932</v>
      </c>
      <c r="G62" s="940">
        <v>2573036.9694213932</v>
      </c>
      <c r="H62" s="962">
        <v>3540765.6938274414</v>
      </c>
      <c r="I62" s="829"/>
      <c r="J62" s="829"/>
      <c r="K62" s="1"/>
      <c r="L62" s="1"/>
      <c r="M62" s="1"/>
      <c r="N62" s="1"/>
    </row>
    <row r="63" spans="2:14" s="124" customFormat="1" ht="14.5">
      <c r="B63" s="930">
        <v>37986</v>
      </c>
      <c r="C63" s="942" t="s">
        <v>655</v>
      </c>
      <c r="D63" s="967">
        <v>7.8200000000000006E-2</v>
      </c>
      <c r="E63" s="953">
        <v>2033</v>
      </c>
      <c r="F63" s="940">
        <v>2198549.3497783337</v>
      </c>
      <c r="G63" s="940">
        <v>2198549.3497783337</v>
      </c>
      <c r="H63" s="962">
        <v>3025431.8948618844</v>
      </c>
      <c r="I63" s="829"/>
      <c r="J63" s="829"/>
      <c r="K63" s="1"/>
      <c r="L63" s="1"/>
      <c r="M63" s="1"/>
      <c r="N63" s="1"/>
    </row>
    <row r="64" spans="2:14" s="124" customFormat="1" ht="14.5">
      <c r="B64" s="930">
        <v>37986</v>
      </c>
      <c r="C64" s="942" t="s">
        <v>656</v>
      </c>
      <c r="D64" s="967">
        <v>4.3299999999999998E-2</v>
      </c>
      <c r="E64" s="953">
        <v>2033</v>
      </c>
      <c r="F64" s="940">
        <v>52582.397107897668</v>
      </c>
      <c r="G64" s="940">
        <v>52582.397107897668</v>
      </c>
      <c r="H64" s="962">
        <v>62835.20209918428</v>
      </c>
      <c r="I64" s="829"/>
      <c r="J64" s="829"/>
      <c r="K64" s="1"/>
      <c r="L64" s="1"/>
      <c r="M64" s="1"/>
      <c r="N64" s="1"/>
    </row>
    <row r="65" spans="2:14" s="124" customFormat="1" ht="14.5">
      <c r="B65" s="930">
        <v>37986</v>
      </c>
      <c r="C65" s="942" t="s">
        <v>657</v>
      </c>
      <c r="D65" s="967">
        <v>4.3299999999999998E-2</v>
      </c>
      <c r="E65" s="953">
        <v>2033</v>
      </c>
      <c r="F65" s="940">
        <v>23627.734519836857</v>
      </c>
      <c r="G65" s="940">
        <v>23627.734519836857</v>
      </c>
      <c r="H65" s="962">
        <v>28234.800149054507</v>
      </c>
      <c r="I65" s="829"/>
      <c r="J65" s="829"/>
      <c r="K65" s="1"/>
      <c r="L65" s="1"/>
      <c r="M65" s="1"/>
      <c r="N65" s="1"/>
    </row>
    <row r="66" spans="2:14" s="124" customFormat="1" ht="14.5">
      <c r="B66" s="930"/>
      <c r="C66" s="968"/>
      <c r="D66" s="952"/>
      <c r="E66" s="953"/>
      <c r="F66" s="937"/>
      <c r="G66" s="937"/>
      <c r="H66" s="969"/>
      <c r="I66" s="829"/>
      <c r="J66" s="1"/>
      <c r="K66" s="1"/>
      <c r="L66" s="1"/>
      <c r="M66" s="1"/>
      <c r="N66" s="1"/>
    </row>
    <row r="67" spans="2:14" s="457" customFormat="1" ht="14.5">
      <c r="B67" s="955"/>
      <c r="C67" s="965" t="s">
        <v>224</v>
      </c>
      <c r="D67" s="957"/>
      <c r="E67" s="958"/>
      <c r="F67" s="959"/>
      <c r="G67" s="959"/>
      <c r="H67" s="959">
        <v>13809.74116</v>
      </c>
      <c r="I67" s="829"/>
      <c r="J67" s="829"/>
      <c r="K67" s="1"/>
      <c r="L67" s="1"/>
      <c r="M67" s="1"/>
      <c r="N67" s="1"/>
    </row>
    <row r="68" spans="2:14" s="124" customFormat="1" ht="14.5">
      <c r="B68" s="955"/>
      <c r="C68" s="965"/>
      <c r="D68" s="957"/>
      <c r="E68" s="958"/>
      <c r="F68" s="959"/>
      <c r="G68" s="959"/>
      <c r="H68" s="959"/>
      <c r="I68" s="829"/>
      <c r="J68" s="1"/>
      <c r="K68" s="1"/>
      <c r="L68" s="1"/>
      <c r="M68" s="1"/>
      <c r="N68" s="1"/>
    </row>
    <row r="69" spans="2:14" s="546" customFormat="1" ht="15.5">
      <c r="B69" s="955"/>
      <c r="C69" s="934" t="s">
        <v>221</v>
      </c>
      <c r="D69" s="952"/>
      <c r="E69" s="953"/>
      <c r="F69" s="936">
        <f>SUM(F71:F85)</f>
        <v>20270720.626000002</v>
      </c>
      <c r="G69" s="936">
        <f>SUM(G71:G85)</f>
        <v>20270720.626000002</v>
      </c>
      <c r="H69" s="936">
        <f>SUM(H71:H85)</f>
        <v>20270720.626000002</v>
      </c>
      <c r="I69" s="829"/>
      <c r="J69" s="829"/>
      <c r="K69" s="1"/>
      <c r="L69" s="1"/>
      <c r="M69" s="1"/>
      <c r="N69" s="1"/>
    </row>
    <row r="70" spans="2:14" s="124" customFormat="1" ht="14.5">
      <c r="B70" s="960"/>
      <c r="C70" s="970"/>
      <c r="D70" s="971"/>
      <c r="E70" s="972"/>
      <c r="F70" s="973"/>
      <c r="G70" s="973"/>
      <c r="H70" s="973"/>
      <c r="I70" s="829"/>
      <c r="J70" s="829"/>
      <c r="K70" s="1"/>
      <c r="L70" s="1"/>
      <c r="M70" s="1"/>
      <c r="N70" s="1"/>
    </row>
    <row r="71" spans="2:14" s="124" customFormat="1" ht="14.5">
      <c r="B71" s="960">
        <v>43609</v>
      </c>
      <c r="C71" s="1173" t="s">
        <v>856</v>
      </c>
      <c r="D71" s="964" t="s">
        <v>50</v>
      </c>
      <c r="E71" s="953">
        <v>2019</v>
      </c>
      <c r="F71" s="940">
        <v>300000</v>
      </c>
      <c r="G71" s="940">
        <v>300000</v>
      </c>
      <c r="H71" s="962">
        <v>300000</v>
      </c>
      <c r="I71" s="829"/>
      <c r="J71" s="829"/>
      <c r="K71" s="1"/>
      <c r="L71" s="1"/>
      <c r="M71" s="1"/>
      <c r="N71" s="1"/>
    </row>
    <row r="72" spans="2:14" s="124" customFormat="1" ht="14.5">
      <c r="B72" s="960">
        <v>43293</v>
      </c>
      <c r="C72" s="942" t="s">
        <v>702</v>
      </c>
      <c r="D72" s="964" t="s">
        <v>50</v>
      </c>
      <c r="E72" s="953">
        <v>2019</v>
      </c>
      <c r="F72" s="940">
        <v>1316591.1060000001</v>
      </c>
      <c r="G72" s="940">
        <v>1316591.1060000001</v>
      </c>
      <c r="H72" s="962">
        <v>1316591.1060000001</v>
      </c>
      <c r="I72" s="829"/>
      <c r="J72" s="829"/>
      <c r="K72" s="1"/>
      <c r="L72" s="1"/>
      <c r="M72" s="1"/>
      <c r="N72" s="1"/>
    </row>
    <row r="73" spans="2:14" s="124" customFormat="1" ht="14.5">
      <c r="B73" s="960">
        <v>43644</v>
      </c>
      <c r="C73" s="942" t="s">
        <v>857</v>
      </c>
      <c r="D73" s="964" t="s">
        <v>50</v>
      </c>
      <c r="E73" s="953">
        <v>2020</v>
      </c>
      <c r="F73" s="940">
        <v>667124.299</v>
      </c>
      <c r="G73" s="940">
        <v>667124.299</v>
      </c>
      <c r="H73" s="962">
        <v>667124.299</v>
      </c>
      <c r="I73" s="829"/>
      <c r="J73" s="829"/>
      <c r="K73" s="1"/>
      <c r="L73" s="1"/>
      <c r="M73" s="1"/>
      <c r="N73" s="1"/>
    </row>
    <row r="74" spans="2:14" s="124" customFormat="1" ht="14.5">
      <c r="B74" s="960">
        <v>43567</v>
      </c>
      <c r="C74" s="942" t="s">
        <v>858</v>
      </c>
      <c r="D74" s="964" t="s">
        <v>50</v>
      </c>
      <c r="E74" s="953">
        <v>2019</v>
      </c>
      <c r="F74" s="940">
        <v>700000</v>
      </c>
      <c r="G74" s="940">
        <v>700000</v>
      </c>
      <c r="H74" s="962">
        <v>700000</v>
      </c>
      <c r="I74" s="829"/>
      <c r="J74" s="829"/>
      <c r="K74" s="1"/>
      <c r="L74" s="1"/>
      <c r="M74" s="1"/>
      <c r="N74" s="1"/>
    </row>
    <row r="75" spans="2:14" s="124" customFormat="1" ht="14.5">
      <c r="B75" s="960">
        <v>43581</v>
      </c>
      <c r="C75" s="457" t="s">
        <v>859</v>
      </c>
      <c r="D75" s="964" t="s">
        <v>50</v>
      </c>
      <c r="E75" s="953">
        <v>2019</v>
      </c>
      <c r="F75" s="940">
        <v>750000</v>
      </c>
      <c r="G75" s="940">
        <v>750000</v>
      </c>
      <c r="H75" s="962">
        <v>750000</v>
      </c>
      <c r="I75" s="829"/>
      <c r="J75" s="829"/>
      <c r="K75" s="1"/>
      <c r="L75" s="1"/>
      <c r="M75" s="1"/>
      <c r="N75" s="1"/>
    </row>
    <row r="76" spans="2:14" s="124" customFormat="1" ht="14.5">
      <c r="B76" s="960">
        <v>43630</v>
      </c>
      <c r="C76" s="457" t="s">
        <v>860</v>
      </c>
      <c r="D76" s="964" t="s">
        <v>50</v>
      </c>
      <c r="E76" s="953">
        <v>2020</v>
      </c>
      <c r="F76" s="940">
        <v>850000</v>
      </c>
      <c r="G76" s="940">
        <v>850000</v>
      </c>
      <c r="H76" s="962">
        <v>850000</v>
      </c>
      <c r="I76" s="829"/>
      <c r="J76" s="829"/>
      <c r="K76" s="1"/>
      <c r="L76" s="1"/>
      <c r="M76" s="1"/>
      <c r="N76" s="1"/>
    </row>
    <row r="77" spans="2:14" s="124" customFormat="1" ht="14.5">
      <c r="B77" s="960">
        <v>43476</v>
      </c>
      <c r="C77" s="457" t="s">
        <v>749</v>
      </c>
      <c r="D77" s="964" t="s">
        <v>50</v>
      </c>
      <c r="E77" s="953">
        <v>2019</v>
      </c>
      <c r="F77" s="940">
        <v>949999.99</v>
      </c>
      <c r="G77" s="940">
        <v>949999.99</v>
      </c>
      <c r="H77" s="962">
        <v>949999.99</v>
      </c>
      <c r="I77" s="829"/>
      <c r="J77" s="829"/>
      <c r="K77" s="1"/>
      <c r="L77" s="1"/>
      <c r="M77" s="1"/>
      <c r="N77" s="1"/>
    </row>
    <row r="78" spans="2:14" s="124" customFormat="1" ht="14.5">
      <c r="B78" s="960">
        <v>43595</v>
      </c>
      <c r="C78" s="457" t="s">
        <v>861</v>
      </c>
      <c r="D78" s="964" t="s">
        <v>50</v>
      </c>
      <c r="E78" s="953">
        <v>2019</v>
      </c>
      <c r="F78" s="940">
        <v>987692.51899999997</v>
      </c>
      <c r="G78" s="940">
        <v>987692.51899999997</v>
      </c>
      <c r="H78" s="962">
        <v>987692.51899999997</v>
      </c>
      <c r="I78" s="829"/>
      <c r="J78" s="829"/>
      <c r="K78" s="1"/>
      <c r="L78" s="1"/>
      <c r="M78" s="1"/>
      <c r="N78" s="1"/>
    </row>
    <row r="79" spans="2:14" s="124" customFormat="1" ht="14.5">
      <c r="B79" s="960">
        <v>43553</v>
      </c>
      <c r="C79" s="457" t="s">
        <v>747</v>
      </c>
      <c r="D79" s="964" t="s">
        <v>50</v>
      </c>
      <c r="E79" s="953">
        <v>2019</v>
      </c>
      <c r="F79" s="940">
        <v>1006680.747</v>
      </c>
      <c r="G79" s="940">
        <v>1006680.747</v>
      </c>
      <c r="H79" s="962">
        <v>1006680.747</v>
      </c>
      <c r="I79" s="829"/>
      <c r="J79" s="829"/>
      <c r="K79" s="1"/>
      <c r="L79" s="1"/>
      <c r="M79" s="1"/>
      <c r="N79" s="1"/>
    </row>
    <row r="80" spans="2:14" s="124" customFormat="1" ht="14.5">
      <c r="B80" s="960">
        <v>43490</v>
      </c>
      <c r="C80" s="457" t="s">
        <v>750</v>
      </c>
      <c r="D80" s="964" t="s">
        <v>50</v>
      </c>
      <c r="E80" s="953">
        <v>2019</v>
      </c>
      <c r="F80" s="940">
        <v>1050000</v>
      </c>
      <c r="G80" s="940">
        <v>1050000</v>
      </c>
      <c r="H80" s="962">
        <v>1050000</v>
      </c>
      <c r="I80" s="829"/>
      <c r="J80" s="829"/>
      <c r="K80" s="1"/>
      <c r="L80" s="1"/>
      <c r="M80" s="1"/>
      <c r="N80" s="1"/>
    </row>
    <row r="81" spans="2:14" s="124" customFormat="1" ht="14.5">
      <c r="B81" s="960">
        <v>43504</v>
      </c>
      <c r="C81" s="457" t="s">
        <v>752</v>
      </c>
      <c r="D81" s="964" t="s">
        <v>50</v>
      </c>
      <c r="E81" s="953">
        <v>2019</v>
      </c>
      <c r="F81" s="940">
        <v>1100000</v>
      </c>
      <c r="G81" s="940">
        <v>1100000</v>
      </c>
      <c r="H81" s="962">
        <v>1100000</v>
      </c>
      <c r="I81" s="829"/>
      <c r="J81" s="829"/>
      <c r="K81" s="1"/>
      <c r="L81" s="1"/>
      <c r="M81" s="1"/>
      <c r="N81" s="1"/>
    </row>
    <row r="82" spans="2:14" s="124" customFormat="1" ht="14.5">
      <c r="B82" s="960">
        <v>43539</v>
      </c>
      <c r="C82" s="457" t="s">
        <v>748</v>
      </c>
      <c r="D82" s="964" t="s">
        <v>50</v>
      </c>
      <c r="E82" s="953">
        <v>2019</v>
      </c>
      <c r="F82" s="940">
        <v>1502356.2830000001</v>
      </c>
      <c r="G82" s="940">
        <v>1502356.2830000001</v>
      </c>
      <c r="H82" s="962">
        <v>1502356.2830000001</v>
      </c>
      <c r="I82" s="829"/>
      <c r="J82" s="829"/>
      <c r="K82" s="1"/>
      <c r="L82" s="1"/>
      <c r="M82" s="1"/>
      <c r="N82" s="1"/>
    </row>
    <row r="83" spans="2:14" s="124" customFormat="1" ht="14.5">
      <c r="B83" s="960">
        <v>43518</v>
      </c>
      <c r="C83" s="942" t="s">
        <v>751</v>
      </c>
      <c r="D83" s="964" t="s">
        <v>50</v>
      </c>
      <c r="E83" s="953">
        <v>2019</v>
      </c>
      <c r="F83" s="940">
        <v>1673150.182</v>
      </c>
      <c r="G83" s="940">
        <v>1673150.182</v>
      </c>
      <c r="H83" s="962">
        <v>1673150.182</v>
      </c>
      <c r="I83" s="829"/>
      <c r="J83" s="829"/>
      <c r="K83" s="1"/>
      <c r="L83" s="1"/>
      <c r="M83" s="1"/>
      <c r="N83" s="1"/>
    </row>
    <row r="84" spans="2:14" s="124" customFormat="1" ht="14.5">
      <c r="B84" s="960">
        <v>42978</v>
      </c>
      <c r="C84" s="942" t="s">
        <v>658</v>
      </c>
      <c r="D84" s="964" t="s">
        <v>50</v>
      </c>
      <c r="E84" s="953">
        <v>2042</v>
      </c>
      <c r="F84" s="940">
        <v>4498549</v>
      </c>
      <c r="G84" s="940">
        <v>4498549</v>
      </c>
      <c r="H84" s="962">
        <v>4498549</v>
      </c>
      <c r="I84" s="829"/>
      <c r="J84" s="829"/>
      <c r="K84" s="1"/>
      <c r="L84" s="1"/>
      <c r="M84" s="1"/>
      <c r="N84" s="1"/>
    </row>
    <row r="85" spans="2:14" s="124" customFormat="1" ht="14.5">
      <c r="B85" s="960">
        <v>43455</v>
      </c>
      <c r="C85" s="942" t="s">
        <v>658</v>
      </c>
      <c r="D85" s="964" t="s">
        <v>50</v>
      </c>
      <c r="E85" s="953">
        <v>2041</v>
      </c>
      <c r="F85" s="940">
        <v>2918576.5</v>
      </c>
      <c r="G85" s="940">
        <v>2918576.5</v>
      </c>
      <c r="H85" s="962">
        <v>2918576.5</v>
      </c>
      <c r="I85" s="829"/>
      <c r="J85" s="829"/>
      <c r="K85" s="1"/>
      <c r="L85" s="1"/>
      <c r="M85" s="1"/>
      <c r="N85" s="1"/>
    </row>
    <row r="86" spans="2:14" s="124" customFormat="1" ht="14.5">
      <c r="B86" s="960"/>
      <c r="C86" s="942"/>
      <c r="D86" s="964"/>
      <c r="E86" s="953"/>
      <c r="F86" s="940"/>
      <c r="G86" s="940"/>
      <c r="H86" s="962"/>
      <c r="I86" s="829"/>
      <c r="J86" s="829"/>
      <c r="K86" s="1"/>
      <c r="L86" s="1"/>
      <c r="M86" s="1"/>
      <c r="N86" s="1"/>
    </row>
    <row r="87" spans="2:14" s="124" customFormat="1" ht="14.5">
      <c r="B87" s="955"/>
      <c r="C87" s="934" t="s">
        <v>112</v>
      </c>
      <c r="D87" s="952"/>
      <c r="E87" s="953"/>
      <c r="F87" s="936">
        <f>SUM(F89:F98)</f>
        <v>48686590.825839996</v>
      </c>
      <c r="G87" s="936">
        <f>SUM(G89:G98)</f>
        <v>48686590.825839996</v>
      </c>
      <c r="H87" s="936">
        <f>SUM(H89:H98)</f>
        <v>48686590.825839996</v>
      </c>
      <c r="I87" s="829"/>
      <c r="J87" s="1"/>
      <c r="K87" s="1"/>
      <c r="L87" s="1"/>
      <c r="M87" s="1"/>
      <c r="N87" s="1"/>
    </row>
    <row r="88" spans="2:14" s="546" customFormat="1" ht="15.5">
      <c r="B88" s="960"/>
      <c r="C88" s="970"/>
      <c r="D88" s="971"/>
      <c r="E88" s="972"/>
      <c r="F88" s="973"/>
      <c r="G88" s="973"/>
      <c r="H88" s="973"/>
      <c r="I88" s="829"/>
      <c r="J88" s="829"/>
      <c r="K88" s="1"/>
      <c r="L88" s="1"/>
      <c r="M88" s="1"/>
      <c r="N88" s="1"/>
    </row>
    <row r="89" spans="2:14" s="203" customFormat="1" ht="14.5">
      <c r="B89" s="930">
        <v>40550</v>
      </c>
      <c r="C89" s="942" t="s">
        <v>665</v>
      </c>
      <c r="D89" s="952" t="s">
        <v>660</v>
      </c>
      <c r="E89" s="953">
        <v>2021</v>
      </c>
      <c r="F89" s="940">
        <v>7504000</v>
      </c>
      <c r="G89" s="940">
        <v>7504000</v>
      </c>
      <c r="H89" s="962">
        <v>7504000</v>
      </c>
      <c r="I89" s="829"/>
      <c r="J89" s="829"/>
      <c r="K89" s="1"/>
      <c r="L89" s="1"/>
      <c r="M89" s="1"/>
      <c r="N89" s="1"/>
    </row>
    <row r="90" spans="2:14" s="124" customFormat="1" ht="14.5">
      <c r="B90" s="930">
        <v>41019</v>
      </c>
      <c r="C90" s="942" t="s">
        <v>666</v>
      </c>
      <c r="D90" s="952" t="s">
        <v>660</v>
      </c>
      <c r="E90" s="953">
        <v>2022</v>
      </c>
      <c r="F90" s="940">
        <v>5674000</v>
      </c>
      <c r="G90" s="940">
        <v>5674000</v>
      </c>
      <c r="H90" s="962">
        <v>5674000</v>
      </c>
      <c r="I90" s="829"/>
      <c r="J90" s="829"/>
      <c r="K90" s="1"/>
      <c r="L90" s="1"/>
      <c r="M90" s="1"/>
      <c r="N90" s="1"/>
    </row>
    <row r="91" spans="2:14" s="203" customFormat="1" ht="14.5">
      <c r="B91" s="930">
        <v>41290</v>
      </c>
      <c r="C91" s="942" t="s">
        <v>667</v>
      </c>
      <c r="D91" s="952" t="s">
        <v>660</v>
      </c>
      <c r="E91" s="953">
        <v>2023</v>
      </c>
      <c r="F91" s="940">
        <v>7132655.0123900007</v>
      </c>
      <c r="G91" s="940">
        <v>7132655.0123900007</v>
      </c>
      <c r="H91" s="962">
        <v>7132655.0123900007</v>
      </c>
      <c r="I91" s="829"/>
      <c r="J91" s="829"/>
      <c r="K91" s="1"/>
      <c r="L91" s="1"/>
      <c r="M91" s="1"/>
      <c r="N91" s="1"/>
    </row>
    <row r="92" spans="2:14" s="124" customFormat="1" ht="14.5">
      <c r="B92" s="930">
        <v>41669</v>
      </c>
      <c r="C92" s="942" t="s">
        <v>668</v>
      </c>
      <c r="D92" s="952" t="s">
        <v>660</v>
      </c>
      <c r="E92" s="953">
        <v>2024</v>
      </c>
      <c r="F92" s="940">
        <v>7896764.892</v>
      </c>
      <c r="G92" s="940">
        <v>7896764.892</v>
      </c>
      <c r="H92" s="962">
        <v>7896764.892</v>
      </c>
      <c r="I92" s="829"/>
      <c r="J92" s="829"/>
      <c r="K92" s="1"/>
      <c r="L92" s="1"/>
      <c r="M92" s="1"/>
      <c r="N92" s="1"/>
    </row>
    <row r="93" spans="2:14" s="124" customFormat="1" ht="14.5">
      <c r="B93" s="930">
        <v>42156</v>
      </c>
      <c r="C93" s="942" t="s">
        <v>669</v>
      </c>
      <c r="D93" s="952" t="s">
        <v>660</v>
      </c>
      <c r="E93" s="953">
        <v>2025</v>
      </c>
      <c r="F93" s="940">
        <v>10562539.717</v>
      </c>
      <c r="G93" s="940">
        <v>10562539.717</v>
      </c>
      <c r="H93" s="962">
        <v>10562539.717</v>
      </c>
      <c r="I93" s="829"/>
      <c r="J93" s="829"/>
      <c r="K93" s="1"/>
      <c r="L93" s="1"/>
      <c r="M93" s="1"/>
      <c r="N93" s="1"/>
    </row>
    <row r="94" spans="2:14" s="124" customFormat="1" ht="14.5">
      <c r="B94" s="930">
        <v>40616</v>
      </c>
      <c r="C94" s="942" t="s">
        <v>670</v>
      </c>
      <c r="D94" s="952" t="s">
        <v>660</v>
      </c>
      <c r="E94" s="953">
        <v>2021</v>
      </c>
      <c r="F94" s="940">
        <v>2121386.4849999999</v>
      </c>
      <c r="G94" s="940">
        <v>2121386.4849999999</v>
      </c>
      <c r="H94" s="962">
        <v>2121386.4849999999</v>
      </c>
      <c r="I94" s="829"/>
      <c r="J94" s="829"/>
      <c r="K94" s="1"/>
      <c r="L94" s="1"/>
      <c r="M94" s="1"/>
      <c r="N94" s="1"/>
    </row>
    <row r="95" spans="2:14" s="124" customFormat="1" ht="14.5">
      <c r="B95" s="930">
        <v>41088</v>
      </c>
      <c r="C95" s="942" t="s">
        <v>671</v>
      </c>
      <c r="D95" s="952" t="s">
        <v>660</v>
      </c>
      <c r="E95" s="953">
        <v>2022</v>
      </c>
      <c r="F95" s="940">
        <v>2083648.0260000001</v>
      </c>
      <c r="G95" s="940">
        <v>2083648.0260000001</v>
      </c>
      <c r="H95" s="962">
        <v>2083648.0260000001</v>
      </c>
      <c r="I95" s="829"/>
      <c r="J95" s="829"/>
      <c r="K95" s="1"/>
      <c r="L95" s="1"/>
      <c r="M95" s="1"/>
      <c r="N95" s="1"/>
    </row>
    <row r="96" spans="2:14" s="124" customFormat="1" ht="14.5">
      <c r="B96" s="930">
        <v>41502</v>
      </c>
      <c r="C96" s="942" t="s">
        <v>672</v>
      </c>
      <c r="D96" s="952" t="s">
        <v>660</v>
      </c>
      <c r="E96" s="953">
        <v>2023</v>
      </c>
      <c r="F96" s="940">
        <v>2292296.7674499997</v>
      </c>
      <c r="G96" s="940">
        <v>2292296.7674499997</v>
      </c>
      <c r="H96" s="962">
        <v>2292296.7674499997</v>
      </c>
      <c r="I96" s="829"/>
      <c r="J96" s="829"/>
      <c r="K96" s="1"/>
      <c r="L96" s="1"/>
      <c r="M96" s="1"/>
      <c r="N96" s="1"/>
    </row>
    <row r="97" spans="2:14" s="124" customFormat="1" ht="14.5">
      <c r="B97" s="930">
        <v>41876</v>
      </c>
      <c r="C97" s="942" t="s">
        <v>673</v>
      </c>
      <c r="D97" s="952" t="s">
        <v>660</v>
      </c>
      <c r="E97" s="953">
        <v>2024</v>
      </c>
      <c r="F97" s="940">
        <v>3043000</v>
      </c>
      <c r="G97" s="940">
        <v>3043000</v>
      </c>
      <c r="H97" s="962">
        <v>3043000</v>
      </c>
      <c r="I97" s="829"/>
      <c r="J97" s="829"/>
      <c r="K97" s="1"/>
      <c r="L97" s="1"/>
      <c r="M97" s="1"/>
      <c r="N97" s="1"/>
    </row>
    <row r="98" spans="2:14" s="124" customFormat="1" ht="14.5">
      <c r="B98" s="930">
        <v>42489</v>
      </c>
      <c r="C98" s="942" t="s">
        <v>674</v>
      </c>
      <c r="D98" s="952" t="s">
        <v>660</v>
      </c>
      <c r="E98" s="953">
        <v>2026</v>
      </c>
      <c r="F98" s="940">
        <v>376299.92599999998</v>
      </c>
      <c r="G98" s="940">
        <v>376299.92599999998</v>
      </c>
      <c r="H98" s="962">
        <v>376299.92599999998</v>
      </c>
      <c r="I98" s="829"/>
      <c r="J98" s="829"/>
      <c r="K98" s="1"/>
      <c r="L98" s="1"/>
      <c r="M98" s="1"/>
      <c r="N98" s="1"/>
    </row>
    <row r="99" spans="2:14" s="124" customFormat="1" ht="14.5">
      <c r="B99" s="930"/>
      <c r="C99" s="942"/>
      <c r="D99" s="952"/>
      <c r="E99" s="953"/>
      <c r="F99" s="940"/>
      <c r="G99" s="940"/>
      <c r="H99" s="962"/>
      <c r="I99" s="829"/>
      <c r="J99" s="1"/>
      <c r="K99" s="1"/>
      <c r="L99" s="1"/>
      <c r="M99" s="1"/>
      <c r="N99" s="1"/>
    </row>
    <row r="100" spans="2:14" s="546" customFormat="1" ht="15.5">
      <c r="B100" s="955"/>
      <c r="C100" s="934" t="s">
        <v>350</v>
      </c>
      <c r="D100" s="952"/>
      <c r="E100" s="953"/>
      <c r="F100" s="936">
        <f>+F102</f>
        <v>32640.995129999999</v>
      </c>
      <c r="G100" s="936">
        <f>+G102</f>
        <v>32640.995129999999</v>
      </c>
      <c r="H100" s="936">
        <f>+H102</f>
        <v>32640.995129999999</v>
      </c>
      <c r="I100" s="829"/>
      <c r="J100" s="829"/>
      <c r="K100" s="1"/>
      <c r="L100" s="1"/>
      <c r="M100" s="1"/>
      <c r="N100" s="1"/>
    </row>
    <row r="101" spans="2:14" s="124" customFormat="1" ht="14.5">
      <c r="B101" s="960"/>
      <c r="C101" s="974"/>
      <c r="D101" s="971"/>
      <c r="E101" s="972"/>
      <c r="F101" s="975"/>
      <c r="G101" s="975"/>
      <c r="H101" s="975"/>
      <c r="I101" s="829"/>
      <c r="J101" s="829"/>
      <c r="K101" s="1"/>
      <c r="L101" s="1"/>
      <c r="M101" s="1"/>
      <c r="N101" s="1"/>
    </row>
    <row r="102" spans="2:14" s="203" customFormat="1" ht="14.5">
      <c r="B102" s="960">
        <v>40947</v>
      </c>
      <c r="C102" s="976" t="s">
        <v>659</v>
      </c>
      <c r="D102" s="977" t="s">
        <v>50</v>
      </c>
      <c r="E102" s="953">
        <v>2021</v>
      </c>
      <c r="F102" s="937">
        <v>32640.995129999999</v>
      </c>
      <c r="G102" s="937">
        <v>32640.995129999999</v>
      </c>
      <c r="H102" s="962">
        <v>32640.995129999999</v>
      </c>
      <c r="I102" s="829"/>
      <c r="J102" s="1"/>
      <c r="K102" s="1"/>
      <c r="L102" s="1"/>
      <c r="M102" s="1"/>
      <c r="N102" s="1"/>
    </row>
    <row r="103" spans="2:14" s="546" customFormat="1" ht="15.5">
      <c r="B103" s="960"/>
      <c r="C103" s="974"/>
      <c r="D103" s="971"/>
      <c r="E103" s="972"/>
      <c r="F103" s="975"/>
      <c r="G103" s="975"/>
      <c r="H103" s="975"/>
      <c r="I103" s="829"/>
      <c r="J103" s="829"/>
      <c r="K103" s="1"/>
      <c r="L103" s="1"/>
      <c r="M103" s="1"/>
      <c r="N103" s="1"/>
    </row>
    <row r="104" spans="2:14" s="203" customFormat="1" ht="15.5">
      <c r="B104" s="1314" t="s">
        <v>282</v>
      </c>
      <c r="C104" s="1315"/>
      <c r="D104" s="1315"/>
      <c r="E104" s="1316"/>
      <c r="F104" s="985">
        <f>+F100+F87+F69+F18</f>
        <v>184529060.07713461</v>
      </c>
      <c r="G104" s="985">
        <f>+G100+G87+G69+G18</f>
        <v>182013570.0661118</v>
      </c>
      <c r="H104" s="985">
        <f>+H100+H87+H69+H18</f>
        <v>187512742.74062473</v>
      </c>
      <c r="I104" s="829"/>
      <c r="J104" s="1"/>
      <c r="K104" s="1"/>
      <c r="L104" s="1"/>
      <c r="M104" s="1"/>
      <c r="N104" s="1"/>
    </row>
    <row r="105" spans="2:14" s="124" customFormat="1" ht="14.5">
      <c r="B105" s="784"/>
      <c r="C105" s="199"/>
      <c r="D105" s="978"/>
      <c r="E105" s="979"/>
      <c r="F105" s="943"/>
      <c r="G105" s="943"/>
      <c r="H105" s="943"/>
      <c r="I105" s="1"/>
      <c r="J105" s="1"/>
      <c r="K105" s="1"/>
      <c r="L105" s="1"/>
      <c r="M105" s="1"/>
      <c r="N105" s="1"/>
    </row>
    <row r="106" spans="2:14" s="203" customFormat="1">
      <c r="B106" s="944" t="s">
        <v>889</v>
      </c>
      <c r="C106" s="1"/>
      <c r="D106" s="980"/>
      <c r="E106" s="981"/>
      <c r="F106" s="945"/>
      <c r="G106" s="945"/>
      <c r="H106" s="945"/>
      <c r="I106" s="1"/>
      <c r="J106" s="1"/>
      <c r="K106" s="1"/>
      <c r="L106" s="1"/>
      <c r="M106" s="1"/>
      <c r="N106" s="1"/>
    </row>
    <row r="107" spans="2:14" s="124" customFormat="1">
      <c r="B107" s="944" t="s">
        <v>890</v>
      </c>
      <c r="C107" s="1"/>
      <c r="D107" s="980"/>
      <c r="E107" s="982"/>
      <c r="F107" s="1"/>
      <c r="G107" s="1"/>
      <c r="H107" s="829"/>
      <c r="I107" s="1"/>
      <c r="J107" s="1"/>
      <c r="K107" s="1"/>
      <c r="L107" s="1"/>
      <c r="M107" s="1"/>
      <c r="N107" s="1"/>
    </row>
    <row r="108" spans="2:14" s="124" customFormat="1" ht="14.5">
      <c r="B108" s="199"/>
      <c r="C108" s="199"/>
      <c r="D108" s="199"/>
      <c r="E108" s="983"/>
      <c r="F108" s="943"/>
      <c r="G108" s="943"/>
      <c r="H108" s="943"/>
      <c r="I108" s="1"/>
      <c r="J108" s="1"/>
      <c r="K108" s="1"/>
      <c r="L108" s="1"/>
      <c r="M108" s="1"/>
      <c r="N108" s="1"/>
    </row>
    <row r="109" spans="2:14" s="124" customFormat="1" ht="14.5">
      <c r="B109" s="984"/>
      <c r="C109" s="199"/>
      <c r="D109" s="978"/>
      <c r="E109" s="979"/>
      <c r="F109" s="1241"/>
      <c r="G109" s="1241"/>
      <c r="H109" s="1241"/>
      <c r="I109" s="1"/>
      <c r="J109" s="1"/>
      <c r="K109" s="1"/>
      <c r="L109" s="1"/>
      <c r="M109" s="1"/>
      <c r="N109" s="1"/>
    </row>
    <row r="110" spans="2:14" s="124" customFormat="1" ht="14.5">
      <c r="B110" s="984"/>
      <c r="C110" s="199"/>
      <c r="D110" s="978"/>
      <c r="E110" s="983"/>
      <c r="F110" s="1241"/>
      <c r="G110" s="1241"/>
      <c r="H110" s="1241"/>
      <c r="I110" s="1"/>
      <c r="J110" s="1"/>
      <c r="K110" s="1"/>
      <c r="L110" s="1"/>
      <c r="M110" s="1"/>
      <c r="N110" s="1"/>
    </row>
    <row r="111" spans="2:14" s="124" customFormat="1" ht="14.5">
      <c r="B111" s="199"/>
      <c r="C111" s="199"/>
      <c r="D111" s="199"/>
      <c r="E111" s="983"/>
      <c r="F111" s="1241"/>
      <c r="G111" s="1241"/>
      <c r="H111" s="1241"/>
      <c r="I111" s="1"/>
      <c r="J111" s="1"/>
      <c r="K111" s="1"/>
      <c r="L111" s="1"/>
      <c r="M111" s="1"/>
      <c r="N111" s="1"/>
    </row>
    <row r="112" spans="2:14" s="124" customFormat="1" ht="14.5">
      <c r="B112" s="784"/>
      <c r="C112" s="199"/>
      <c r="D112" s="199"/>
      <c r="E112" s="979"/>
      <c r="F112" s="948"/>
      <c r="G112" s="948"/>
      <c r="H112" s="948"/>
    </row>
    <row r="113" spans="2:8" s="124" customFormat="1" ht="14.5">
      <c r="B113" s="1025"/>
      <c r="C113" s="1025"/>
      <c r="D113" s="1025"/>
      <c r="E113" s="1025"/>
      <c r="F113" s="948"/>
      <c r="G113" s="948"/>
      <c r="H113" s="948"/>
    </row>
    <row r="114" spans="2:8" s="124" customFormat="1" ht="14.5">
      <c r="B114" s="1025"/>
      <c r="C114" s="1025"/>
      <c r="D114" s="1025"/>
      <c r="E114" s="1025"/>
      <c r="F114" s="948"/>
      <c r="G114" s="948"/>
      <c r="H114" s="948"/>
    </row>
    <row r="115" spans="2:8" s="124" customFormat="1">
      <c r="F115" s="1239"/>
      <c r="G115" s="1239"/>
      <c r="H115" s="1239"/>
    </row>
    <row r="116" spans="2:8" s="124" customFormat="1">
      <c r="F116" s="1240"/>
      <c r="G116" s="1240"/>
      <c r="H116" s="1240"/>
    </row>
    <row r="117" spans="2:8" s="124" customFormat="1">
      <c r="C117" s="5"/>
      <c r="D117" s="5"/>
      <c r="E117" s="204"/>
    </row>
    <row r="118" spans="2:8" s="124" customFormat="1">
      <c r="C118" s="5"/>
      <c r="D118" s="5"/>
      <c r="E118" s="204"/>
    </row>
    <row r="119" spans="2:8" s="124" customFormat="1"/>
    <row r="120" spans="2:8" s="124" customFormat="1"/>
    <row r="121" spans="2:8" s="124" customFormat="1"/>
    <row r="122" spans="2:8" s="124" customFormat="1"/>
    <row r="123" spans="2:8" s="124" customFormat="1"/>
    <row r="124" spans="2:8" s="124" customFormat="1"/>
    <row r="125" spans="2:8" s="124" customFormat="1"/>
    <row r="126" spans="2:8" s="124" customFormat="1"/>
    <row r="127" spans="2:8" s="124" customFormat="1"/>
    <row r="128" spans="2:8" s="124" customFormat="1"/>
    <row r="129" s="124" customFormat="1"/>
    <row r="130" s="124" customFormat="1"/>
    <row r="131" s="124" customFormat="1"/>
    <row r="132" s="124" customFormat="1"/>
    <row r="133" s="124" customFormat="1"/>
    <row r="134" s="124" customFormat="1"/>
    <row r="135" s="124" customFormat="1"/>
    <row r="136" s="124" customFormat="1"/>
    <row r="137" s="124" customFormat="1"/>
    <row r="138" s="124" customFormat="1"/>
    <row r="139" s="124" customFormat="1"/>
    <row r="140" s="124" customFormat="1"/>
    <row r="141" s="124" customFormat="1"/>
    <row r="142" s="124" customFormat="1"/>
    <row r="143" s="124" customFormat="1"/>
    <row r="144" s="124" customFormat="1"/>
    <row r="145" s="124" customFormat="1"/>
    <row r="146" s="124" customFormat="1"/>
    <row r="147" s="124" customFormat="1"/>
    <row r="148" s="124" customFormat="1"/>
    <row r="149" s="124" customFormat="1"/>
    <row r="150" s="124" customFormat="1"/>
    <row r="151" s="124" customFormat="1"/>
    <row r="152" s="124" customFormat="1"/>
    <row r="153" s="124" customFormat="1"/>
    <row r="154" s="124" customFormat="1"/>
    <row r="155" s="124" customFormat="1"/>
    <row r="156" s="124" customFormat="1"/>
    <row r="157" s="124" customFormat="1"/>
    <row r="158" s="124" customFormat="1"/>
    <row r="159" s="124" customFormat="1"/>
    <row r="160" s="124" customFormat="1"/>
    <row r="161" s="124" customFormat="1"/>
    <row r="162" s="124" customFormat="1"/>
    <row r="163" s="124" customFormat="1"/>
    <row r="164" s="124" customFormat="1"/>
    <row r="165" s="124" customFormat="1"/>
    <row r="166" s="124" customFormat="1"/>
    <row r="167" s="124" customFormat="1"/>
    <row r="168" s="124" customFormat="1"/>
    <row r="169" s="124" customFormat="1"/>
    <row r="170" s="124" customFormat="1"/>
    <row r="171" s="124" customFormat="1"/>
    <row r="172" s="124" customFormat="1"/>
    <row r="173" s="124" customFormat="1"/>
    <row r="174" s="124" customFormat="1"/>
    <row r="175" s="124" customFormat="1"/>
    <row r="176" s="124" customFormat="1"/>
    <row r="177" s="124" customFormat="1"/>
    <row r="178" s="124" customFormat="1"/>
    <row r="179" s="124" customFormat="1"/>
    <row r="180" s="124" customFormat="1"/>
    <row r="181" s="124" customFormat="1"/>
    <row r="182" s="124" customFormat="1"/>
    <row r="183" s="124" customFormat="1"/>
    <row r="184" s="124" customFormat="1"/>
    <row r="185" s="124" customFormat="1"/>
    <row r="186" s="124" customFormat="1"/>
    <row r="187" s="124" customFormat="1"/>
    <row r="188" s="124" customFormat="1"/>
    <row r="189" s="124" customFormat="1"/>
    <row r="190" s="124" customFormat="1"/>
    <row r="191" s="124" customFormat="1"/>
    <row r="192" s="124" customFormat="1"/>
    <row r="193" s="124" customFormat="1"/>
    <row r="194" s="124" customFormat="1"/>
    <row r="195" s="124" customFormat="1"/>
    <row r="196" s="124" customFormat="1"/>
    <row r="197" s="124" customFormat="1"/>
    <row r="198" s="124" customFormat="1"/>
    <row r="199" s="124" customFormat="1"/>
    <row r="200" s="124" customFormat="1"/>
    <row r="201" s="124" customFormat="1"/>
    <row r="202" s="124" customFormat="1"/>
    <row r="203" s="124" customFormat="1"/>
    <row r="204" s="124" customFormat="1"/>
    <row r="205" s="124" customFormat="1"/>
    <row r="206" s="124" customFormat="1"/>
    <row r="207" s="124" customFormat="1"/>
    <row r="208" s="124" customFormat="1"/>
    <row r="209" s="124" customFormat="1"/>
    <row r="210" s="124" customFormat="1"/>
    <row r="211" s="124" customFormat="1"/>
    <row r="212" s="124" customFormat="1"/>
    <row r="213" s="124" customFormat="1"/>
    <row r="214" s="124" customFormat="1"/>
    <row r="215" s="124" customFormat="1"/>
    <row r="216" s="124" customFormat="1"/>
    <row r="217" s="124" customFormat="1"/>
    <row r="218" s="124" customFormat="1"/>
    <row r="219" s="124" customFormat="1"/>
    <row r="220" s="124" customFormat="1"/>
    <row r="221" s="124" customFormat="1"/>
    <row r="222" s="124" customFormat="1"/>
    <row r="223" s="124" customFormat="1"/>
    <row r="224" s="124" customFormat="1"/>
    <row r="225" s="124" customFormat="1"/>
    <row r="226" s="124" customFormat="1"/>
    <row r="227" s="124" customFormat="1"/>
    <row r="228" s="124" customFormat="1"/>
    <row r="229" s="124" customFormat="1"/>
    <row r="230" s="124" customFormat="1"/>
    <row r="231" s="124" customFormat="1"/>
    <row r="232" s="124" customFormat="1"/>
    <row r="233" s="124" customFormat="1"/>
    <row r="234" s="124" customFormat="1"/>
    <row r="235" s="124" customFormat="1"/>
    <row r="236" s="124" customFormat="1"/>
    <row r="237" s="124" customFormat="1"/>
    <row r="238" s="124" customFormat="1"/>
    <row r="239" s="124" customFormat="1"/>
    <row r="240" s="124" customFormat="1"/>
    <row r="241" s="124" customFormat="1"/>
    <row r="242" s="124" customFormat="1"/>
    <row r="243" s="124" customFormat="1"/>
    <row r="244" s="124" customFormat="1"/>
    <row r="245" s="124" customFormat="1"/>
    <row r="246" s="124" customFormat="1"/>
    <row r="247" s="124" customFormat="1"/>
    <row r="248" s="124" customFormat="1"/>
    <row r="249" s="124" customFormat="1"/>
    <row r="250" s="124" customFormat="1"/>
    <row r="251" s="124" customFormat="1"/>
    <row r="252" s="124" customFormat="1"/>
    <row r="253" s="124" customFormat="1"/>
    <row r="254" s="124" customFormat="1"/>
    <row r="255" s="124" customFormat="1"/>
    <row r="256" s="124" customFormat="1"/>
    <row r="257" s="124" customFormat="1"/>
    <row r="258" s="124" customFormat="1"/>
    <row r="259" s="124" customFormat="1"/>
    <row r="260" s="124" customFormat="1"/>
    <row r="261" s="124" customFormat="1"/>
    <row r="262" s="124" customFormat="1"/>
    <row r="263" s="124" customFormat="1"/>
    <row r="264" s="124" customFormat="1"/>
    <row r="265" s="124" customFormat="1"/>
    <row r="266" s="124" customFormat="1"/>
    <row r="267" s="124" customFormat="1"/>
    <row r="268" s="124" customFormat="1"/>
    <row r="269" s="124" customFormat="1"/>
    <row r="270" s="124" customFormat="1"/>
    <row r="271" s="124" customFormat="1"/>
    <row r="272" s="124" customFormat="1"/>
    <row r="273" spans="2:8" s="124" customFormat="1"/>
    <row r="274" spans="2:8" s="124" customFormat="1"/>
    <row r="275" spans="2:8" s="124" customFormat="1"/>
    <row r="276" spans="2:8" s="124" customFormat="1"/>
    <row r="277" spans="2:8" s="124" customFormat="1"/>
    <row r="278" spans="2:8" s="124" customFormat="1"/>
    <row r="279" spans="2:8" s="124" customFormat="1"/>
    <row r="280" spans="2:8" s="124" customFormat="1"/>
    <row r="281" spans="2:8" s="124" customFormat="1"/>
    <row r="282" spans="2:8" s="124" customFormat="1"/>
    <row r="283" spans="2:8" s="124" customFormat="1"/>
    <row r="284" spans="2:8" s="124" customFormat="1"/>
    <row r="285" spans="2:8" s="124" customFormat="1"/>
    <row r="286" spans="2:8" s="124" customFormat="1"/>
    <row r="287" spans="2:8" s="124" customFormat="1"/>
    <row r="288" spans="2:8" s="124" customFormat="1">
      <c r="B288" s="1"/>
      <c r="C288" s="1"/>
      <c r="D288" s="1"/>
      <c r="E288" s="1"/>
      <c r="F288" s="1"/>
      <c r="G288" s="1"/>
      <c r="H288" s="1"/>
    </row>
    <row r="289" spans="1:8" s="124" customFormat="1">
      <c r="B289" s="1"/>
      <c r="C289" s="1"/>
      <c r="D289" s="1"/>
      <c r="E289" s="1"/>
      <c r="F289" s="1"/>
      <c r="G289" s="1"/>
      <c r="H289" s="1"/>
    </row>
    <row r="290" spans="1:8" s="124" customFormat="1">
      <c r="B290" s="1"/>
      <c r="C290" s="1"/>
      <c r="D290" s="1"/>
      <c r="E290" s="1"/>
      <c r="F290" s="1"/>
      <c r="G290" s="1"/>
      <c r="H290" s="1"/>
    </row>
    <row r="291" spans="1:8" s="124" customFormat="1">
      <c r="B291" s="1"/>
      <c r="C291" s="1"/>
      <c r="D291" s="1"/>
      <c r="E291" s="1"/>
      <c r="F291" s="1"/>
      <c r="G291" s="1"/>
      <c r="H291" s="1"/>
    </row>
    <row r="292" spans="1:8" s="124" customFormat="1">
      <c r="B292" s="1"/>
      <c r="C292" s="1"/>
      <c r="D292" s="1"/>
      <c r="E292" s="1"/>
      <c r="F292" s="1"/>
      <c r="G292" s="1"/>
      <c r="H292" s="1"/>
    </row>
    <row r="293" spans="1:8" s="124" customFormat="1">
      <c r="B293" s="1"/>
      <c r="C293" s="1"/>
      <c r="D293" s="1"/>
      <c r="E293" s="1"/>
      <c r="F293" s="1"/>
      <c r="G293" s="1"/>
      <c r="H293" s="1"/>
    </row>
    <row r="294" spans="1:8" s="124" customFormat="1">
      <c r="B294" s="1"/>
      <c r="C294" s="1"/>
      <c r="D294" s="1"/>
      <c r="E294" s="1"/>
      <c r="F294" s="1"/>
      <c r="G294" s="1"/>
      <c r="H294" s="1"/>
    </row>
    <row r="295" spans="1:8" s="124" customFormat="1">
      <c r="B295" s="1"/>
      <c r="C295" s="1"/>
      <c r="D295" s="1"/>
      <c r="E295" s="1"/>
      <c r="F295" s="1"/>
      <c r="G295" s="1"/>
      <c r="H295" s="1"/>
    </row>
    <row r="296" spans="1:8" s="124" customFormat="1">
      <c r="A296" s="1"/>
      <c r="B296" s="1"/>
      <c r="C296" s="1"/>
      <c r="D296" s="1"/>
      <c r="E296" s="1"/>
      <c r="F296" s="1"/>
      <c r="G296" s="1"/>
      <c r="H296" s="1"/>
    </row>
  </sheetData>
  <sortState ref="B67:H99">
    <sortCondition ref="B67:B99"/>
  </sortState>
  <mergeCells count="11">
    <mergeCell ref="B104:E104"/>
    <mergeCell ref="B6:H6"/>
    <mergeCell ref="B8:H8"/>
    <mergeCell ref="B12:B16"/>
    <mergeCell ref="C12:C16"/>
    <mergeCell ref="D12:D16"/>
    <mergeCell ref="E12:E16"/>
    <mergeCell ref="F12:F16"/>
    <mergeCell ref="G12:G16"/>
    <mergeCell ref="H12:H16"/>
    <mergeCell ref="B7:H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8"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1.xml><?xml version="1.0" encoding="utf-8"?>
<worksheet xmlns="http://schemas.openxmlformats.org/spreadsheetml/2006/main" xmlns:r="http://schemas.openxmlformats.org/officeDocument/2006/relationships">
  <sheetPr>
    <tabColor theme="4" tint="-0.499984740745262"/>
    <pageSetUpPr autoPageBreaks="0"/>
  </sheetPr>
  <dimension ref="A1:M189"/>
  <sheetViews>
    <sheetView showGridLines="0" showRuler="0" zoomScaleNormal="100" zoomScaleSheetLayoutView="85" zoomScalePageLayoutView="70" workbookViewId="0"/>
  </sheetViews>
  <sheetFormatPr baseColWidth="10" defaultColWidth="11.453125" defaultRowHeight="13"/>
  <cols>
    <col min="1" max="1" width="7.1796875" style="29" bestFit="1" customWidth="1"/>
    <col min="2" max="2" width="58.1796875" style="54" bestFit="1" customWidth="1"/>
    <col min="3" max="3" width="23.54296875" style="54" bestFit="1" customWidth="1"/>
    <col min="4" max="6" width="17.7265625" style="29" customWidth="1"/>
    <col min="7" max="7" width="17.7265625" style="29" bestFit="1" customWidth="1"/>
    <col min="8" max="8" width="14" style="29" bestFit="1" customWidth="1"/>
    <col min="9" max="16384" width="11.453125" style="29"/>
  </cols>
  <sheetData>
    <row r="1" spans="1:13" ht="14.5">
      <c r="A1" s="783" t="s">
        <v>220</v>
      </c>
      <c r="B1" s="134"/>
      <c r="C1" s="122"/>
      <c r="D1" s="141"/>
      <c r="E1" s="141"/>
      <c r="F1" s="141"/>
      <c r="G1" s="141"/>
    </row>
    <row r="2" spans="1:13" ht="15" customHeight="1">
      <c r="A2" s="430"/>
      <c r="B2" s="403" t="s">
        <v>661</v>
      </c>
      <c r="C2" s="183"/>
      <c r="D2" s="5"/>
      <c r="E2" s="184"/>
      <c r="F2" s="184"/>
      <c r="G2" s="5"/>
    </row>
    <row r="3" spans="1:13" ht="15" customHeight="1">
      <c r="A3" s="430"/>
      <c r="B3" s="284" t="s">
        <v>306</v>
      </c>
      <c r="C3" s="183"/>
      <c r="D3" s="5"/>
      <c r="E3" s="5"/>
      <c r="F3" s="5"/>
      <c r="G3" s="5"/>
    </row>
    <row r="4" spans="1:13" s="443" customFormat="1">
      <c r="B4" s="35"/>
      <c r="C4" s="35"/>
      <c r="D4" s="35"/>
      <c r="E4" s="35"/>
      <c r="F4" s="35"/>
      <c r="G4" s="35"/>
      <c r="H4" s="29"/>
      <c r="I4" s="29"/>
      <c r="J4" s="29"/>
      <c r="K4" s="29"/>
      <c r="L4" s="29"/>
      <c r="M4" s="29"/>
    </row>
    <row r="5" spans="1:13" s="443" customFormat="1">
      <c r="B5" s="35"/>
      <c r="C5" s="35"/>
      <c r="D5" s="35"/>
      <c r="E5" s="35"/>
      <c r="F5" s="35"/>
      <c r="G5" s="35"/>
      <c r="H5" s="29"/>
      <c r="I5" s="29"/>
      <c r="J5" s="29"/>
      <c r="K5" s="29"/>
      <c r="L5" s="29"/>
      <c r="M5" s="29"/>
    </row>
    <row r="6" spans="1:13" ht="17">
      <c r="B6" s="1336" t="s">
        <v>815</v>
      </c>
      <c r="C6" s="1336"/>
      <c r="D6" s="1336"/>
      <c r="E6" s="1336"/>
      <c r="F6" s="1336"/>
      <c r="G6" s="1336"/>
    </row>
    <row r="7" spans="1:13" ht="14.5">
      <c r="B7" s="1292" t="s">
        <v>851</v>
      </c>
      <c r="C7" s="1292"/>
      <c r="D7" s="1292"/>
      <c r="E7" s="1292"/>
      <c r="F7" s="1292"/>
      <c r="G7" s="1292"/>
      <c r="H7" s="824"/>
    </row>
    <row r="8" spans="1:13" s="443" customFormat="1">
      <c r="B8" s="459"/>
      <c r="C8" s="459"/>
      <c r="D8" s="459"/>
      <c r="E8" s="459"/>
      <c r="F8" s="459"/>
      <c r="G8" s="459"/>
      <c r="H8" s="29"/>
      <c r="I8" s="29"/>
      <c r="J8" s="29"/>
      <c r="K8" s="29"/>
      <c r="L8" s="29"/>
      <c r="M8" s="29"/>
    </row>
    <row r="9" spans="1:13" s="443" customFormat="1">
      <c r="B9" s="35"/>
      <c r="C9" s="35"/>
      <c r="D9" s="35"/>
      <c r="E9" s="35"/>
      <c r="F9" s="35"/>
      <c r="G9" s="35"/>
      <c r="H9" s="29"/>
      <c r="I9" s="29"/>
      <c r="J9" s="29"/>
      <c r="K9" s="29"/>
      <c r="L9" s="29"/>
      <c r="M9" s="29"/>
    </row>
    <row r="10" spans="1:13" ht="13.5" thickBot="1">
      <c r="B10" s="5"/>
      <c r="C10" s="5"/>
      <c r="D10" s="5"/>
      <c r="E10" s="5"/>
      <c r="F10" s="5"/>
      <c r="G10" s="677" t="s">
        <v>296</v>
      </c>
    </row>
    <row r="11" spans="1:13" ht="13.5" thickTop="1">
      <c r="B11" s="1337" t="s">
        <v>292</v>
      </c>
      <c r="C11" s="1340" t="s">
        <v>172</v>
      </c>
      <c r="D11" s="1343" t="s">
        <v>287</v>
      </c>
      <c r="E11" s="1346" t="s">
        <v>339</v>
      </c>
      <c r="F11" s="1349" t="s">
        <v>568</v>
      </c>
      <c r="G11" s="1352" t="s">
        <v>294</v>
      </c>
    </row>
    <row r="12" spans="1:13">
      <c r="B12" s="1338"/>
      <c r="C12" s="1341"/>
      <c r="D12" s="1344"/>
      <c r="E12" s="1347"/>
      <c r="F12" s="1350"/>
      <c r="G12" s="1353"/>
    </row>
    <row r="13" spans="1:13">
      <c r="B13" s="1338"/>
      <c r="C13" s="1341"/>
      <c r="D13" s="1344"/>
      <c r="E13" s="1347"/>
      <c r="F13" s="1350"/>
      <c r="G13" s="1353"/>
    </row>
    <row r="14" spans="1:13">
      <c r="B14" s="1338"/>
      <c r="C14" s="1341"/>
      <c r="D14" s="1344"/>
      <c r="E14" s="1347"/>
      <c r="F14" s="1350"/>
      <c r="G14" s="1353"/>
    </row>
    <row r="15" spans="1:13" ht="13.5" thickBot="1">
      <c r="B15" s="1339"/>
      <c r="C15" s="1342"/>
      <c r="D15" s="1345"/>
      <c r="E15" s="1348"/>
      <c r="F15" s="1351"/>
      <c r="G15" s="1354"/>
    </row>
    <row r="16" spans="1:13" ht="16" thickTop="1">
      <c r="B16" s="186"/>
      <c r="C16" s="187"/>
      <c r="D16" s="188"/>
      <c r="E16" s="189"/>
      <c r="F16" s="190"/>
      <c r="G16" s="191"/>
    </row>
    <row r="17" spans="1:13" s="429" customFormat="1" ht="15.5">
      <c r="B17" s="678" t="s">
        <v>173</v>
      </c>
      <c r="C17" s="679"/>
      <c r="D17" s="680">
        <f>SUM(D19:D32)</f>
        <v>656.55959720412682</v>
      </c>
      <c r="E17" s="680">
        <f>SUM(E19:E32)</f>
        <v>62.597491154077652</v>
      </c>
      <c r="F17" s="681">
        <f>SUM(F19:F32)</f>
        <v>26.11745950354581</v>
      </c>
      <c r="G17" s="682">
        <f>SUM(G19:G32)</f>
        <v>745.27454786175053</v>
      </c>
      <c r="H17" s="196"/>
      <c r="I17" s="29"/>
      <c r="J17" s="29"/>
      <c r="K17" s="29"/>
      <c r="L17" s="29"/>
      <c r="M17" s="29"/>
    </row>
    <row r="18" spans="1:13">
      <c r="B18" s="683"/>
      <c r="C18" s="684"/>
      <c r="D18" s="685"/>
      <c r="E18" s="685"/>
      <c r="F18" s="686"/>
      <c r="G18" s="687"/>
      <c r="H18" s="196"/>
    </row>
    <row r="19" spans="1:13">
      <c r="A19" s="192"/>
      <c r="B19" s="688" t="s">
        <v>904</v>
      </c>
      <c r="C19" s="689" t="s">
        <v>236</v>
      </c>
      <c r="D19" s="690">
        <v>11.7702094076795</v>
      </c>
      <c r="E19" s="690">
        <v>0.10312395740816838</v>
      </c>
      <c r="F19" s="691">
        <v>1.1757347954747517</v>
      </c>
      <c r="G19" s="692">
        <v>13.04906816056242</v>
      </c>
      <c r="H19" s="196"/>
    </row>
    <row r="20" spans="1:13">
      <c r="A20" s="192"/>
      <c r="B20" s="688" t="s">
        <v>905</v>
      </c>
      <c r="C20" s="689" t="s">
        <v>236</v>
      </c>
      <c r="D20" s="690">
        <v>210.321507575097</v>
      </c>
      <c r="E20" s="690">
        <v>13.941768887584958</v>
      </c>
      <c r="F20" s="691">
        <v>6.8281839727180422</v>
      </c>
      <c r="G20" s="692">
        <v>231.09146043540002</v>
      </c>
      <c r="H20" s="196"/>
    </row>
    <row r="21" spans="1:13">
      <c r="A21" s="192"/>
      <c r="B21" s="688" t="s">
        <v>906</v>
      </c>
      <c r="C21" s="689" t="s">
        <v>236</v>
      </c>
      <c r="D21" s="690">
        <v>3.3694202123524399</v>
      </c>
      <c r="E21" s="690">
        <v>0.34095202384851181</v>
      </c>
      <c r="F21" s="691">
        <v>4.7749761617573203E-2</v>
      </c>
      <c r="G21" s="692">
        <v>3.7581219978185247</v>
      </c>
      <c r="H21" s="196"/>
    </row>
    <row r="22" spans="1:13">
      <c r="A22" s="192"/>
      <c r="B22" s="688" t="s">
        <v>907</v>
      </c>
      <c r="C22" s="689" t="s">
        <v>236</v>
      </c>
      <c r="D22" s="690">
        <v>141.853519457787</v>
      </c>
      <c r="E22" s="690">
        <v>10.796790826788202</v>
      </c>
      <c r="F22" s="691">
        <v>4.7509114369066978</v>
      </c>
      <c r="G22" s="692">
        <v>157.4012217214819</v>
      </c>
      <c r="H22" s="196"/>
    </row>
    <row r="23" spans="1:13">
      <c r="A23" s="192"/>
      <c r="B23" s="688" t="s">
        <v>908</v>
      </c>
      <c r="C23" s="689" t="s">
        <v>236</v>
      </c>
      <c r="D23" s="690">
        <v>145.40734587722002</v>
      </c>
      <c r="E23" s="690">
        <v>15.300643912350051</v>
      </c>
      <c r="F23" s="691">
        <v>4.7990208563214507</v>
      </c>
      <c r="G23" s="692">
        <v>165.50701064589151</v>
      </c>
      <c r="H23" s="196"/>
    </row>
    <row r="24" spans="1:13">
      <c r="A24" s="192"/>
      <c r="B24" s="688" t="s">
        <v>175</v>
      </c>
      <c r="C24" s="689" t="s">
        <v>236</v>
      </c>
      <c r="D24" s="690">
        <v>7.5385822282635599</v>
      </c>
      <c r="E24" s="690">
        <v>4.8718087388396558</v>
      </c>
      <c r="F24" s="691">
        <v>8.1442863697983441</v>
      </c>
      <c r="G24" s="692">
        <v>20.554677336901559</v>
      </c>
      <c r="H24" s="196"/>
    </row>
    <row r="25" spans="1:13">
      <c r="A25" s="192"/>
      <c r="B25" s="688" t="s">
        <v>176</v>
      </c>
      <c r="C25" s="689" t="s">
        <v>236</v>
      </c>
      <c r="D25" s="690">
        <v>0.30809243244134599</v>
      </c>
      <c r="E25" s="690">
        <v>2.3839755263069418E-2</v>
      </c>
      <c r="F25" s="691">
        <v>0.37157231070894858</v>
      </c>
      <c r="G25" s="692">
        <v>0.70350449841336404</v>
      </c>
      <c r="H25" s="196"/>
    </row>
    <row r="26" spans="1:13">
      <c r="A26" s="192"/>
      <c r="B26" s="688" t="s">
        <v>177</v>
      </c>
      <c r="C26" s="689" t="s">
        <v>236</v>
      </c>
      <c r="D26" s="690">
        <v>5.8957131380997604E-2</v>
      </c>
      <c r="E26" s="690">
        <v>1.08480198264713E-2</v>
      </c>
      <c r="F26" s="691">
        <v>0</v>
      </c>
      <c r="G26" s="692">
        <v>6.9805151207468899E-2</v>
      </c>
      <c r="H26" s="196"/>
    </row>
    <row r="27" spans="1:13">
      <c r="A27" s="192"/>
      <c r="B27" s="688" t="s">
        <v>178</v>
      </c>
      <c r="C27" s="689" t="s">
        <v>236</v>
      </c>
      <c r="D27" s="690">
        <v>2.5611942056572303</v>
      </c>
      <c r="E27" s="690">
        <v>0.204514197270562</v>
      </c>
      <c r="F27" s="691">
        <v>0</v>
      </c>
      <c r="G27" s="692">
        <v>2.7657084029277925</v>
      </c>
      <c r="H27" s="196"/>
    </row>
    <row r="28" spans="1:13">
      <c r="A28" s="192"/>
      <c r="B28" s="688" t="s">
        <v>178</v>
      </c>
      <c r="C28" s="689" t="s">
        <v>236</v>
      </c>
      <c r="D28" s="690">
        <v>22.924862950930898</v>
      </c>
      <c r="E28" s="690">
        <v>0.97785682818864306</v>
      </c>
      <c r="F28" s="691">
        <v>0</v>
      </c>
      <c r="G28" s="692">
        <v>23.90271977911954</v>
      </c>
      <c r="H28" s="196"/>
    </row>
    <row r="29" spans="1:13">
      <c r="A29" s="192"/>
      <c r="B29" s="688" t="s">
        <v>54</v>
      </c>
      <c r="C29" s="689" t="s">
        <v>236</v>
      </c>
      <c r="D29" s="690">
        <v>3.6335002815189301</v>
      </c>
      <c r="E29" s="690">
        <v>0.29057959918300602</v>
      </c>
      <c r="F29" s="691">
        <v>0</v>
      </c>
      <c r="G29" s="692">
        <v>3.9240798807019361</v>
      </c>
      <c r="H29" s="196"/>
    </row>
    <row r="30" spans="1:13">
      <c r="A30" s="192"/>
      <c r="B30" s="688" t="s">
        <v>179</v>
      </c>
      <c r="C30" s="689" t="s">
        <v>236</v>
      </c>
      <c r="D30" s="690">
        <v>4.6095523260059901</v>
      </c>
      <c r="E30" s="690">
        <v>0.368636199800699</v>
      </c>
      <c r="F30" s="691">
        <v>0</v>
      </c>
      <c r="G30" s="692">
        <v>4.9781885258066891</v>
      </c>
      <c r="H30" s="196"/>
    </row>
    <row r="31" spans="1:13">
      <c r="A31" s="192"/>
      <c r="B31" s="688" t="s">
        <v>180</v>
      </c>
      <c r="C31" s="689" t="s">
        <v>236</v>
      </c>
      <c r="D31" s="690">
        <v>0.429736173180081</v>
      </c>
      <c r="E31" s="690">
        <v>3.4368160797958902E-2</v>
      </c>
      <c r="F31" s="691">
        <v>0</v>
      </c>
      <c r="G31" s="692">
        <v>0.46410433397803991</v>
      </c>
      <c r="H31" s="196"/>
    </row>
    <row r="32" spans="1:13">
      <c r="A32" s="192"/>
      <c r="B32" s="688" t="s">
        <v>305</v>
      </c>
      <c r="C32" s="689" t="s">
        <v>236</v>
      </c>
      <c r="D32" s="690">
        <v>101.773116944612</v>
      </c>
      <c r="E32" s="690">
        <v>15.3317600469277</v>
      </c>
      <c r="F32" s="691">
        <v>0</v>
      </c>
      <c r="G32" s="692">
        <v>117.1048769915397</v>
      </c>
      <c r="H32" s="196"/>
    </row>
    <row r="33" spans="1:13">
      <c r="A33" s="192"/>
      <c r="B33" s="683"/>
      <c r="C33" s="689"/>
      <c r="D33" s="690"/>
      <c r="E33" s="690"/>
      <c r="F33" s="693"/>
      <c r="G33" s="692"/>
      <c r="H33" s="196"/>
    </row>
    <row r="34" spans="1:13" s="429" customFormat="1" ht="15.5">
      <c r="A34" s="547"/>
      <c r="B34" s="678" t="s">
        <v>181</v>
      </c>
      <c r="C34" s="679"/>
      <c r="D34" s="680">
        <f>+SUM(D36:D59)</f>
        <v>58237.347164723775</v>
      </c>
      <c r="E34" s="680">
        <f>+SUM(E36:E59)</f>
        <v>2131.302148868152</v>
      </c>
      <c r="F34" s="681">
        <f>+SUM(F36:F59)</f>
        <v>11187.5788296872</v>
      </c>
      <c r="G34" s="682">
        <f>+F34+E34+D34</f>
        <v>71556.228143279121</v>
      </c>
      <c r="H34" s="196"/>
      <c r="I34" s="29"/>
      <c r="J34" s="29"/>
      <c r="K34" s="29"/>
      <c r="L34" s="29"/>
      <c r="M34" s="29"/>
    </row>
    <row r="35" spans="1:13">
      <c r="A35" s="122"/>
      <c r="B35" s="683"/>
      <c r="C35" s="684"/>
      <c r="D35" s="690"/>
      <c r="E35" s="690"/>
      <c r="F35" s="693"/>
      <c r="G35" s="692"/>
      <c r="H35" s="196"/>
    </row>
    <row r="36" spans="1:13">
      <c r="A36" s="192"/>
      <c r="B36" s="688" t="s">
        <v>432</v>
      </c>
      <c r="C36" s="689" t="s">
        <v>237</v>
      </c>
      <c r="D36" s="690">
        <v>5182.7058638231192</v>
      </c>
      <c r="E36" s="690">
        <v>0</v>
      </c>
      <c r="F36" s="691">
        <v>0</v>
      </c>
      <c r="G36" s="692">
        <v>5182.7058638231192</v>
      </c>
      <c r="H36" s="196"/>
    </row>
    <row r="37" spans="1:13">
      <c r="A37" s="192"/>
      <c r="B37" s="688" t="s">
        <v>433</v>
      </c>
      <c r="C37" s="689" t="s">
        <v>237</v>
      </c>
      <c r="D37" s="690">
        <v>1807.6244704256101</v>
      </c>
      <c r="E37" s="690">
        <v>0</v>
      </c>
      <c r="F37" s="691">
        <v>0</v>
      </c>
      <c r="G37" s="692">
        <v>1807.6244704256101</v>
      </c>
      <c r="H37" s="196"/>
    </row>
    <row r="38" spans="1:13">
      <c r="A38" s="192"/>
      <c r="B38" s="688" t="s">
        <v>434</v>
      </c>
      <c r="C38" s="689" t="s">
        <v>237</v>
      </c>
      <c r="D38" s="690">
        <v>1834.6239577392901</v>
      </c>
      <c r="E38" s="690">
        <v>0</v>
      </c>
      <c r="F38" s="691">
        <v>0</v>
      </c>
      <c r="G38" s="692">
        <v>1834.6239577392901</v>
      </c>
      <c r="H38" s="196"/>
    </row>
    <row r="39" spans="1:13">
      <c r="A39" s="192"/>
      <c r="B39" s="688" t="s">
        <v>435</v>
      </c>
      <c r="C39" s="689" t="s">
        <v>237</v>
      </c>
      <c r="D39" s="690">
        <v>404.60440312930598</v>
      </c>
      <c r="E39" s="690">
        <v>0</v>
      </c>
      <c r="F39" s="691">
        <v>0</v>
      </c>
      <c r="G39" s="692">
        <v>404.60440312930598</v>
      </c>
      <c r="H39" s="196"/>
    </row>
    <row r="40" spans="1:13">
      <c r="A40" s="192"/>
      <c r="B40" s="688" t="s">
        <v>436</v>
      </c>
      <c r="C40" s="689" t="s">
        <v>237</v>
      </c>
      <c r="D40" s="690">
        <v>441.41151930075597</v>
      </c>
      <c r="E40" s="690">
        <v>0</v>
      </c>
      <c r="F40" s="691">
        <v>0</v>
      </c>
      <c r="G40" s="692">
        <v>441.41151930075597</v>
      </c>
      <c r="H40" s="196"/>
    </row>
    <row r="41" spans="1:13">
      <c r="A41" s="192"/>
      <c r="B41" s="688" t="s">
        <v>437</v>
      </c>
      <c r="C41" s="689" t="s">
        <v>237</v>
      </c>
      <c r="D41" s="690">
        <v>3701.5374012136704</v>
      </c>
      <c r="E41" s="690">
        <v>29.058626005598853</v>
      </c>
      <c r="F41" s="691">
        <v>1007.0238140968511</v>
      </c>
      <c r="G41" s="692">
        <v>4737.6198413161201</v>
      </c>
      <c r="H41" s="196"/>
    </row>
    <row r="42" spans="1:13">
      <c r="A42" s="192"/>
      <c r="B42" s="688" t="s">
        <v>438</v>
      </c>
      <c r="C42" s="689" t="s">
        <v>237</v>
      </c>
      <c r="D42" s="690">
        <v>3.1990630853050304</v>
      </c>
      <c r="E42" s="690">
        <v>0.93346241746176895</v>
      </c>
      <c r="F42" s="691">
        <v>0</v>
      </c>
      <c r="G42" s="692">
        <v>4.1325255027667991</v>
      </c>
      <c r="H42" s="196"/>
    </row>
    <row r="43" spans="1:13">
      <c r="A43" s="192"/>
      <c r="B43" s="688" t="s">
        <v>439</v>
      </c>
      <c r="C43" s="689" t="s">
        <v>237</v>
      </c>
      <c r="D43" s="690">
        <v>1389.57915635013</v>
      </c>
      <c r="E43" s="690">
        <v>28.683819720085296</v>
      </c>
      <c r="F43" s="691">
        <v>379.2779108415657</v>
      </c>
      <c r="G43" s="692">
        <v>1797.5408869117809</v>
      </c>
      <c r="H43" s="196"/>
    </row>
    <row r="44" spans="1:13">
      <c r="A44" s="192"/>
      <c r="B44" s="688" t="s">
        <v>440</v>
      </c>
      <c r="C44" s="689" t="s">
        <v>237</v>
      </c>
      <c r="D44" s="690">
        <v>6450.2731174599203</v>
      </c>
      <c r="E44" s="690">
        <v>344.8683909578067</v>
      </c>
      <c r="F44" s="691">
        <v>1169.2911767928733</v>
      </c>
      <c r="G44" s="692">
        <v>7964.4326852106005</v>
      </c>
      <c r="H44" s="196"/>
    </row>
    <row r="45" spans="1:13">
      <c r="A45" s="192"/>
      <c r="B45" s="688" t="s">
        <v>441</v>
      </c>
      <c r="C45" s="689" t="s">
        <v>237</v>
      </c>
      <c r="D45" s="690">
        <v>2363.7272793208899</v>
      </c>
      <c r="E45" s="690">
        <v>239.43403194725531</v>
      </c>
      <c r="F45" s="691">
        <v>251.34300070112172</v>
      </c>
      <c r="G45" s="692">
        <v>2854.5043119692668</v>
      </c>
      <c r="H45" s="196"/>
    </row>
    <row r="46" spans="1:13">
      <c r="A46" s="192"/>
      <c r="B46" s="688" t="s">
        <v>442</v>
      </c>
      <c r="C46" s="689" t="s">
        <v>237</v>
      </c>
      <c r="D46" s="690">
        <v>6037.4332476722893</v>
      </c>
      <c r="E46" s="690">
        <v>370.17117770384129</v>
      </c>
      <c r="F46" s="691">
        <v>1058.8987090500787</v>
      </c>
      <c r="G46" s="692">
        <v>7466.5031344262088</v>
      </c>
      <c r="H46" s="196"/>
    </row>
    <row r="47" spans="1:13">
      <c r="A47" s="192"/>
      <c r="B47" s="688" t="s">
        <v>443</v>
      </c>
      <c r="C47" s="689" t="s">
        <v>237</v>
      </c>
      <c r="D47" s="690">
        <v>115.585760119688</v>
      </c>
      <c r="E47" s="690">
        <v>11.473945219597127</v>
      </c>
      <c r="F47" s="691">
        <v>0.71920028518917256</v>
      </c>
      <c r="G47" s="692">
        <v>127.77890562447431</v>
      </c>
      <c r="H47" s="196"/>
    </row>
    <row r="48" spans="1:13">
      <c r="A48" s="192"/>
      <c r="B48" s="688" t="s">
        <v>444</v>
      </c>
      <c r="C48" s="689" t="s">
        <v>237</v>
      </c>
      <c r="D48" s="690">
        <v>1854.05135253904</v>
      </c>
      <c r="E48" s="690">
        <v>125.22127245560563</v>
      </c>
      <c r="F48" s="691">
        <v>334.45026342745939</v>
      </c>
      <c r="G48" s="692">
        <v>2313.7228884221049</v>
      </c>
      <c r="H48" s="196"/>
    </row>
    <row r="49" spans="1:13">
      <c r="A49" s="192"/>
      <c r="B49" s="688" t="s">
        <v>445</v>
      </c>
      <c r="C49" s="689" t="s">
        <v>237</v>
      </c>
      <c r="D49" s="690">
        <v>245.51622748197801</v>
      </c>
      <c r="E49" s="690">
        <v>10.040678800163935</v>
      </c>
      <c r="F49" s="691">
        <v>30.989603824391867</v>
      </c>
      <c r="G49" s="692">
        <v>286.54651010653379</v>
      </c>
      <c r="H49" s="196"/>
    </row>
    <row r="50" spans="1:13">
      <c r="A50" s="192"/>
      <c r="B50" s="688" t="s">
        <v>446</v>
      </c>
      <c r="C50" s="689" t="s">
        <v>237</v>
      </c>
      <c r="D50" s="690">
        <v>261.10945035191202</v>
      </c>
      <c r="E50" s="690">
        <v>28.946606959924154</v>
      </c>
      <c r="F50" s="691">
        <v>51.917262378305139</v>
      </c>
      <c r="G50" s="692">
        <v>341.97331969014135</v>
      </c>
      <c r="H50" s="196"/>
    </row>
    <row r="51" spans="1:13">
      <c r="A51" s="192"/>
      <c r="B51" s="688" t="s">
        <v>447</v>
      </c>
      <c r="C51" s="689" t="s">
        <v>237</v>
      </c>
      <c r="D51" s="690">
        <v>3177.3663673507704</v>
      </c>
      <c r="E51" s="690">
        <v>289.21350066627883</v>
      </c>
      <c r="F51" s="691">
        <v>694.12415482842414</v>
      </c>
      <c r="G51" s="692">
        <v>4160.7040228454734</v>
      </c>
      <c r="H51" s="196"/>
    </row>
    <row r="52" spans="1:13">
      <c r="A52" s="192"/>
      <c r="B52" s="688" t="s">
        <v>448</v>
      </c>
      <c r="C52" s="689" t="s">
        <v>237</v>
      </c>
      <c r="D52" s="690">
        <v>5402.4699854513692</v>
      </c>
      <c r="E52" s="690">
        <v>189.11273458540154</v>
      </c>
      <c r="F52" s="691">
        <v>1395.9599836760485</v>
      </c>
      <c r="G52" s="692">
        <v>6987.5427037128193</v>
      </c>
      <c r="H52" s="196"/>
    </row>
    <row r="53" spans="1:13">
      <c r="A53" s="192"/>
      <c r="B53" s="688" t="s">
        <v>449</v>
      </c>
      <c r="C53" s="689" t="s">
        <v>237</v>
      </c>
      <c r="D53" s="690">
        <v>11959.774407353099</v>
      </c>
      <c r="E53" s="690">
        <v>322.26072979226501</v>
      </c>
      <c r="F53" s="691">
        <v>3338.105926255655</v>
      </c>
      <c r="G53" s="692">
        <v>15620.141063401021</v>
      </c>
      <c r="H53" s="196"/>
    </row>
    <row r="54" spans="1:13">
      <c r="A54" s="192"/>
      <c r="B54" s="688" t="s">
        <v>450</v>
      </c>
      <c r="C54" s="689" t="s">
        <v>237</v>
      </c>
      <c r="D54" s="690">
        <v>363.70244852159999</v>
      </c>
      <c r="E54" s="690">
        <v>9.6554448944832671</v>
      </c>
      <c r="F54" s="691">
        <v>92.960574384228735</v>
      </c>
      <c r="G54" s="692">
        <v>466.31846780031196</v>
      </c>
      <c r="H54" s="196"/>
    </row>
    <row r="55" spans="1:13">
      <c r="A55" s="192"/>
      <c r="B55" s="688" t="s">
        <v>451</v>
      </c>
      <c r="C55" s="689" t="s">
        <v>237</v>
      </c>
      <c r="D55" s="690">
        <v>1696.12244527909</v>
      </c>
      <c r="E55" s="690">
        <v>121.79030998362759</v>
      </c>
      <c r="F55" s="691">
        <v>404.05405807537443</v>
      </c>
      <c r="G55" s="692">
        <v>2221.9668133380919</v>
      </c>
      <c r="H55" s="196"/>
    </row>
    <row r="56" spans="1:13">
      <c r="A56" s="192"/>
      <c r="B56" s="688" t="s">
        <v>452</v>
      </c>
      <c r="C56" s="689" t="s">
        <v>237</v>
      </c>
      <c r="D56" s="690">
        <v>166.62803149785501</v>
      </c>
      <c r="E56" s="690">
        <v>1.1663970094879517</v>
      </c>
      <c r="F56" s="691">
        <v>46.646718516303551</v>
      </c>
      <c r="G56" s="692">
        <v>214.44114702364652</v>
      </c>
      <c r="H56" s="196"/>
    </row>
    <row r="57" spans="1:13">
      <c r="A57" s="192"/>
      <c r="B57" s="688" t="s">
        <v>453</v>
      </c>
      <c r="C57" s="689" t="s">
        <v>237</v>
      </c>
      <c r="D57" s="690">
        <v>497.754206374376</v>
      </c>
      <c r="E57" s="690">
        <v>6.9756651991280307</v>
      </c>
      <c r="F57" s="691">
        <v>126.11591508356796</v>
      </c>
      <c r="G57" s="692">
        <v>630.84578665707204</v>
      </c>
      <c r="H57" s="196"/>
    </row>
    <row r="58" spans="1:13">
      <c r="A58" s="192"/>
      <c r="B58" s="688" t="s">
        <v>454</v>
      </c>
      <c r="C58" s="689" t="s">
        <v>237</v>
      </c>
      <c r="D58" s="690">
        <v>2830.77163202064</v>
      </c>
      <c r="E58" s="694">
        <v>-9.7180463853874244E-7</v>
      </c>
      <c r="F58" s="691">
        <v>793.55964750978569</v>
      </c>
      <c r="G58" s="692">
        <v>3624.3312785586213</v>
      </c>
      <c r="H58" s="196"/>
    </row>
    <row r="59" spans="1:13">
      <c r="A59" s="192"/>
      <c r="B59" s="688" t="s">
        <v>455</v>
      </c>
      <c r="C59" s="689" t="s">
        <v>237</v>
      </c>
      <c r="D59" s="690">
        <v>49.775370862066794</v>
      </c>
      <c r="E59" s="690">
        <v>2.29535552194465</v>
      </c>
      <c r="F59" s="691">
        <v>12.140909959973351</v>
      </c>
      <c r="G59" s="692">
        <v>64.211636343984793</v>
      </c>
      <c r="H59" s="196"/>
    </row>
    <row r="60" spans="1:13" ht="15.5">
      <c r="A60" s="193"/>
      <c r="B60" s="688"/>
      <c r="C60" s="689"/>
      <c r="D60" s="695"/>
      <c r="E60" s="696"/>
      <c r="F60" s="697"/>
      <c r="G60" s="698"/>
      <c r="H60" s="196"/>
    </row>
    <row r="61" spans="1:13" s="429" customFormat="1" ht="15.5">
      <c r="A61" s="548"/>
      <c r="B61" s="699" t="s">
        <v>182</v>
      </c>
      <c r="C61" s="700"/>
      <c r="D61" s="695">
        <f>+SUM(D63:D82)+SUM(D103:D177)</f>
        <v>1011642.5987758262</v>
      </c>
      <c r="E61" s="696">
        <f>+SUM(E63:E82)+SUM(E103:E177)</f>
        <v>864341.21097123413</v>
      </c>
      <c r="F61" s="697">
        <f>+SUM(F63:F82)+SUM(F103:F177)</f>
        <v>508034.93724746886</v>
      </c>
      <c r="G61" s="698">
        <f>+F61+E61+D61</f>
        <v>2384018.7469945289</v>
      </c>
      <c r="H61" s="196"/>
      <c r="I61" s="29"/>
      <c r="J61" s="29"/>
      <c r="K61" s="29"/>
      <c r="L61" s="29"/>
      <c r="M61" s="29"/>
    </row>
    <row r="62" spans="1:13">
      <c r="A62" s="122"/>
      <c r="B62" s="683"/>
      <c r="C62" s="689"/>
      <c r="D62" s="690"/>
      <c r="E62" s="690"/>
      <c r="F62" s="693"/>
      <c r="G62" s="692"/>
      <c r="H62" s="196"/>
    </row>
    <row r="63" spans="1:13">
      <c r="A63" s="192"/>
      <c r="B63" s="688" t="s">
        <v>183</v>
      </c>
      <c r="C63" s="689" t="s">
        <v>29</v>
      </c>
      <c r="D63" s="690">
        <v>7679.3032786885205</v>
      </c>
      <c r="E63" s="690">
        <v>1075.1024590163961</v>
      </c>
      <c r="F63" s="691">
        <v>6661.1556557377044</v>
      </c>
      <c r="G63" s="692">
        <v>15415.561393442622</v>
      </c>
      <c r="H63" s="196"/>
    </row>
    <row r="64" spans="1:13">
      <c r="A64" s="192"/>
      <c r="B64" s="688" t="s">
        <v>456</v>
      </c>
      <c r="C64" s="689" t="s">
        <v>184</v>
      </c>
      <c r="D64" s="690">
        <v>284.79370239854501</v>
      </c>
      <c r="E64" s="690">
        <v>92.071821397444978</v>
      </c>
      <c r="F64" s="691">
        <v>32.663940794211022</v>
      </c>
      <c r="G64" s="692">
        <v>409.52946459020103</v>
      </c>
      <c r="H64" s="196"/>
    </row>
    <row r="65" spans="1:8">
      <c r="A65" s="192"/>
      <c r="B65" s="688" t="s">
        <v>185</v>
      </c>
      <c r="C65" s="689" t="s">
        <v>184</v>
      </c>
      <c r="D65" s="690">
        <v>3818.5604876662501</v>
      </c>
      <c r="E65" s="690">
        <v>2913.943502329998</v>
      </c>
      <c r="F65" s="691">
        <v>1086.8535648519919</v>
      </c>
      <c r="G65" s="692">
        <v>7819.3575548482404</v>
      </c>
      <c r="H65" s="196"/>
    </row>
    <row r="66" spans="1:8">
      <c r="A66" s="192"/>
      <c r="B66" s="688" t="s">
        <v>186</v>
      </c>
      <c r="C66" s="689" t="s">
        <v>184</v>
      </c>
      <c r="D66" s="690">
        <v>4262.1291349323601</v>
      </c>
      <c r="E66" s="690">
        <v>745.87260121821691</v>
      </c>
      <c r="F66" s="691">
        <v>4928.9747558353229</v>
      </c>
      <c r="G66" s="692">
        <v>9936.9764919859008</v>
      </c>
      <c r="H66" s="196"/>
    </row>
    <row r="67" spans="1:8">
      <c r="A67" s="192"/>
      <c r="B67" s="688" t="s">
        <v>140</v>
      </c>
      <c r="C67" s="689" t="s">
        <v>184</v>
      </c>
      <c r="D67" s="690">
        <v>27172.225451858598</v>
      </c>
      <c r="E67" s="690">
        <v>5706.1673248695333</v>
      </c>
      <c r="F67" s="691">
        <v>23004.307984895164</v>
      </c>
      <c r="G67" s="692">
        <v>55882.700761623288</v>
      </c>
      <c r="H67" s="196"/>
    </row>
    <row r="68" spans="1:8">
      <c r="A68" s="192"/>
      <c r="B68" s="688" t="s">
        <v>141</v>
      </c>
      <c r="C68" s="689" t="s">
        <v>184</v>
      </c>
      <c r="D68" s="690">
        <v>922.57643514834604</v>
      </c>
      <c r="E68" s="690">
        <v>590.44892424568627</v>
      </c>
      <c r="F68" s="691">
        <v>478.30462810170377</v>
      </c>
      <c r="G68" s="692">
        <v>1991.3299874957361</v>
      </c>
      <c r="H68" s="196"/>
    </row>
    <row r="69" spans="1:8">
      <c r="A69" s="192"/>
      <c r="B69" s="688" t="s">
        <v>142</v>
      </c>
      <c r="C69" s="689" t="s">
        <v>184</v>
      </c>
      <c r="D69" s="690">
        <v>2632.1218938274401</v>
      </c>
      <c r="E69" s="690">
        <v>1473.9882607306677</v>
      </c>
      <c r="F69" s="691">
        <v>1717.3133079859422</v>
      </c>
      <c r="G69" s="692">
        <v>5823.4234625440495</v>
      </c>
      <c r="H69" s="196"/>
    </row>
    <row r="70" spans="1:8">
      <c r="A70" s="192"/>
      <c r="B70" s="688" t="s">
        <v>457</v>
      </c>
      <c r="C70" s="689" t="s">
        <v>184</v>
      </c>
      <c r="D70" s="690">
        <v>1344.542434921</v>
      </c>
      <c r="E70" s="690">
        <v>1035.2976707950725</v>
      </c>
      <c r="F70" s="691">
        <v>701.51501534792737</v>
      </c>
      <c r="G70" s="692">
        <v>3081.3551210639998</v>
      </c>
      <c r="H70" s="196"/>
    </row>
    <row r="71" spans="1:8">
      <c r="A71" s="192"/>
      <c r="B71" s="688" t="s">
        <v>143</v>
      </c>
      <c r="C71" s="689" t="s">
        <v>184</v>
      </c>
      <c r="D71" s="690">
        <v>303.97368421052602</v>
      </c>
      <c r="E71" s="690">
        <v>95.751710041420608</v>
      </c>
      <c r="F71" s="691">
        <v>256.86726233552639</v>
      </c>
      <c r="G71" s="692">
        <v>656.59265658747302</v>
      </c>
      <c r="H71" s="196"/>
    </row>
    <row r="72" spans="1:8">
      <c r="A72" s="192"/>
      <c r="B72" s="688" t="s">
        <v>144</v>
      </c>
      <c r="C72" s="689" t="s">
        <v>184</v>
      </c>
      <c r="D72" s="690">
        <v>173.20105717858399</v>
      </c>
      <c r="E72" s="690">
        <v>109.11666132924823</v>
      </c>
      <c r="F72" s="691">
        <v>115.74160853547876</v>
      </c>
      <c r="G72" s="692">
        <v>398.05932704331099</v>
      </c>
      <c r="H72" s="196"/>
    </row>
    <row r="73" spans="1:8">
      <c r="A73" s="192"/>
      <c r="B73" s="688" t="s">
        <v>146</v>
      </c>
      <c r="C73" s="689" t="s">
        <v>184</v>
      </c>
      <c r="D73" s="690">
        <v>1979.6521541434602</v>
      </c>
      <c r="E73" s="690">
        <v>356.33738118139308</v>
      </c>
      <c r="F73" s="691">
        <v>2288.972804109047</v>
      </c>
      <c r="G73" s="692">
        <v>4624.9623394338996</v>
      </c>
      <c r="H73" s="196"/>
    </row>
    <row r="74" spans="1:8">
      <c r="A74" s="192"/>
      <c r="B74" s="688" t="s">
        <v>187</v>
      </c>
      <c r="C74" s="689" t="s">
        <v>184</v>
      </c>
      <c r="D74" s="690">
        <v>929.86245310901393</v>
      </c>
      <c r="E74" s="690">
        <v>557.9174718654051</v>
      </c>
      <c r="F74" s="691">
        <v>802.00636580652485</v>
      </c>
      <c r="G74" s="692">
        <v>2289.786290780944</v>
      </c>
      <c r="H74" s="196"/>
    </row>
    <row r="75" spans="1:8">
      <c r="A75" s="192"/>
      <c r="B75" s="688" t="s">
        <v>188</v>
      </c>
      <c r="C75" s="689" t="s">
        <v>184</v>
      </c>
      <c r="D75" s="690">
        <v>1402.73356826191</v>
      </c>
      <c r="E75" s="690">
        <v>294.57403100750935</v>
      </c>
      <c r="F75" s="691">
        <v>1187.5698248524407</v>
      </c>
      <c r="G75" s="692">
        <v>2884.8774241218598</v>
      </c>
      <c r="H75" s="196"/>
    </row>
    <row r="76" spans="1:8">
      <c r="A76" s="192"/>
      <c r="B76" s="688" t="s">
        <v>189</v>
      </c>
      <c r="C76" s="689" t="s">
        <v>184</v>
      </c>
      <c r="D76" s="690">
        <v>2149.5964533363599</v>
      </c>
      <c r="E76" s="690">
        <v>967.31840400136844</v>
      </c>
      <c r="F76" s="691">
        <v>1932.4872115493918</v>
      </c>
      <c r="G76" s="692">
        <v>5049.4020688871205</v>
      </c>
      <c r="H76" s="196"/>
    </row>
    <row r="77" spans="1:8">
      <c r="A77" s="192"/>
      <c r="B77" s="688" t="s">
        <v>190</v>
      </c>
      <c r="C77" s="689" t="s">
        <v>184</v>
      </c>
      <c r="D77" s="690">
        <v>2186.5408662043897</v>
      </c>
      <c r="E77" s="690">
        <v>655.96225986131913</v>
      </c>
      <c r="F77" s="691">
        <v>2487.1902353074906</v>
      </c>
      <c r="G77" s="692">
        <v>5329.6933613731999</v>
      </c>
      <c r="H77" s="196"/>
    </row>
    <row r="78" spans="1:8">
      <c r="A78" s="192"/>
      <c r="B78" s="688" t="s">
        <v>191</v>
      </c>
      <c r="C78" s="689" t="s">
        <v>184</v>
      </c>
      <c r="D78" s="690">
        <v>8804.1377742412205</v>
      </c>
      <c r="E78" s="690">
        <v>1716.8068680575998</v>
      </c>
      <c r="F78" s="691">
        <v>10648.971476832701</v>
      </c>
      <c r="G78" s="692">
        <v>21169.916119131522</v>
      </c>
      <c r="H78" s="196"/>
    </row>
    <row r="79" spans="1:8">
      <c r="A79" s="192"/>
      <c r="B79" s="688" t="s">
        <v>192</v>
      </c>
      <c r="C79" s="689" t="s">
        <v>184</v>
      </c>
      <c r="D79" s="690">
        <v>4177.5605319995502</v>
      </c>
      <c r="E79" s="690">
        <v>1671.02420323354</v>
      </c>
      <c r="F79" s="691">
        <v>4716.6375223547302</v>
      </c>
      <c r="G79" s="692">
        <v>10565.22225758782</v>
      </c>
      <c r="H79" s="196"/>
    </row>
    <row r="80" spans="1:8">
      <c r="A80" s="192"/>
      <c r="B80" s="688" t="s">
        <v>458</v>
      </c>
      <c r="C80" s="689" t="s">
        <v>184</v>
      </c>
      <c r="D80" s="690">
        <v>571.785836080482</v>
      </c>
      <c r="E80" s="690">
        <v>147.97245727883723</v>
      </c>
      <c r="F80" s="691">
        <v>485.9200742660077</v>
      </c>
      <c r="G80" s="692">
        <v>1205.6783676253269</v>
      </c>
      <c r="H80" s="196"/>
    </row>
    <row r="81" spans="1:13">
      <c r="A81" s="192"/>
      <c r="B81" s="688" t="s">
        <v>193</v>
      </c>
      <c r="C81" s="689" t="s">
        <v>184</v>
      </c>
      <c r="D81" s="690">
        <v>953.73422757758306</v>
      </c>
      <c r="E81" s="690">
        <v>586.54655363240499</v>
      </c>
      <c r="F81" s="691">
        <v>903.71616092937506</v>
      </c>
      <c r="G81" s="692">
        <v>2443.9969421393635</v>
      </c>
      <c r="H81" s="196"/>
    </row>
    <row r="82" spans="1:13">
      <c r="A82" s="192"/>
      <c r="B82" s="688" t="s">
        <v>194</v>
      </c>
      <c r="C82" s="689" t="s">
        <v>184</v>
      </c>
      <c r="D82" s="690">
        <v>6758.3653518244901</v>
      </c>
      <c r="E82" s="690">
        <v>1647.3515528032522</v>
      </c>
      <c r="F82" s="691">
        <v>6342.6795941786786</v>
      </c>
      <c r="G82" s="692">
        <v>14748.39649880642</v>
      </c>
      <c r="H82" s="196"/>
    </row>
    <row r="83" spans="1:13" ht="13.5" thickBot="1">
      <c r="B83" s="701"/>
      <c r="C83" s="702"/>
      <c r="D83" s="703"/>
      <c r="E83" s="704"/>
      <c r="F83" s="705"/>
      <c r="G83" s="706"/>
      <c r="H83" s="196"/>
    </row>
    <row r="84" spans="1:13" ht="13.5" thickTop="1">
      <c r="B84" s="675"/>
      <c r="C84" s="675"/>
      <c r="D84" s="707"/>
      <c r="E84" s="707"/>
      <c r="F84" s="707"/>
      <c r="G84" s="707"/>
      <c r="H84" s="196"/>
    </row>
    <row r="85" spans="1:13">
      <c r="B85" s="675"/>
      <c r="C85" s="675"/>
      <c r="D85" s="707"/>
      <c r="E85" s="707"/>
      <c r="F85" s="707"/>
      <c r="G85" s="707"/>
      <c r="H85" s="196"/>
    </row>
    <row r="86" spans="1:13" ht="15.5">
      <c r="B86" s="403" t="s">
        <v>509</v>
      </c>
      <c r="C86" s="708"/>
      <c r="D86" s="283"/>
      <c r="E86" s="283"/>
      <c r="F86" s="283"/>
      <c r="G86" s="283"/>
      <c r="H86" s="196"/>
    </row>
    <row r="87" spans="1:13" ht="15.5">
      <c r="B87" s="284" t="s">
        <v>306</v>
      </c>
      <c r="C87" s="708"/>
      <c r="D87" s="283"/>
      <c r="E87" s="283"/>
      <c r="F87" s="283"/>
      <c r="G87" s="283"/>
      <c r="H87" s="196"/>
    </row>
    <row r="88" spans="1:13" s="443" customFormat="1">
      <c r="B88" s="435"/>
      <c r="C88" s="435"/>
      <c r="D88" s="435"/>
      <c r="E88" s="435"/>
      <c r="F88" s="435"/>
      <c r="G88" s="435"/>
      <c r="H88" s="196"/>
      <c r="I88" s="29"/>
      <c r="J88" s="29"/>
      <c r="K88" s="29"/>
      <c r="L88" s="29"/>
      <c r="M88" s="29"/>
    </row>
    <row r="89" spans="1:13" s="443" customFormat="1">
      <c r="B89" s="435"/>
      <c r="C89" s="435"/>
      <c r="D89" s="435"/>
      <c r="E89" s="435"/>
      <c r="F89" s="435"/>
      <c r="G89" s="435"/>
      <c r="H89" s="196"/>
      <c r="I89" s="29"/>
      <c r="J89" s="29"/>
      <c r="K89" s="29"/>
      <c r="L89" s="29"/>
      <c r="M89" s="29"/>
    </row>
    <row r="90" spans="1:13" ht="17">
      <c r="B90" s="1321" t="str">
        <f>+B6</f>
        <v>DEUDA ELEGIBLE PENDIENTE DE REESTRUCTURACIÓN</v>
      </c>
      <c r="C90" s="1321"/>
      <c r="D90" s="1321"/>
      <c r="E90" s="1321"/>
      <c r="F90" s="1321"/>
      <c r="G90" s="1321"/>
      <c r="H90" s="196"/>
    </row>
    <row r="91" spans="1:13" ht="14.5">
      <c r="B91" s="1322" t="str">
        <f>+B7</f>
        <v>DATOS AL 30/06/2019</v>
      </c>
      <c r="C91" s="1322"/>
      <c r="D91" s="1322"/>
      <c r="E91" s="1322"/>
      <c r="F91" s="1322"/>
      <c r="G91" s="1322"/>
      <c r="H91" s="196"/>
    </row>
    <row r="92" spans="1:13" s="443" customFormat="1">
      <c r="B92" s="709"/>
      <c r="C92" s="709"/>
      <c r="D92" s="709"/>
      <c r="E92" s="709"/>
      <c r="F92" s="709"/>
      <c r="G92" s="709"/>
      <c r="H92" s="196"/>
      <c r="I92" s="29"/>
      <c r="J92" s="29"/>
      <c r="K92" s="29"/>
      <c r="L92" s="29"/>
      <c r="M92" s="29"/>
    </row>
    <row r="93" spans="1:13" s="443" customFormat="1">
      <c r="B93" s="435"/>
      <c r="C93" s="435"/>
      <c r="D93" s="435"/>
      <c r="E93" s="435"/>
      <c r="F93" s="435"/>
      <c r="G93" s="435"/>
      <c r="H93" s="196"/>
      <c r="I93" s="29"/>
      <c r="J93" s="29"/>
      <c r="K93" s="29"/>
      <c r="L93" s="29"/>
      <c r="M93" s="29"/>
    </row>
    <row r="94" spans="1:13" ht="13.5" thickBot="1">
      <c r="B94" s="283"/>
      <c r="C94" s="283"/>
      <c r="D94" s="283"/>
      <c r="E94" s="283"/>
      <c r="F94" s="283"/>
      <c r="G94" s="677" t="s">
        <v>296</v>
      </c>
      <c r="H94" s="196"/>
    </row>
    <row r="95" spans="1:13" ht="13.5" thickTop="1">
      <c r="B95" s="1323" t="s">
        <v>292</v>
      </c>
      <c r="C95" s="1326" t="s">
        <v>172</v>
      </c>
      <c r="D95" s="1329" t="s">
        <v>287</v>
      </c>
      <c r="E95" s="1329" t="s">
        <v>339</v>
      </c>
      <c r="F95" s="1332" t="s">
        <v>568</v>
      </c>
      <c r="G95" s="1302" t="s">
        <v>294</v>
      </c>
      <c r="H95" s="196"/>
    </row>
    <row r="96" spans="1:13">
      <c r="B96" s="1324"/>
      <c r="C96" s="1327"/>
      <c r="D96" s="1330"/>
      <c r="E96" s="1330"/>
      <c r="F96" s="1333"/>
      <c r="G96" s="1303"/>
      <c r="H96" s="196"/>
    </row>
    <row r="97" spans="1:13">
      <c r="B97" s="1324"/>
      <c r="C97" s="1327"/>
      <c r="D97" s="1330"/>
      <c r="E97" s="1330"/>
      <c r="F97" s="1333"/>
      <c r="G97" s="1303"/>
      <c r="H97" s="196"/>
    </row>
    <row r="98" spans="1:13">
      <c r="B98" s="1324"/>
      <c r="C98" s="1327"/>
      <c r="D98" s="1330"/>
      <c r="E98" s="1330"/>
      <c r="F98" s="1333"/>
      <c r="G98" s="1303"/>
      <c r="H98" s="196"/>
    </row>
    <row r="99" spans="1:13" ht="13.5" thickBot="1">
      <c r="B99" s="1325"/>
      <c r="C99" s="1328"/>
      <c r="D99" s="1331"/>
      <c r="E99" s="1331"/>
      <c r="F99" s="1334"/>
      <c r="G99" s="1335"/>
      <c r="H99" s="196"/>
    </row>
    <row r="100" spans="1:13" ht="13.5" thickTop="1">
      <c r="B100" s="683"/>
      <c r="C100" s="684"/>
      <c r="D100" s="690"/>
      <c r="E100" s="710"/>
      <c r="F100" s="693"/>
      <c r="G100" s="711"/>
      <c r="H100" s="196"/>
    </row>
    <row r="101" spans="1:13" s="430" customFormat="1" ht="14.5">
      <c r="B101" s="712" t="s">
        <v>300</v>
      </c>
      <c r="C101" s="713"/>
      <c r="D101" s="714"/>
      <c r="E101" s="714"/>
      <c r="F101" s="715"/>
      <c r="G101" s="716"/>
      <c r="H101" s="196"/>
      <c r="I101" s="29"/>
      <c r="J101" s="29"/>
      <c r="K101" s="29"/>
      <c r="L101" s="29"/>
      <c r="M101" s="29"/>
    </row>
    <row r="102" spans="1:13">
      <c r="B102" s="683"/>
      <c r="C102" s="684"/>
      <c r="D102" s="690"/>
      <c r="E102" s="690"/>
      <c r="F102" s="693"/>
      <c r="G102" s="711"/>
      <c r="H102" s="196"/>
    </row>
    <row r="103" spans="1:13">
      <c r="A103" s="192"/>
      <c r="B103" s="688" t="s">
        <v>195</v>
      </c>
      <c r="C103" s="689" t="s">
        <v>184</v>
      </c>
      <c r="D103" s="690">
        <v>4251.82789587359</v>
      </c>
      <c r="E103" s="690">
        <v>1530.6580471391708</v>
      </c>
      <c r="F103" s="691">
        <v>4175.2949936701989</v>
      </c>
      <c r="G103" s="692">
        <v>9957.7809366829606</v>
      </c>
      <c r="H103" s="196"/>
    </row>
    <row r="104" spans="1:13">
      <c r="A104" s="192"/>
      <c r="B104" s="688" t="s">
        <v>459</v>
      </c>
      <c r="C104" s="689" t="s">
        <v>184</v>
      </c>
      <c r="D104" s="690">
        <v>8671.7062634989197</v>
      </c>
      <c r="E104" s="690">
        <v>2406.398487788405</v>
      </c>
      <c r="F104" s="691">
        <v>9433.9733321501953</v>
      </c>
      <c r="G104" s="692">
        <v>20512.078083437518</v>
      </c>
      <c r="H104" s="196"/>
    </row>
    <row r="105" spans="1:13">
      <c r="A105" s="192"/>
      <c r="B105" s="688" t="s">
        <v>460</v>
      </c>
      <c r="C105" s="689" t="s">
        <v>184</v>
      </c>
      <c r="D105" s="690">
        <v>2110.9469137205901</v>
      </c>
      <c r="E105" s="690">
        <v>1266.5681507820223</v>
      </c>
      <c r="F105" s="691">
        <v>1936.2074204354381</v>
      </c>
      <c r="G105" s="692">
        <v>5313.7224849380509</v>
      </c>
      <c r="H105" s="196"/>
    </row>
    <row r="106" spans="1:13">
      <c r="A106" s="192"/>
      <c r="B106" s="688" t="s">
        <v>196</v>
      </c>
      <c r="C106" s="689" t="s">
        <v>184</v>
      </c>
      <c r="D106" s="690">
        <v>2342.8524724337799</v>
      </c>
      <c r="E106" s="690">
        <v>515.42755332163097</v>
      </c>
      <c r="F106" s="691">
        <v>3214.2634322416293</v>
      </c>
      <c r="G106" s="692">
        <v>6072.5434579970406</v>
      </c>
      <c r="H106" s="196"/>
    </row>
    <row r="107" spans="1:13">
      <c r="A107" s="192"/>
      <c r="B107" s="688" t="s">
        <v>197</v>
      </c>
      <c r="C107" s="689" t="s">
        <v>184</v>
      </c>
      <c r="D107" s="690">
        <v>1263.7939638513101</v>
      </c>
      <c r="E107" s="690">
        <v>758.27638352118652</v>
      </c>
      <c r="F107" s="691">
        <v>1175.6794423285335</v>
      </c>
      <c r="G107" s="692">
        <v>3197.7497897010298</v>
      </c>
      <c r="H107" s="196"/>
    </row>
    <row r="108" spans="1:13">
      <c r="A108" s="192"/>
      <c r="B108" s="688" t="s">
        <v>198</v>
      </c>
      <c r="C108" s="689" t="s">
        <v>184</v>
      </c>
      <c r="D108" s="690">
        <v>1619.17487779925</v>
      </c>
      <c r="E108" s="690">
        <v>179.28139779488447</v>
      </c>
      <c r="F108" s="691">
        <v>638.66731199254355</v>
      </c>
      <c r="G108" s="692">
        <v>2437.1235875866778</v>
      </c>
      <c r="H108" s="196"/>
    </row>
    <row r="109" spans="1:13">
      <c r="A109" s="192"/>
      <c r="B109" s="688" t="s">
        <v>461</v>
      </c>
      <c r="C109" s="689" t="s">
        <v>184</v>
      </c>
      <c r="D109" s="690">
        <v>2265.5532226895498</v>
      </c>
      <c r="E109" s="690">
        <v>1036.4906091085957</v>
      </c>
      <c r="F109" s="691">
        <v>1502.4315120690746</v>
      </c>
      <c r="G109" s="692">
        <v>4804.4753438672196</v>
      </c>
      <c r="H109" s="196"/>
    </row>
    <row r="110" spans="1:13">
      <c r="A110" s="192"/>
      <c r="B110" s="688" t="s">
        <v>199</v>
      </c>
      <c r="C110" s="689" t="s">
        <v>184</v>
      </c>
      <c r="D110" s="690">
        <v>3213.30086393089</v>
      </c>
      <c r="E110" s="690">
        <v>674.79316338118997</v>
      </c>
      <c r="F110" s="691">
        <v>2720.4162148159198</v>
      </c>
      <c r="G110" s="692">
        <v>6608.5102421279998</v>
      </c>
      <c r="H110" s="196"/>
    </row>
    <row r="111" spans="1:13">
      <c r="A111" s="192"/>
      <c r="B111" s="688" t="s">
        <v>200</v>
      </c>
      <c r="C111" s="689" t="s">
        <v>184</v>
      </c>
      <c r="D111" s="690">
        <v>1993.1467318404</v>
      </c>
      <c r="E111" s="690">
        <v>418.56082461684628</v>
      </c>
      <c r="F111" s="691">
        <v>1688.5828379954037</v>
      </c>
      <c r="G111" s="692">
        <v>4100.2903944526497</v>
      </c>
      <c r="H111" s="196"/>
    </row>
    <row r="112" spans="1:13">
      <c r="A112" s="192"/>
      <c r="B112" s="688" t="s">
        <v>462</v>
      </c>
      <c r="C112" s="689" t="s">
        <v>184</v>
      </c>
      <c r="D112" s="690">
        <v>29125.677810617301</v>
      </c>
      <c r="E112" s="690">
        <v>3058.1961751377603</v>
      </c>
      <c r="F112" s="691">
        <v>41124.243497477939</v>
      </c>
      <c r="G112" s="692">
        <v>73308.117483233</v>
      </c>
      <c r="H112" s="196"/>
    </row>
    <row r="113" spans="1:8">
      <c r="A113" s="192"/>
      <c r="B113" s="688" t="s">
        <v>201</v>
      </c>
      <c r="C113" s="689" t="s">
        <v>184</v>
      </c>
      <c r="D113" s="690">
        <v>28307.913084005901</v>
      </c>
      <c r="E113" s="690">
        <v>5803.1221770601187</v>
      </c>
      <c r="F113" s="691">
        <v>38357.025646061382</v>
      </c>
      <c r="G113" s="692">
        <v>72468.060907127394</v>
      </c>
      <c r="H113" s="196"/>
    </row>
    <row r="114" spans="1:8">
      <c r="A114" s="192"/>
      <c r="B114" s="688" t="s">
        <v>202</v>
      </c>
      <c r="C114" s="689" t="s">
        <v>184</v>
      </c>
      <c r="D114" s="690">
        <v>20230.814857337697</v>
      </c>
      <c r="E114" s="690">
        <v>11379.833340017885</v>
      </c>
      <c r="F114" s="691">
        <v>22835.532273259418</v>
      </c>
      <c r="G114" s="692">
        <v>54446.180470615</v>
      </c>
      <c r="H114" s="196"/>
    </row>
    <row r="115" spans="1:8">
      <c r="A115" s="192"/>
      <c r="B115" s="688" t="s">
        <v>203</v>
      </c>
      <c r="C115" s="689" t="s">
        <v>184</v>
      </c>
      <c r="D115" s="690">
        <v>37749.696123678499</v>
      </c>
      <c r="E115" s="690">
        <v>44355.892939111</v>
      </c>
      <c r="F115" s="691">
        <v>21845.277278008507</v>
      </c>
      <c r="G115" s="692">
        <v>103950.86634079801</v>
      </c>
      <c r="H115" s="196"/>
    </row>
    <row r="116" spans="1:8">
      <c r="A116" s="192"/>
      <c r="B116" s="688" t="s">
        <v>204</v>
      </c>
      <c r="C116" s="689" t="s">
        <v>184</v>
      </c>
      <c r="D116" s="690">
        <v>8046.8751847220601</v>
      </c>
      <c r="E116" s="690">
        <v>1448.4375228770132</v>
      </c>
      <c r="F116" s="691">
        <v>9119.1213039957856</v>
      </c>
      <c r="G116" s="692">
        <v>18614.434011594858</v>
      </c>
      <c r="H116" s="196"/>
    </row>
    <row r="117" spans="1:8">
      <c r="A117" s="192"/>
      <c r="B117" s="688" t="s">
        <v>523</v>
      </c>
      <c r="C117" s="689" t="s">
        <v>184</v>
      </c>
      <c r="D117" s="690">
        <v>13124.3400704786</v>
      </c>
      <c r="E117" s="690">
        <v>22048.891337956102</v>
      </c>
      <c r="F117" s="691">
        <v>0</v>
      </c>
      <c r="G117" s="692">
        <v>35173.231408434702</v>
      </c>
      <c r="H117" s="196"/>
    </row>
    <row r="118" spans="1:8">
      <c r="A118" s="192"/>
      <c r="B118" s="688" t="s">
        <v>205</v>
      </c>
      <c r="C118" s="689" t="s">
        <v>184</v>
      </c>
      <c r="D118" s="690">
        <v>15750.2542912356</v>
      </c>
      <c r="E118" s="690">
        <v>25909.168307377498</v>
      </c>
      <c r="F118" s="691">
        <v>0</v>
      </c>
      <c r="G118" s="692">
        <v>41659.422598613099</v>
      </c>
      <c r="H118" s="196"/>
    </row>
    <row r="119" spans="1:8">
      <c r="A119" s="192"/>
      <c r="B119" s="688" t="s">
        <v>463</v>
      </c>
      <c r="C119" s="689" t="s">
        <v>184</v>
      </c>
      <c r="D119" s="690">
        <v>19402.588245993</v>
      </c>
      <c r="E119" s="690">
        <v>6596.8799920645724</v>
      </c>
      <c r="F119" s="691">
        <v>18420.871173105326</v>
      </c>
      <c r="G119" s="692">
        <v>44420.339411162902</v>
      </c>
      <c r="H119" s="196"/>
    </row>
    <row r="120" spans="1:8">
      <c r="A120" s="192"/>
      <c r="B120" s="688" t="s">
        <v>206</v>
      </c>
      <c r="C120" s="689" t="s">
        <v>184</v>
      </c>
      <c r="D120" s="690">
        <v>1448.36274866432</v>
      </c>
      <c r="E120" s="690">
        <v>811.08314360704094</v>
      </c>
      <c r="F120" s="691">
        <v>944.97622890631919</v>
      </c>
      <c r="G120" s="692">
        <v>3204.4221211776803</v>
      </c>
      <c r="H120" s="196"/>
    </row>
    <row r="121" spans="1:8">
      <c r="A121" s="192"/>
      <c r="B121" s="688" t="s">
        <v>464</v>
      </c>
      <c r="C121" s="689" t="s">
        <v>184</v>
      </c>
      <c r="D121" s="690">
        <v>4107.07319540753</v>
      </c>
      <c r="E121" s="690">
        <v>308.03049226134044</v>
      </c>
      <c r="F121" s="691">
        <v>4285.9020074544696</v>
      </c>
      <c r="G121" s="692">
        <v>8701.00569512334</v>
      </c>
      <c r="H121" s="196"/>
    </row>
    <row r="122" spans="1:8">
      <c r="A122" s="192"/>
      <c r="B122" s="688" t="s">
        <v>207</v>
      </c>
      <c r="C122" s="689" t="s">
        <v>184</v>
      </c>
      <c r="D122" s="690">
        <v>4369.0110264862997</v>
      </c>
      <c r="E122" s="690">
        <v>2484.8750179057038</v>
      </c>
      <c r="F122" s="691">
        <v>2842.8153538119263</v>
      </c>
      <c r="G122" s="692">
        <v>9696.7013982039298</v>
      </c>
      <c r="H122" s="196"/>
    </row>
    <row r="123" spans="1:8">
      <c r="A123" s="192"/>
      <c r="B123" s="688" t="s">
        <v>465</v>
      </c>
      <c r="C123" s="689" t="s">
        <v>184</v>
      </c>
      <c r="D123" s="690">
        <v>199.69860179606701</v>
      </c>
      <c r="E123" s="690">
        <v>242.557712856656</v>
      </c>
      <c r="F123" s="691">
        <v>0</v>
      </c>
      <c r="G123" s="692">
        <v>442.25631465272301</v>
      </c>
      <c r="H123" s="196"/>
    </row>
    <row r="124" spans="1:8">
      <c r="A124" s="192"/>
      <c r="B124" s="688" t="s">
        <v>466</v>
      </c>
      <c r="C124" s="689" t="s">
        <v>184</v>
      </c>
      <c r="D124" s="690">
        <v>2307.3911560759302</v>
      </c>
      <c r="E124" s="690">
        <v>1765.1542248654891</v>
      </c>
      <c r="F124" s="691">
        <v>1123.9238244695111</v>
      </c>
      <c r="G124" s="692">
        <v>5196.469205410931</v>
      </c>
      <c r="H124" s="196"/>
    </row>
    <row r="125" spans="1:8">
      <c r="A125" s="192"/>
      <c r="B125" s="688" t="s">
        <v>208</v>
      </c>
      <c r="C125" s="689" t="s">
        <v>184</v>
      </c>
      <c r="D125" s="690">
        <v>6569.28498351711</v>
      </c>
      <c r="E125" s="690">
        <v>525.54280279105569</v>
      </c>
      <c r="F125" s="691">
        <v>7440.8101243431947</v>
      </c>
      <c r="G125" s="692">
        <v>14535.63791065136</v>
      </c>
      <c r="H125" s="196"/>
    </row>
    <row r="126" spans="1:8">
      <c r="A126" s="192"/>
      <c r="B126" s="688" t="s">
        <v>209</v>
      </c>
      <c r="C126" s="689" t="s">
        <v>184</v>
      </c>
      <c r="D126" s="690">
        <v>12097.3058997385</v>
      </c>
      <c r="E126" s="690">
        <v>6774.491300730253</v>
      </c>
      <c r="F126" s="691">
        <v>7896.0607056355475</v>
      </c>
      <c r="G126" s="692">
        <v>26767.857906104302</v>
      </c>
      <c r="H126" s="196"/>
    </row>
    <row r="127" spans="1:8">
      <c r="A127" s="192"/>
      <c r="B127" s="688" t="s">
        <v>210</v>
      </c>
      <c r="C127" s="689" t="s">
        <v>184</v>
      </c>
      <c r="D127" s="690">
        <v>1519.3707627600302</v>
      </c>
      <c r="E127" s="690">
        <v>972.39729628576845</v>
      </c>
      <c r="F127" s="691">
        <v>787.37169314244159</v>
      </c>
      <c r="G127" s="692">
        <v>3279.13975218824</v>
      </c>
      <c r="H127" s="196"/>
    </row>
    <row r="128" spans="1:8">
      <c r="A128" s="192"/>
      <c r="B128" s="688" t="s">
        <v>467</v>
      </c>
      <c r="C128" s="689" t="s">
        <v>184</v>
      </c>
      <c r="D128" s="690">
        <v>2907.8220188700702</v>
      </c>
      <c r="E128" s="690">
        <v>567.05901026961351</v>
      </c>
      <c r="F128" s="691">
        <v>1300.5936440443563</v>
      </c>
      <c r="G128" s="692">
        <v>4775.4746731840405</v>
      </c>
      <c r="H128" s="196"/>
    </row>
    <row r="129" spans="1:8">
      <c r="A129" s="192"/>
      <c r="B129" s="688" t="s">
        <v>211</v>
      </c>
      <c r="C129" s="689" t="s">
        <v>184</v>
      </c>
      <c r="D129" s="690">
        <v>859.95225645106302</v>
      </c>
      <c r="E129" s="690">
        <v>245.08639026938067</v>
      </c>
      <c r="F129" s="691">
        <v>991.91910023874948</v>
      </c>
      <c r="G129" s="692">
        <v>2096.9577469591932</v>
      </c>
      <c r="H129" s="196"/>
    </row>
    <row r="130" spans="1:8">
      <c r="A130" s="192"/>
      <c r="B130" s="688" t="s">
        <v>212</v>
      </c>
      <c r="C130" s="689" t="s">
        <v>184</v>
      </c>
      <c r="D130" s="690">
        <v>2148.4597021711902</v>
      </c>
      <c r="E130" s="690">
        <v>1203.1374316717511</v>
      </c>
      <c r="F130" s="691">
        <v>1402.3261354534088</v>
      </c>
      <c r="G130" s="692">
        <v>4753.9232692963506</v>
      </c>
      <c r="H130" s="196"/>
    </row>
    <row r="131" spans="1:8">
      <c r="A131" s="192"/>
      <c r="B131" s="688" t="s">
        <v>468</v>
      </c>
      <c r="C131" s="689" t="s">
        <v>184</v>
      </c>
      <c r="D131" s="690">
        <v>2799.59986358986</v>
      </c>
      <c r="E131" s="690">
        <v>587.91596414178457</v>
      </c>
      <c r="F131" s="691">
        <v>2370.9926296970252</v>
      </c>
      <c r="G131" s="692">
        <v>5758.5084574286702</v>
      </c>
      <c r="H131" s="196"/>
    </row>
    <row r="132" spans="1:8">
      <c r="A132" s="192"/>
      <c r="B132" s="688" t="s">
        <v>213</v>
      </c>
      <c r="C132" s="689" t="s">
        <v>184</v>
      </c>
      <c r="D132" s="690">
        <v>1196.0895759918201</v>
      </c>
      <c r="E132" s="690">
        <v>861.18449471410702</v>
      </c>
      <c r="F132" s="691">
        <v>743.36967147891312</v>
      </c>
      <c r="G132" s="692">
        <v>2800.64374218484</v>
      </c>
      <c r="H132" s="196"/>
    </row>
    <row r="133" spans="1:8">
      <c r="A133" s="192"/>
      <c r="B133" s="688" t="s">
        <v>214</v>
      </c>
      <c r="C133" s="689" t="s">
        <v>184</v>
      </c>
      <c r="D133" s="690">
        <v>2197.3400022735</v>
      </c>
      <c r="E133" s="690">
        <v>156.56048107932475</v>
      </c>
      <c r="F133" s="691">
        <v>2171.2578774519952</v>
      </c>
      <c r="G133" s="692">
        <v>4525.1583608048204</v>
      </c>
      <c r="H133" s="196"/>
    </row>
    <row r="134" spans="1:8">
      <c r="A134" s="192"/>
      <c r="B134" s="688" t="s">
        <v>469</v>
      </c>
      <c r="C134" s="689" t="s">
        <v>184</v>
      </c>
      <c r="D134" s="690">
        <v>8405.1381152665708</v>
      </c>
      <c r="E134" s="690">
        <v>2143.310221390675</v>
      </c>
      <c r="F134" s="691">
        <v>8436.3071709021242</v>
      </c>
      <c r="G134" s="692">
        <v>18984.75550755937</v>
      </c>
      <c r="H134" s="196"/>
    </row>
    <row r="135" spans="1:8">
      <c r="A135" s="192"/>
      <c r="B135" s="688" t="s">
        <v>215</v>
      </c>
      <c r="C135" s="689" t="s">
        <v>184</v>
      </c>
      <c r="D135" s="690">
        <v>3251.1083323860403</v>
      </c>
      <c r="E135" s="690">
        <v>494.31575164496144</v>
      </c>
      <c r="F135" s="691">
        <v>2709.4536356461585</v>
      </c>
      <c r="G135" s="692">
        <v>6454.8777196771607</v>
      </c>
      <c r="H135" s="196"/>
    </row>
    <row r="136" spans="1:8">
      <c r="A136" s="192"/>
      <c r="B136" s="688" t="s">
        <v>216</v>
      </c>
      <c r="C136" s="689" t="s">
        <v>184</v>
      </c>
      <c r="D136" s="690">
        <v>35332.215528020904</v>
      </c>
      <c r="E136" s="690">
        <v>3268.2299371300323</v>
      </c>
      <c r="F136" s="691">
        <v>44157.417806418867</v>
      </c>
      <c r="G136" s="692">
        <v>82757.863271569804</v>
      </c>
      <c r="H136" s="196"/>
    </row>
    <row r="137" spans="1:8">
      <c r="A137" s="192"/>
      <c r="B137" s="688" t="s">
        <v>217</v>
      </c>
      <c r="C137" s="689" t="s">
        <v>218</v>
      </c>
      <c r="D137" s="690">
        <v>1284.5312983920501</v>
      </c>
      <c r="E137" s="690">
        <v>770.71877903523477</v>
      </c>
      <c r="F137" s="691">
        <v>1133.5988708309853</v>
      </c>
      <c r="G137" s="692">
        <v>3188.84894825827</v>
      </c>
      <c r="H137" s="196"/>
    </row>
    <row r="138" spans="1:8">
      <c r="A138" s="192"/>
      <c r="B138" s="688" t="s">
        <v>138</v>
      </c>
      <c r="C138" s="689" t="s">
        <v>219</v>
      </c>
      <c r="D138" s="690">
        <v>185.391175380052</v>
      </c>
      <c r="E138" s="690">
        <v>44.493882091212441</v>
      </c>
      <c r="F138" s="691">
        <v>123.28513162773456</v>
      </c>
      <c r="G138" s="692">
        <v>353.170189098999</v>
      </c>
      <c r="H138" s="196"/>
    </row>
    <row r="139" spans="1:8">
      <c r="A139" s="192"/>
      <c r="B139" s="688" t="s">
        <v>139</v>
      </c>
      <c r="C139" s="689" t="s">
        <v>219</v>
      </c>
      <c r="D139" s="690">
        <v>3049.6848350018499</v>
      </c>
      <c r="E139" s="690">
        <v>152.48424173979197</v>
      </c>
      <c r="F139" s="691">
        <v>2034.8174926873482</v>
      </c>
      <c r="G139" s="692">
        <v>5236.9865694289902</v>
      </c>
      <c r="H139" s="196"/>
    </row>
    <row r="140" spans="1:8">
      <c r="A140" s="192"/>
      <c r="B140" s="688" t="s">
        <v>470</v>
      </c>
      <c r="C140" s="689" t="s">
        <v>219</v>
      </c>
      <c r="D140" s="690">
        <v>185.391175380052</v>
      </c>
      <c r="E140" s="690">
        <v>51.90952914761256</v>
      </c>
      <c r="F140" s="691">
        <v>43.456206484571339</v>
      </c>
      <c r="G140" s="692">
        <v>280.75691101223589</v>
      </c>
      <c r="H140" s="196"/>
    </row>
    <row r="141" spans="1:8">
      <c r="A141" s="192"/>
      <c r="B141" s="688" t="s">
        <v>145</v>
      </c>
      <c r="C141" s="689" t="s">
        <v>219</v>
      </c>
      <c r="D141" s="690">
        <v>834.26028921023396</v>
      </c>
      <c r="E141" s="690">
        <v>90.100111234704627</v>
      </c>
      <c r="F141" s="691">
        <v>556.24304783092339</v>
      </c>
      <c r="G141" s="692">
        <v>1480.6034482758619</v>
      </c>
      <c r="H141" s="196"/>
    </row>
    <row r="142" spans="1:8">
      <c r="A142" s="192"/>
      <c r="B142" s="688" t="s">
        <v>147</v>
      </c>
      <c r="C142" s="689" t="s">
        <v>219</v>
      </c>
      <c r="D142" s="690">
        <v>4810.9010011123501</v>
      </c>
      <c r="E142" s="690">
        <v>616.39669070572154</v>
      </c>
      <c r="F142" s="691">
        <v>2924.4598550858982</v>
      </c>
      <c r="G142" s="692">
        <v>8351.7575469039693</v>
      </c>
      <c r="H142" s="196"/>
    </row>
    <row r="143" spans="1:8">
      <c r="A143" s="192"/>
      <c r="B143" s="688" t="s">
        <v>471</v>
      </c>
      <c r="C143" s="689" t="s">
        <v>219</v>
      </c>
      <c r="D143" s="690">
        <v>8203.5595105673001</v>
      </c>
      <c r="E143" s="690">
        <v>1591.4905450809501</v>
      </c>
      <c r="F143" s="691">
        <v>4208.6083302434799</v>
      </c>
      <c r="G143" s="692">
        <v>14003.658385891731</v>
      </c>
      <c r="H143" s="196"/>
    </row>
    <row r="144" spans="1:8">
      <c r="A144" s="192"/>
      <c r="B144" s="688" t="s">
        <v>500</v>
      </c>
      <c r="C144" s="689" t="s">
        <v>843</v>
      </c>
      <c r="D144" s="690">
        <v>8385.848</v>
      </c>
      <c r="E144" s="690">
        <v>5692.5442272663058</v>
      </c>
      <c r="F144" s="691">
        <v>9542.7456127336936</v>
      </c>
      <c r="G144" s="692">
        <v>23621.137839999999</v>
      </c>
      <c r="H144" s="196"/>
    </row>
    <row r="145" spans="1:8">
      <c r="A145" s="192"/>
      <c r="B145" s="688" t="s">
        <v>501</v>
      </c>
      <c r="C145" s="689" t="s">
        <v>843</v>
      </c>
      <c r="D145" s="690">
        <v>110804.33284</v>
      </c>
      <c r="E145" s="690">
        <v>128948.54235999999</v>
      </c>
      <c r="F145" s="691">
        <v>0</v>
      </c>
      <c r="G145" s="692">
        <v>239752.87520000001</v>
      </c>
      <c r="H145" s="196"/>
    </row>
    <row r="146" spans="1:8">
      <c r="A146" s="192"/>
      <c r="B146" s="688" t="s">
        <v>502</v>
      </c>
      <c r="C146" s="689" t="s">
        <v>843</v>
      </c>
      <c r="D146" s="690">
        <v>58417.519240000001</v>
      </c>
      <c r="E146" s="690">
        <v>66595.971820000006</v>
      </c>
      <c r="F146" s="691">
        <v>0</v>
      </c>
      <c r="G146" s="692">
        <v>125013.49106</v>
      </c>
      <c r="H146" s="196"/>
    </row>
    <row r="147" spans="1:8">
      <c r="A147" s="192"/>
      <c r="B147" s="688" t="s">
        <v>503</v>
      </c>
      <c r="C147" s="689" t="s">
        <v>843</v>
      </c>
      <c r="D147" s="690">
        <v>0.35599999999999998</v>
      </c>
      <c r="E147" s="690">
        <v>0.27767533336639405</v>
      </c>
      <c r="F147" s="691">
        <v>0.32443466663360598</v>
      </c>
      <c r="G147" s="692">
        <v>0.95811000000000002</v>
      </c>
      <c r="H147" s="196"/>
    </row>
    <row r="148" spans="1:8">
      <c r="A148" s="192"/>
      <c r="B148" s="688" t="s">
        <v>909</v>
      </c>
      <c r="C148" s="689" t="s">
        <v>843</v>
      </c>
      <c r="D148" s="690">
        <v>1.0000000000000001E-5</v>
      </c>
      <c r="E148" s="690">
        <v>1.2644600000000001</v>
      </c>
      <c r="F148" s="691">
        <v>0</v>
      </c>
      <c r="G148" s="692">
        <v>1.2644700000000002</v>
      </c>
      <c r="H148" s="196"/>
    </row>
    <row r="149" spans="1:8">
      <c r="A149" s="192"/>
      <c r="B149" s="688" t="s">
        <v>910</v>
      </c>
      <c r="C149" s="689" t="s">
        <v>843</v>
      </c>
      <c r="D149" s="690">
        <v>1.0000000000000001E-5</v>
      </c>
      <c r="E149" s="690">
        <v>27.7379</v>
      </c>
      <c r="F149" s="691">
        <v>0</v>
      </c>
      <c r="G149" s="692">
        <v>27.737909999999999</v>
      </c>
      <c r="H149" s="196"/>
    </row>
    <row r="150" spans="1:8">
      <c r="A150" s="192"/>
      <c r="B150" s="688" t="s">
        <v>911</v>
      </c>
      <c r="C150" s="689" t="s">
        <v>843</v>
      </c>
      <c r="D150" s="690">
        <v>21692.86678</v>
      </c>
      <c r="E150" s="690">
        <v>2899.9203783335524</v>
      </c>
      <c r="F150" s="691">
        <v>5360.3499716664464</v>
      </c>
      <c r="G150" s="692">
        <v>29953.137129999996</v>
      </c>
      <c r="H150" s="196"/>
    </row>
    <row r="151" spans="1:8">
      <c r="A151" s="192"/>
      <c r="B151" s="688" t="s">
        <v>912</v>
      </c>
      <c r="C151" s="689" t="s">
        <v>843</v>
      </c>
      <c r="D151" s="690">
        <v>1.0000000000000001E-5</v>
      </c>
      <c r="E151" s="690">
        <v>25.049659999999999</v>
      </c>
      <c r="F151" s="691">
        <v>0</v>
      </c>
      <c r="G151" s="692">
        <v>25.049669999999999</v>
      </c>
      <c r="H151" s="196"/>
    </row>
    <row r="152" spans="1:8">
      <c r="A152" s="192"/>
      <c r="B152" s="688" t="s">
        <v>504</v>
      </c>
      <c r="C152" s="689" t="s">
        <v>843</v>
      </c>
      <c r="D152" s="690">
        <v>6777</v>
      </c>
      <c r="E152" s="690">
        <v>2144.3133957895525</v>
      </c>
      <c r="F152" s="691">
        <v>5095.4061142104474</v>
      </c>
      <c r="G152" s="692">
        <v>14016.719509999999</v>
      </c>
      <c r="H152" s="196"/>
    </row>
    <row r="153" spans="1:8">
      <c r="A153" s="192"/>
      <c r="B153" s="688" t="s">
        <v>472</v>
      </c>
      <c r="C153" s="689" t="s">
        <v>843</v>
      </c>
      <c r="D153" s="690">
        <v>7217</v>
      </c>
      <c r="E153" s="690">
        <v>5629.2600005935346</v>
      </c>
      <c r="F153" s="691">
        <v>6074.2259194064645</v>
      </c>
      <c r="G153" s="692">
        <v>18920.485919999999</v>
      </c>
      <c r="H153" s="196"/>
    </row>
    <row r="154" spans="1:8">
      <c r="A154" s="192"/>
      <c r="B154" s="688" t="s">
        <v>473</v>
      </c>
      <c r="C154" s="689" t="s">
        <v>843</v>
      </c>
      <c r="D154" s="690">
        <v>26591.737000000001</v>
      </c>
      <c r="E154" s="690">
        <v>1543.5035454878762</v>
      </c>
      <c r="F154" s="691">
        <v>8038.6121145121233</v>
      </c>
      <c r="G154" s="692">
        <v>36173.852659999997</v>
      </c>
      <c r="H154" s="196"/>
    </row>
    <row r="155" spans="1:8">
      <c r="A155" s="192"/>
      <c r="B155" s="688" t="s">
        <v>474</v>
      </c>
      <c r="C155" s="689" t="s">
        <v>843</v>
      </c>
      <c r="D155" s="690">
        <v>53029.004000000001</v>
      </c>
      <c r="E155" s="690">
        <v>8871.365958698836</v>
      </c>
      <c r="F155" s="691">
        <v>54836.225091301159</v>
      </c>
      <c r="G155" s="692">
        <v>116736.59505</v>
      </c>
      <c r="H155" s="196"/>
    </row>
    <row r="156" spans="1:8">
      <c r="A156" s="192"/>
      <c r="B156" s="688" t="s">
        <v>475</v>
      </c>
      <c r="C156" s="689" t="s">
        <v>843</v>
      </c>
      <c r="D156" s="690">
        <v>10584.027</v>
      </c>
      <c r="E156" s="690">
        <v>5821.2148617733474</v>
      </c>
      <c r="F156" s="691">
        <v>11108.818338226651</v>
      </c>
      <c r="G156" s="692">
        <v>27514.0602</v>
      </c>
      <c r="H156" s="196"/>
    </row>
    <row r="157" spans="1:8">
      <c r="A157" s="192"/>
      <c r="B157" s="688" t="s">
        <v>476</v>
      </c>
      <c r="C157" s="689" t="s">
        <v>843</v>
      </c>
      <c r="D157" s="690">
        <v>181636.8</v>
      </c>
      <c r="E157" s="690">
        <v>297405.42350999999</v>
      </c>
      <c r="F157" s="691">
        <v>0</v>
      </c>
      <c r="G157" s="692">
        <v>479042.22350999998</v>
      </c>
      <c r="H157" s="196"/>
    </row>
    <row r="158" spans="1:8">
      <c r="A158" s="192"/>
      <c r="B158" s="688" t="s">
        <v>477</v>
      </c>
      <c r="C158" s="689" t="s">
        <v>843</v>
      </c>
      <c r="D158" s="690">
        <v>51551.826000000001</v>
      </c>
      <c r="E158" s="690">
        <v>72881.394050000003</v>
      </c>
      <c r="F158" s="691">
        <v>0</v>
      </c>
      <c r="G158" s="692">
        <v>124433.22005</v>
      </c>
      <c r="H158" s="196"/>
    </row>
    <row r="159" spans="1:8">
      <c r="A159" s="192"/>
      <c r="B159" s="688" t="s">
        <v>478</v>
      </c>
      <c r="C159" s="689" t="s">
        <v>843</v>
      </c>
      <c r="D159" s="690">
        <v>458.30852000000004</v>
      </c>
      <c r="E159" s="690">
        <v>63.603018088888348</v>
      </c>
      <c r="F159" s="691">
        <v>1227.7576019111118</v>
      </c>
      <c r="G159" s="692">
        <v>1749.6691400000002</v>
      </c>
      <c r="H159" s="196"/>
    </row>
    <row r="160" spans="1:8">
      <c r="A160" s="192"/>
      <c r="B160" s="688" t="s">
        <v>479</v>
      </c>
      <c r="C160" s="689" t="s">
        <v>843</v>
      </c>
      <c r="D160" s="690">
        <v>314</v>
      </c>
      <c r="E160" s="690">
        <v>807.95402726027351</v>
      </c>
      <c r="F160" s="691">
        <v>3503.3066027397263</v>
      </c>
      <c r="G160" s="692">
        <v>4625.2606299999998</v>
      </c>
      <c r="H160" s="196"/>
    </row>
    <row r="161" spans="1:8">
      <c r="A161" s="192"/>
      <c r="B161" s="688" t="s">
        <v>480</v>
      </c>
      <c r="C161" s="689" t="s">
        <v>843</v>
      </c>
      <c r="D161" s="690">
        <v>2</v>
      </c>
      <c r="E161" s="690">
        <v>2.1488100000000001</v>
      </c>
      <c r="F161" s="691">
        <v>0</v>
      </c>
      <c r="G161" s="692">
        <v>4.1488100000000001</v>
      </c>
      <c r="H161" s="196"/>
    </row>
    <row r="162" spans="1:8">
      <c r="A162" s="192"/>
      <c r="B162" s="688" t="s">
        <v>481</v>
      </c>
      <c r="C162" s="689" t="s">
        <v>843</v>
      </c>
      <c r="D162" s="690">
        <v>17632.364610000001</v>
      </c>
      <c r="E162" s="690">
        <v>7758.2404187530774</v>
      </c>
      <c r="F162" s="691">
        <v>20139.099111246924</v>
      </c>
      <c r="G162" s="692">
        <v>45529.704140000002</v>
      </c>
      <c r="H162" s="196"/>
    </row>
    <row r="163" spans="1:8">
      <c r="A163" s="192"/>
      <c r="B163" s="688" t="s">
        <v>482</v>
      </c>
      <c r="C163" s="689" t="s">
        <v>843</v>
      </c>
      <c r="D163" s="690">
        <v>3260.998</v>
      </c>
      <c r="E163" s="690">
        <v>5733.2420700000002</v>
      </c>
      <c r="F163" s="691">
        <v>0</v>
      </c>
      <c r="G163" s="692">
        <v>8994.2400699999998</v>
      </c>
      <c r="H163" s="196"/>
    </row>
    <row r="164" spans="1:8">
      <c r="A164" s="192"/>
      <c r="B164" s="688" t="s">
        <v>483</v>
      </c>
      <c r="C164" s="689" t="s">
        <v>843</v>
      </c>
      <c r="D164" s="690">
        <v>226.792</v>
      </c>
      <c r="E164" s="690">
        <v>42.171479441395519</v>
      </c>
      <c r="F164" s="691">
        <v>210.70126055860447</v>
      </c>
      <c r="G164" s="692">
        <v>479.66473999999999</v>
      </c>
      <c r="H164" s="196"/>
    </row>
    <row r="165" spans="1:8">
      <c r="A165" s="192"/>
      <c r="B165" s="688" t="s">
        <v>484</v>
      </c>
      <c r="C165" s="689" t="s">
        <v>843</v>
      </c>
      <c r="D165" s="690">
        <v>9889.01</v>
      </c>
      <c r="E165" s="690">
        <v>8714.9480998941326</v>
      </c>
      <c r="F165" s="691">
        <v>8182.1256701058674</v>
      </c>
      <c r="G165" s="692">
        <v>26786.083769999997</v>
      </c>
      <c r="H165" s="196"/>
    </row>
    <row r="166" spans="1:8">
      <c r="A166" s="192"/>
      <c r="B166" s="688" t="s">
        <v>485</v>
      </c>
      <c r="C166" s="689" t="s">
        <v>843</v>
      </c>
      <c r="D166" s="690">
        <v>63</v>
      </c>
      <c r="E166" s="690">
        <v>0</v>
      </c>
      <c r="F166" s="691">
        <v>0</v>
      </c>
      <c r="G166" s="692">
        <v>63</v>
      </c>
      <c r="H166" s="196"/>
    </row>
    <row r="167" spans="1:8">
      <c r="A167" s="192"/>
      <c r="B167" s="688" t="s">
        <v>486</v>
      </c>
      <c r="C167" s="689" t="s">
        <v>843</v>
      </c>
      <c r="D167" s="690">
        <v>376</v>
      </c>
      <c r="E167" s="690">
        <v>558.83000000000004</v>
      </c>
      <c r="F167" s="691">
        <v>0</v>
      </c>
      <c r="G167" s="692">
        <v>934.83</v>
      </c>
      <c r="H167" s="196"/>
    </row>
    <row r="168" spans="1:8">
      <c r="A168" s="192"/>
      <c r="B168" s="688" t="s">
        <v>487</v>
      </c>
      <c r="C168" s="689" t="s">
        <v>843</v>
      </c>
      <c r="D168" s="690">
        <v>35578.000999999997</v>
      </c>
      <c r="E168" s="690">
        <v>37755.360268711913</v>
      </c>
      <c r="F168" s="691">
        <v>18369.366641288085</v>
      </c>
      <c r="G168" s="692">
        <v>91702.727910000001</v>
      </c>
      <c r="H168" s="196"/>
    </row>
    <row r="169" spans="1:8">
      <c r="A169" s="192"/>
      <c r="B169" s="688" t="s">
        <v>488</v>
      </c>
      <c r="C169" s="689" t="s">
        <v>843</v>
      </c>
      <c r="D169" s="690">
        <v>7.0000000000000001E-3</v>
      </c>
      <c r="E169" s="690">
        <v>242.21740944241481</v>
      </c>
      <c r="F169" s="691">
        <v>1.0390557585205478E-2</v>
      </c>
      <c r="G169" s="692">
        <v>242.23480000000001</v>
      </c>
      <c r="H169" s="196"/>
    </row>
    <row r="170" spans="1:8">
      <c r="A170" s="192"/>
      <c r="B170" s="688" t="s">
        <v>489</v>
      </c>
      <c r="C170" s="689" t="s">
        <v>843</v>
      </c>
      <c r="D170" s="690">
        <v>1.0000000000000001E-5</v>
      </c>
      <c r="E170" s="690">
        <v>501.22017</v>
      </c>
      <c r="F170" s="691">
        <v>0</v>
      </c>
      <c r="G170" s="692">
        <v>501.22017999999997</v>
      </c>
      <c r="H170" s="196"/>
    </row>
    <row r="171" spans="1:8">
      <c r="A171" s="192"/>
      <c r="B171" s="688" t="s">
        <v>490</v>
      </c>
      <c r="C171" s="689" t="s">
        <v>843</v>
      </c>
      <c r="D171" s="690">
        <v>1.0000000000000001E-5</v>
      </c>
      <c r="E171" s="690">
        <v>15.681520000000001</v>
      </c>
      <c r="F171" s="691">
        <v>0</v>
      </c>
      <c r="G171" s="692">
        <v>15.68153</v>
      </c>
      <c r="H171" s="196"/>
    </row>
    <row r="172" spans="1:8">
      <c r="A172" s="192"/>
      <c r="B172" s="688" t="s">
        <v>491</v>
      </c>
      <c r="C172" s="689" t="s">
        <v>843</v>
      </c>
      <c r="D172" s="690">
        <v>2185.998</v>
      </c>
      <c r="E172" s="690">
        <v>3803.63652</v>
      </c>
      <c r="F172" s="691">
        <v>0</v>
      </c>
      <c r="G172" s="692">
        <v>5989.6345199999996</v>
      </c>
      <c r="H172" s="196"/>
    </row>
    <row r="173" spans="1:8">
      <c r="A173" s="192"/>
      <c r="B173" s="688" t="s">
        <v>492</v>
      </c>
      <c r="C173" s="689" t="s">
        <v>843</v>
      </c>
      <c r="D173" s="690">
        <v>8526.9989999999998</v>
      </c>
      <c r="E173" s="690">
        <v>8244.5421592099447</v>
      </c>
      <c r="F173" s="691">
        <v>5922.0600207900561</v>
      </c>
      <c r="G173" s="692">
        <v>22693.601180000001</v>
      </c>
      <c r="H173" s="196"/>
    </row>
    <row r="174" spans="1:8">
      <c r="A174" s="192"/>
      <c r="B174" s="688" t="s">
        <v>493</v>
      </c>
      <c r="C174" s="689" t="s">
        <v>843</v>
      </c>
      <c r="D174" s="690">
        <v>1.0000000000000001E-5</v>
      </c>
      <c r="E174" s="690">
        <v>14.02309</v>
      </c>
      <c r="F174" s="691">
        <v>0</v>
      </c>
      <c r="G174" s="692">
        <v>14.023099999999999</v>
      </c>
      <c r="H174" s="196"/>
    </row>
    <row r="175" spans="1:8">
      <c r="A175" s="192"/>
      <c r="B175" s="688" t="s">
        <v>494</v>
      </c>
      <c r="C175" s="689" t="s">
        <v>843</v>
      </c>
      <c r="D175" s="690">
        <v>8194.0010000000002</v>
      </c>
      <c r="E175" s="690">
        <v>12997.734086553301</v>
      </c>
      <c r="F175" s="691">
        <v>826.39914344670069</v>
      </c>
      <c r="G175" s="692">
        <v>22018.134230000003</v>
      </c>
      <c r="H175" s="196"/>
    </row>
    <row r="176" spans="1:8">
      <c r="A176" s="192"/>
      <c r="B176" s="688" t="s">
        <v>495</v>
      </c>
      <c r="C176" s="689" t="s">
        <v>843</v>
      </c>
      <c r="D176" s="690">
        <v>1.0000000000000001E-5</v>
      </c>
      <c r="E176" s="690">
        <v>41.03004</v>
      </c>
      <c r="F176" s="691">
        <v>0</v>
      </c>
      <c r="G176" s="692">
        <v>41.030050000000003</v>
      </c>
      <c r="H176" s="196"/>
    </row>
    <row r="177" spans="1:13">
      <c r="A177" s="192"/>
      <c r="B177" s="688" t="s">
        <v>496</v>
      </c>
      <c r="C177" s="689" t="s">
        <v>843</v>
      </c>
      <c r="D177" s="690">
        <v>1.0000000000000001E-5</v>
      </c>
      <c r="E177" s="690">
        <v>1.87</v>
      </c>
      <c r="F177" s="691">
        <v>0</v>
      </c>
      <c r="G177" s="692">
        <v>1.8700100000000002</v>
      </c>
      <c r="H177" s="196"/>
    </row>
    <row r="178" spans="1:13" ht="13.5" thickBot="1">
      <c r="B178" s="701"/>
      <c r="C178" s="702"/>
      <c r="D178" s="690"/>
      <c r="E178" s="717"/>
      <c r="F178" s="718"/>
      <c r="G178" s="711"/>
      <c r="H178" s="196"/>
    </row>
    <row r="179" spans="1:13" s="429" customFormat="1" ht="16.5" thickTop="1" thickBot="1">
      <c r="B179" s="1319" t="s">
        <v>282</v>
      </c>
      <c r="C179" s="1320"/>
      <c r="D179" s="338">
        <f>+D61+D17+D34</f>
        <v>1070536.5055377539</v>
      </c>
      <c r="E179" s="339">
        <f>+E61+E17+E34</f>
        <v>866535.11061125633</v>
      </c>
      <c r="F179" s="340">
        <f>+F61+F17+F34</f>
        <v>519248.63353665959</v>
      </c>
      <c r="G179" s="341">
        <f>+D179+E179+F179</f>
        <v>2456320.2496856698</v>
      </c>
      <c r="H179" s="196"/>
      <c r="I179" s="29"/>
      <c r="J179" s="29"/>
      <c r="K179" s="29"/>
      <c r="L179" s="29"/>
      <c r="M179" s="29"/>
    </row>
    <row r="180" spans="1:13" ht="13.5" thickTop="1">
      <c r="B180" s="194"/>
      <c r="C180" s="194"/>
      <c r="D180" s="185"/>
      <c r="E180" s="185"/>
      <c r="F180" s="185"/>
      <c r="G180" s="185"/>
    </row>
    <row r="181" spans="1:13">
      <c r="B181" s="1318" t="s">
        <v>340</v>
      </c>
      <c r="C181" s="1318"/>
      <c r="D181" s="1318"/>
      <c r="E181" s="1318"/>
      <c r="F181" s="1318"/>
      <c r="G181" s="1318"/>
    </row>
    <row r="182" spans="1:13">
      <c r="B182" s="1318" t="s">
        <v>426</v>
      </c>
      <c r="C182" s="1318"/>
      <c r="D182" s="1318"/>
      <c r="E182" s="1318"/>
      <c r="F182" s="1318"/>
      <c r="G182" s="1318"/>
    </row>
    <row r="183" spans="1:13">
      <c r="B183" s="195"/>
      <c r="C183" s="195"/>
      <c r="D183" s="195"/>
      <c r="E183" s="195"/>
      <c r="F183" s="195"/>
      <c r="G183" s="1171"/>
    </row>
    <row r="184" spans="1:13">
      <c r="G184" s="59"/>
    </row>
    <row r="185" spans="1:13">
      <c r="D185" s="1027"/>
      <c r="E185" s="1027"/>
      <c r="G185" s="59"/>
    </row>
    <row r="186" spans="1:13">
      <c r="D186" s="1177"/>
      <c r="E186" s="1027"/>
      <c r="G186" s="196"/>
    </row>
    <row r="187" spans="1:13">
      <c r="D187" s="1027"/>
      <c r="E187" s="1027"/>
      <c r="F187" s="196"/>
      <c r="G187" s="196"/>
    </row>
    <row r="188" spans="1:13">
      <c r="D188" s="1151"/>
      <c r="E188" s="1151"/>
      <c r="F188" s="197"/>
      <c r="G188" s="197"/>
    </row>
    <row r="189" spans="1:13">
      <c r="D189" s="1027"/>
      <c r="E189" s="1027"/>
      <c r="F189" s="196"/>
      <c r="G189" s="196"/>
    </row>
  </sheetData>
  <mergeCells count="19">
    <mergeCell ref="B6:G6"/>
    <mergeCell ref="B7:G7"/>
    <mergeCell ref="B11:B15"/>
    <mergeCell ref="C11:C15"/>
    <mergeCell ref="D11:D15"/>
    <mergeCell ref="E11:E15"/>
    <mergeCell ref="F11:F15"/>
    <mergeCell ref="G11:G15"/>
    <mergeCell ref="B182:G182"/>
    <mergeCell ref="B179:C179"/>
    <mergeCell ref="B181:G181"/>
    <mergeCell ref="B90:G90"/>
    <mergeCell ref="B91:G91"/>
    <mergeCell ref="B95:B99"/>
    <mergeCell ref="C95:C99"/>
    <mergeCell ref="D95:D99"/>
    <mergeCell ref="E95:E99"/>
    <mergeCell ref="F95:F99"/>
    <mergeCell ref="G95:G9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5" min="1" max="6" man="1"/>
  </rowBreaks>
</worksheet>
</file>

<file path=xl/worksheets/sheet12.xml><?xml version="1.0" encoding="utf-8"?>
<worksheet xmlns="http://schemas.openxmlformats.org/spreadsheetml/2006/main" xmlns:r="http://schemas.openxmlformats.org/officeDocument/2006/relationships">
  <sheetPr codeName="Hoja25">
    <tabColor theme="4" tint="-0.499984740745262"/>
    <pageSetUpPr fitToPage="1"/>
  </sheetPr>
  <dimension ref="A1:K101"/>
  <sheetViews>
    <sheetView showGridLines="0" showRuler="0" zoomScaleNormal="100" zoomScaleSheetLayoutView="85" workbookViewId="0"/>
  </sheetViews>
  <sheetFormatPr baseColWidth="10" defaultColWidth="11.54296875" defaultRowHeight="13"/>
  <cols>
    <col min="1" max="1" width="6.81640625" style="29" customWidth="1"/>
    <col min="2" max="2" width="98.453125" style="29" customWidth="1"/>
    <col min="3" max="5" width="15.1796875" style="29" bestFit="1" customWidth="1"/>
    <col min="6" max="6" width="15.1796875" style="29" customWidth="1"/>
    <col min="7" max="7" width="15.1796875" style="29" bestFit="1" customWidth="1"/>
    <col min="8" max="8" width="17.453125" style="29" bestFit="1" customWidth="1"/>
    <col min="9" max="9" width="12.54296875" style="29" bestFit="1" customWidth="1"/>
    <col min="10" max="16384" width="11.54296875" style="29"/>
  </cols>
  <sheetData>
    <row r="1" spans="1:11" ht="14.5">
      <c r="A1" s="783" t="s">
        <v>220</v>
      </c>
      <c r="B1" s="430"/>
    </row>
    <row r="2" spans="1:11" ht="15" customHeight="1">
      <c r="A2" s="783"/>
      <c r="B2" s="403" t="s">
        <v>661</v>
      </c>
    </row>
    <row r="3" spans="1:11" ht="15" customHeight="1">
      <c r="A3" s="430"/>
      <c r="B3" s="284" t="s">
        <v>306</v>
      </c>
    </row>
    <row r="4" spans="1:11" s="443" customFormat="1">
      <c r="B4" s="399"/>
      <c r="H4" s="29"/>
    </row>
    <row r="5" spans="1:11" s="443" customFormat="1">
      <c r="B5" s="399"/>
      <c r="H5" s="29"/>
    </row>
    <row r="6" spans="1:11" ht="17">
      <c r="B6" s="1263" t="s">
        <v>817</v>
      </c>
      <c r="C6" s="1263"/>
      <c r="D6" s="1263"/>
      <c r="E6" s="1263"/>
      <c r="F6" s="1263"/>
      <c r="G6" s="1263"/>
    </row>
    <row r="7" spans="1:11" ht="14.5">
      <c r="B7" s="1286" t="s">
        <v>779</v>
      </c>
      <c r="C7" s="1286"/>
      <c r="D7" s="1286"/>
      <c r="E7" s="1286"/>
      <c r="F7" s="1286"/>
      <c r="G7" s="1286"/>
    </row>
    <row r="8" spans="1:11" s="443" customFormat="1">
      <c r="B8" s="399"/>
      <c r="H8" s="29"/>
    </row>
    <row r="9" spans="1:11" s="443" customFormat="1">
      <c r="B9" s="35"/>
      <c r="C9" s="920"/>
      <c r="D9" s="920"/>
      <c r="E9" s="920"/>
      <c r="F9" s="1364"/>
      <c r="G9" s="1229"/>
      <c r="H9" s="29"/>
    </row>
    <row r="10" spans="1:11" ht="14.25" customHeight="1" thickBot="1">
      <c r="B10" s="283" t="s">
        <v>222</v>
      </c>
      <c r="C10" s="59"/>
      <c r="D10" s="59"/>
      <c r="E10" s="59"/>
      <c r="F10" s="1365"/>
      <c r="G10" s="1230"/>
    </row>
    <row r="11" spans="1:11" ht="24" customHeight="1" thickTop="1" thickBot="1">
      <c r="B11" s="1356" t="s">
        <v>223</v>
      </c>
      <c r="C11" s="1359">
        <v>2018</v>
      </c>
      <c r="D11" s="1360"/>
      <c r="E11" s="1361"/>
      <c r="F11" s="1362">
        <v>2019</v>
      </c>
      <c r="G11" s="1363"/>
    </row>
    <row r="12" spans="1:11" ht="33" customHeight="1" thickBot="1">
      <c r="B12" s="1357"/>
      <c r="C12" s="1176" t="s">
        <v>663</v>
      </c>
      <c r="D12" s="1176" t="s">
        <v>705</v>
      </c>
      <c r="E12" s="1176" t="s">
        <v>712</v>
      </c>
      <c r="F12" s="1176" t="s">
        <v>756</v>
      </c>
      <c r="G12" s="1176" t="s">
        <v>862</v>
      </c>
    </row>
    <row r="13" spans="1:11" ht="12.75" customHeight="1" thickTop="1">
      <c r="B13" s="57"/>
      <c r="C13" s="163"/>
      <c r="D13" s="163"/>
      <c r="E13" s="163"/>
      <c r="F13" s="163"/>
      <c r="G13" s="163"/>
    </row>
    <row r="14" spans="1:11" ht="17">
      <c r="B14" s="460" t="s">
        <v>780</v>
      </c>
      <c r="C14" s="332">
        <f>+C17+C73</f>
        <v>340581942.97921795</v>
      </c>
      <c r="D14" s="332">
        <f>+D17+D73</f>
        <v>320927103.1280908</v>
      </c>
      <c r="E14" s="332">
        <f>+E17+E73</f>
        <v>345384743.29469723</v>
      </c>
      <c r="F14" s="1194">
        <f>+F17+F73</f>
        <v>337929354.76839864</v>
      </c>
      <c r="G14" s="332">
        <f>+G17+G73</f>
        <v>350388284.13534343</v>
      </c>
      <c r="H14" s="90"/>
      <c r="I14" s="63"/>
      <c r="J14" s="63"/>
      <c r="K14" s="63"/>
    </row>
    <row r="15" spans="1:11" ht="13.5" thickBot="1">
      <c r="B15" s="62"/>
      <c r="C15" s="62"/>
      <c r="D15" s="62"/>
      <c r="E15" s="62"/>
      <c r="F15" s="1179"/>
      <c r="G15" s="62"/>
      <c r="H15" s="1152"/>
    </row>
    <row r="16" spans="1:11" ht="12.75" customHeight="1" thickTop="1">
      <c r="B16" s="57"/>
      <c r="C16" s="163"/>
      <c r="D16" s="163"/>
      <c r="E16" s="163"/>
      <c r="F16" s="1180"/>
      <c r="G16" s="163"/>
      <c r="H16" s="1152"/>
    </row>
    <row r="17" spans="2:10" s="429" customFormat="1" ht="15.5">
      <c r="B17" s="342" t="s">
        <v>790</v>
      </c>
      <c r="C17" s="414">
        <f>+C20+C53+C60+C65</f>
        <v>327166738.36676025</v>
      </c>
      <c r="D17" s="414">
        <f>+D20+D53+D60+D65</f>
        <v>307656459.2244041</v>
      </c>
      <c r="E17" s="414">
        <f>+E20+E53+E60+E65</f>
        <v>332191803.16072136</v>
      </c>
      <c r="F17" s="1196">
        <f>+F20+F53+F60+F65</f>
        <v>324897953.95917487</v>
      </c>
      <c r="G17" s="414">
        <f>+G20+G53+G60+G65</f>
        <v>337267393.92069</v>
      </c>
      <c r="H17" s="90"/>
      <c r="I17" s="63"/>
      <c r="J17" s="63"/>
    </row>
    <row r="18" spans="2:10" ht="13.5" thickBot="1">
      <c r="B18" s="62"/>
      <c r="C18" s="178"/>
      <c r="D18" s="178"/>
      <c r="E18" s="178"/>
      <c r="F18" s="1189"/>
      <c r="G18" s="178"/>
      <c r="H18" s="1152"/>
      <c r="I18" s="63"/>
      <c r="J18" s="63"/>
    </row>
    <row r="19" spans="2:10" ht="18" customHeight="1" thickTop="1">
      <c r="B19" s="149"/>
      <c r="C19" s="164"/>
      <c r="D19" s="164"/>
      <c r="E19" s="164"/>
      <c r="F19" s="1181"/>
      <c r="G19" s="164"/>
      <c r="H19" s="1152"/>
      <c r="I19" s="63"/>
      <c r="J19" s="63"/>
    </row>
    <row r="20" spans="2:10" s="429" customFormat="1" ht="15.5">
      <c r="B20" s="549" t="s">
        <v>411</v>
      </c>
      <c r="C20" s="550">
        <f>+C22+C26+C28+C51</f>
        <v>289401647.23057383</v>
      </c>
      <c r="D20" s="550">
        <f>+D22+D26+D28+D51</f>
        <v>275150942.97374576</v>
      </c>
      <c r="E20" s="550">
        <f>+E22+E26+E28+E51</f>
        <v>290548077.03578031</v>
      </c>
      <c r="F20" s="1197">
        <f>+F22+F26+F28+F51</f>
        <v>288215166.99339497</v>
      </c>
      <c r="G20" s="550">
        <f>+G22+G26+G28+G51</f>
        <v>300861944.33449918</v>
      </c>
      <c r="H20" s="90"/>
      <c r="I20" s="63"/>
      <c r="J20" s="63"/>
    </row>
    <row r="21" spans="2:10" ht="17.25" customHeight="1">
      <c r="B21" s="149"/>
      <c r="C21" s="49"/>
      <c r="D21" s="49"/>
      <c r="E21" s="49"/>
      <c r="F21" s="1178"/>
      <c r="G21" s="49"/>
      <c r="H21" s="1152"/>
      <c r="I21" s="63"/>
      <c r="J21" s="63"/>
    </row>
    <row r="22" spans="2:10" s="430" customFormat="1" ht="14.5">
      <c r="B22" s="424" t="s">
        <v>307</v>
      </c>
      <c r="C22" s="298">
        <f>+C23+C24</f>
        <v>226083788.31329185</v>
      </c>
      <c r="D22" s="298">
        <f>+D23+D24</f>
        <v>214592638.60351568</v>
      </c>
      <c r="E22" s="298">
        <f>+E23+E24</f>
        <v>215251573.65878767</v>
      </c>
      <c r="F22" s="1191">
        <f>+F23+F24</f>
        <v>213329911.30950144</v>
      </c>
      <c r="G22" s="298">
        <f>+G23+G24</f>
        <v>214827291.69449836</v>
      </c>
      <c r="H22" s="90"/>
      <c r="I22" s="63"/>
      <c r="J22" s="63"/>
    </row>
    <row r="23" spans="2:10">
      <c r="B23" s="293" t="s">
        <v>274</v>
      </c>
      <c r="C23" s="299">
        <v>48279605.915076733</v>
      </c>
      <c r="D23" s="299">
        <v>36924652.997943148</v>
      </c>
      <c r="E23" s="299">
        <v>43400130.982959814</v>
      </c>
      <c r="F23" s="1192">
        <v>41502107.548251607</v>
      </c>
      <c r="G23" s="299">
        <v>47617910.575003564</v>
      </c>
      <c r="H23" s="90"/>
      <c r="I23" s="63"/>
      <c r="J23" s="63"/>
    </row>
    <row r="24" spans="2:10">
      <c r="B24" s="300" t="s">
        <v>109</v>
      </c>
      <c r="C24" s="299">
        <v>177804182.39821512</v>
      </c>
      <c r="D24" s="299">
        <v>177667985.60557255</v>
      </c>
      <c r="E24" s="299">
        <v>171851442.67582786</v>
      </c>
      <c r="F24" s="1192">
        <v>171827803.76124984</v>
      </c>
      <c r="G24" s="299">
        <v>167209381.1194948</v>
      </c>
      <c r="H24" s="90"/>
      <c r="I24" s="63"/>
      <c r="J24" s="63"/>
    </row>
    <row r="25" spans="2:10">
      <c r="B25" s="167"/>
      <c r="C25" s="921"/>
      <c r="D25" s="921"/>
      <c r="E25" s="921"/>
      <c r="F25" s="1183"/>
      <c r="G25" s="168"/>
      <c r="H25" s="90"/>
      <c r="I25" s="63"/>
      <c r="J25" s="63"/>
    </row>
    <row r="26" spans="2:10" s="430" customFormat="1" ht="14.5">
      <c r="B26" s="424" t="s">
        <v>424</v>
      </c>
      <c r="C26" s="298">
        <v>9829281.60341</v>
      </c>
      <c r="D26" s="298">
        <v>9660810.0939278081</v>
      </c>
      <c r="E26" s="298">
        <v>11555684.981022064</v>
      </c>
      <c r="F26" s="1191">
        <v>12306696.3450744</v>
      </c>
      <c r="G26" s="298">
        <v>13735015.117141314</v>
      </c>
      <c r="H26" s="90"/>
      <c r="I26" s="63"/>
      <c r="J26" s="63"/>
    </row>
    <row r="27" spans="2:10">
      <c r="B27" s="167"/>
      <c r="C27" s="921"/>
      <c r="D27" s="921"/>
      <c r="E27" s="921"/>
      <c r="F27" s="1183"/>
      <c r="G27" s="921"/>
      <c r="H27" s="90"/>
      <c r="I27" s="63"/>
      <c r="J27" s="63"/>
    </row>
    <row r="28" spans="2:10" s="430" customFormat="1" ht="14.5">
      <c r="B28" s="424" t="s">
        <v>53</v>
      </c>
      <c r="C28" s="298">
        <f>+C30+C32+C43+C45+C47+C49</f>
        <v>46460231.790219523</v>
      </c>
      <c r="D28" s="298">
        <f>+D30+D32+D43+D45+D47+D49</f>
        <v>46267536.357937194</v>
      </c>
      <c r="E28" s="298">
        <f>+E30+E32+E43+E45+E47+E49</f>
        <v>61262526.592319012</v>
      </c>
      <c r="F28" s="1191">
        <f>+F30+F32+F43+F45+F47+F49</f>
        <v>60737869.010747232</v>
      </c>
      <c r="G28" s="298">
        <v>71211254.713653982</v>
      </c>
      <c r="H28" s="90"/>
      <c r="I28" s="63"/>
      <c r="J28" s="63"/>
    </row>
    <row r="29" spans="2:10">
      <c r="B29" s="151"/>
      <c r="C29" s="921"/>
      <c r="D29" s="921"/>
      <c r="E29" s="921"/>
      <c r="F29" s="1183"/>
      <c r="G29" s="921"/>
      <c r="H29" s="90"/>
      <c r="I29" s="63"/>
      <c r="J29" s="63"/>
    </row>
    <row r="30" spans="2:10">
      <c r="B30" s="301" t="s">
        <v>378</v>
      </c>
      <c r="C30" s="923">
        <v>705583.93084076827</v>
      </c>
      <c r="D30" s="923">
        <v>548274.87432155537</v>
      </c>
      <c r="E30" s="923">
        <v>683538.52444697428</v>
      </c>
      <c r="F30" s="1190">
        <v>637850.15129319532</v>
      </c>
      <c r="G30" s="923">
        <v>729146.87017445557</v>
      </c>
      <c r="H30" s="90"/>
      <c r="I30" s="63"/>
      <c r="J30" s="63"/>
    </row>
    <row r="31" spans="2:10">
      <c r="B31" s="149"/>
      <c r="C31" s="923"/>
      <c r="D31" s="923"/>
      <c r="E31" s="923"/>
      <c r="F31" s="1190"/>
      <c r="G31" s="296"/>
      <c r="H31" s="90"/>
      <c r="I31" s="63"/>
      <c r="J31" s="63"/>
    </row>
    <row r="32" spans="2:10">
      <c r="B32" s="301" t="s">
        <v>272</v>
      </c>
      <c r="C32" s="923">
        <f>SUM(C33:C41)</f>
        <v>35765389.596090734</v>
      </c>
      <c r="D32" s="923">
        <f>SUM(D33:D41)</f>
        <v>36378666.912177667</v>
      </c>
      <c r="E32" s="923">
        <f>SUM(E33:E41)</f>
        <v>51037436.15483962</v>
      </c>
      <c r="F32" s="1190">
        <f>SUM(F33:F41)</f>
        <v>50871976.867698669</v>
      </c>
      <c r="G32" s="296">
        <f>SUM(G33:G41)</f>
        <v>62752777.527399898</v>
      </c>
      <c r="H32" s="90"/>
      <c r="I32" s="63"/>
      <c r="J32" s="63"/>
    </row>
    <row r="33" spans="2:10">
      <c r="B33" s="293" t="s">
        <v>576</v>
      </c>
      <c r="C33" s="551">
        <v>2625</v>
      </c>
      <c r="D33" s="299">
        <v>2625</v>
      </c>
      <c r="E33" s="299">
        <v>2625</v>
      </c>
      <c r="F33" s="1192">
        <v>2625</v>
      </c>
      <c r="G33" s="299">
        <v>2625</v>
      </c>
      <c r="H33" s="90"/>
      <c r="I33" s="1177"/>
      <c r="J33" s="63"/>
    </row>
    <row r="34" spans="2:10">
      <c r="B34" s="293" t="s">
        <v>268</v>
      </c>
      <c r="C34" s="299">
        <v>6222467.1048149318</v>
      </c>
      <c r="D34" s="299">
        <v>6181058.1102293655</v>
      </c>
      <c r="E34" s="299">
        <v>6879345.9518513139</v>
      </c>
      <c r="F34" s="1192">
        <v>6802881.7567875525</v>
      </c>
      <c r="G34" s="299">
        <v>6960726.7667328501</v>
      </c>
      <c r="H34" s="90"/>
      <c r="I34" s="1177"/>
      <c r="J34" s="63"/>
    </row>
    <row r="35" spans="2:10">
      <c r="B35" s="293" t="s">
        <v>267</v>
      </c>
      <c r="C35" s="299">
        <v>11469277.239768</v>
      </c>
      <c r="D35" s="299">
        <v>11636856.238775998</v>
      </c>
      <c r="E35" s="299">
        <v>12331943.240525998</v>
      </c>
      <c r="F35" s="1192">
        <v>12176418.778666001</v>
      </c>
      <c r="G35" s="299">
        <v>12911926.646006001</v>
      </c>
      <c r="H35" s="90"/>
      <c r="I35" s="1177"/>
      <c r="J35" s="63"/>
    </row>
    <row r="36" spans="2:10">
      <c r="B36" s="293" t="s">
        <v>269</v>
      </c>
      <c r="C36" s="299">
        <v>119412.39567</v>
      </c>
      <c r="D36" s="299">
        <v>126487.24967999999</v>
      </c>
      <c r="E36" s="299">
        <v>167338.57653000002</v>
      </c>
      <c r="F36" s="1192">
        <v>193602.0539</v>
      </c>
      <c r="G36" s="299">
        <v>205327.09876999998</v>
      </c>
      <c r="H36" s="90"/>
      <c r="I36" s="1177"/>
      <c r="J36" s="63"/>
    </row>
    <row r="37" spans="2:10">
      <c r="B37" s="293" t="s">
        <v>270</v>
      </c>
      <c r="C37" s="299">
        <v>44358.566629209599</v>
      </c>
      <c r="D37" s="299">
        <v>46782.516538303491</v>
      </c>
      <c r="E37" s="299">
        <v>45161.599831364052</v>
      </c>
      <c r="F37" s="1192">
        <v>44668.878543477826</v>
      </c>
      <c r="G37" s="299">
        <v>42243.59316137198</v>
      </c>
      <c r="H37" s="90"/>
      <c r="I37" s="1177"/>
      <c r="J37" s="63"/>
    </row>
    <row r="38" spans="2:10">
      <c r="B38" s="293" t="s">
        <v>283</v>
      </c>
      <c r="C38" s="299">
        <v>2964048.6321300003</v>
      </c>
      <c r="D38" s="299">
        <v>3421041.6553600002</v>
      </c>
      <c r="E38" s="299">
        <v>3467422.0753499996</v>
      </c>
      <c r="F38" s="1192">
        <v>3475802.9723800002</v>
      </c>
      <c r="G38" s="299">
        <v>3557602.6905400003</v>
      </c>
      <c r="H38" s="90"/>
      <c r="I38" s="1177"/>
      <c r="J38" s="63"/>
    </row>
    <row r="39" spans="2:10">
      <c r="B39" s="293" t="s">
        <v>519</v>
      </c>
      <c r="C39" s="299">
        <v>32116.082760000001</v>
      </c>
      <c r="D39" s="299">
        <v>37202.969619999996</v>
      </c>
      <c r="E39" s="299">
        <v>41262.805189999999</v>
      </c>
      <c r="F39" s="1192">
        <v>42507.082009999998</v>
      </c>
      <c r="G39" s="299">
        <v>55733.581600000005</v>
      </c>
      <c r="H39" s="90"/>
      <c r="I39" s="1177"/>
      <c r="J39" s="63"/>
    </row>
    <row r="40" spans="2:10">
      <c r="B40" s="293" t="s">
        <v>662</v>
      </c>
      <c r="C40" s="1170">
        <v>14911084.574318599</v>
      </c>
      <c r="D40" s="676">
        <v>14879728.024674</v>
      </c>
      <c r="E40" s="299">
        <v>28031770.905560948</v>
      </c>
      <c r="F40" s="1192">
        <v>28062904.345411632</v>
      </c>
      <c r="G40" s="299">
        <v>38940380.872949675</v>
      </c>
      <c r="H40" s="90"/>
      <c r="I40" s="1177"/>
      <c r="J40" s="63"/>
    </row>
    <row r="41" spans="2:10">
      <c r="B41" s="293" t="s">
        <v>704</v>
      </c>
      <c r="C41" s="1170">
        <v>0</v>
      </c>
      <c r="D41" s="1170">
        <v>46885.147299999997</v>
      </c>
      <c r="E41" s="299">
        <v>70566</v>
      </c>
      <c r="F41" s="1192">
        <v>70566</v>
      </c>
      <c r="G41" s="299">
        <v>76211.27764</v>
      </c>
      <c r="H41" s="90"/>
      <c r="I41" s="1177"/>
      <c r="J41" s="63"/>
    </row>
    <row r="42" spans="2:10">
      <c r="B42" s="169"/>
      <c r="C42" s="170"/>
      <c r="D42" s="170"/>
      <c r="E42" s="170"/>
      <c r="F42" s="1184"/>
      <c r="G42" s="170"/>
      <c r="H42" s="90"/>
      <c r="I42" s="63"/>
      <c r="J42" s="63"/>
    </row>
    <row r="43" spans="2:10">
      <c r="B43" s="301" t="s">
        <v>271</v>
      </c>
      <c r="C43" s="923">
        <v>6786474.7928380342</v>
      </c>
      <c r="D43" s="923">
        <v>6838091.1449789675</v>
      </c>
      <c r="E43" s="923">
        <v>6912168.5571640376</v>
      </c>
      <c r="F43" s="1190">
        <v>6869744.9726821128</v>
      </c>
      <c r="G43" s="923">
        <v>5320477.2360885162</v>
      </c>
      <c r="H43" s="90"/>
      <c r="I43" s="1177"/>
      <c r="J43" s="63"/>
    </row>
    <row r="44" spans="2:10">
      <c r="B44" s="171"/>
      <c r="C44" s="922"/>
      <c r="D44" s="922"/>
      <c r="E44" s="922"/>
      <c r="F44" s="1182"/>
      <c r="G44" s="922"/>
      <c r="H44" s="90"/>
      <c r="I44" s="63"/>
      <c r="J44" s="63"/>
    </row>
    <row r="45" spans="2:10">
      <c r="B45" s="172" t="s">
        <v>364</v>
      </c>
      <c r="C45" s="923">
        <v>1565232.853293716</v>
      </c>
      <c r="D45" s="923">
        <v>1104447.8703715904</v>
      </c>
      <c r="E45" s="923">
        <v>1194162.8149353638</v>
      </c>
      <c r="F45" s="1190">
        <v>1140918.8972942326</v>
      </c>
      <c r="G45" s="923">
        <v>1187129.0235110126</v>
      </c>
      <c r="H45" s="90"/>
      <c r="I45" s="63"/>
      <c r="J45" s="63"/>
    </row>
    <row r="46" spans="2:10">
      <c r="B46" s="149"/>
      <c r="C46" s="922"/>
      <c r="D46" s="922"/>
      <c r="E46" s="922"/>
      <c r="F46" s="1182"/>
      <c r="G46" s="922"/>
      <c r="H46" s="90"/>
      <c r="I46" s="63"/>
      <c r="J46" s="63"/>
    </row>
    <row r="47" spans="2:10">
      <c r="B47" s="301" t="s">
        <v>359</v>
      </c>
      <c r="C47" s="923">
        <v>1068598.6271293594</v>
      </c>
      <c r="D47" s="923">
        <v>969083.54376186593</v>
      </c>
      <c r="E47" s="923">
        <v>931193.35678504372</v>
      </c>
      <c r="F47" s="1190">
        <v>871628.69715102168</v>
      </c>
      <c r="G47" s="923">
        <v>831158.8201614198</v>
      </c>
      <c r="H47" s="90"/>
      <c r="I47" s="63"/>
      <c r="J47" s="63"/>
    </row>
    <row r="48" spans="2:10">
      <c r="B48" s="149"/>
      <c r="C48" s="922"/>
      <c r="D48" s="922"/>
      <c r="E48" s="922"/>
      <c r="F48" s="1182"/>
      <c r="G48" s="922"/>
      <c r="H48" s="90"/>
      <c r="I48" s="63"/>
      <c r="J48" s="63"/>
    </row>
    <row r="49" spans="2:10">
      <c r="B49" s="301" t="s">
        <v>382</v>
      </c>
      <c r="C49" s="923">
        <v>568951.99002690287</v>
      </c>
      <c r="D49" s="923">
        <v>428972.01232554641</v>
      </c>
      <c r="E49" s="923">
        <v>504027.18414797599</v>
      </c>
      <c r="F49" s="1190">
        <v>345749.42462800536</v>
      </c>
      <c r="G49" s="923">
        <v>390565.23631869274</v>
      </c>
      <c r="H49" s="90"/>
      <c r="I49" s="63"/>
      <c r="J49" s="63"/>
    </row>
    <row r="50" spans="2:10">
      <c r="B50" s="151"/>
      <c r="C50" s="921"/>
      <c r="D50" s="921"/>
      <c r="E50" s="921"/>
      <c r="F50" s="1183"/>
      <c r="G50" s="168"/>
      <c r="H50" s="90"/>
      <c r="I50" s="63"/>
      <c r="J50" s="63"/>
    </row>
    <row r="51" spans="2:10" s="430" customFormat="1" ht="14.5">
      <c r="B51" s="424" t="s">
        <v>240</v>
      </c>
      <c r="C51" s="298">
        <v>7028345.5236524493</v>
      </c>
      <c r="D51" s="298">
        <v>4629957.9183650501</v>
      </c>
      <c r="E51" s="298">
        <v>2478291.8036515792</v>
      </c>
      <c r="F51" s="1191">
        <v>1840690.3280719116</v>
      </c>
      <c r="G51" s="298">
        <v>1088382.8092055512</v>
      </c>
      <c r="H51" s="90"/>
      <c r="I51" s="63"/>
      <c r="J51" s="63"/>
    </row>
    <row r="52" spans="2:10">
      <c r="B52" s="151"/>
      <c r="C52" s="173"/>
      <c r="D52" s="173"/>
      <c r="E52" s="173"/>
      <c r="F52" s="1185"/>
      <c r="G52" s="173"/>
      <c r="H52" s="90"/>
      <c r="I52" s="63"/>
      <c r="J52" s="63"/>
    </row>
    <row r="53" spans="2:10" s="429" customFormat="1" ht="15.5">
      <c r="B53" s="549" t="s">
        <v>412</v>
      </c>
      <c r="C53" s="351">
        <f>SUM(C55:C58)</f>
        <v>34831834.822288089</v>
      </c>
      <c r="D53" s="351">
        <f>SUM(D55:D58)</f>
        <v>29595264.963068474</v>
      </c>
      <c r="E53" s="351">
        <f>SUM(E55:E58)</f>
        <v>38733469.271749943</v>
      </c>
      <c r="F53" s="1195">
        <f>SUM(F55:F58)</f>
        <v>34101860.550936364</v>
      </c>
      <c r="G53" s="351">
        <f>SUM(G55:G58)</f>
        <v>33844412.262902275</v>
      </c>
      <c r="H53" s="90"/>
      <c r="I53" s="63"/>
      <c r="J53" s="63"/>
    </row>
    <row r="54" spans="2:10">
      <c r="B54" s="151"/>
      <c r="C54" s="174"/>
      <c r="D54" s="174"/>
      <c r="E54" s="174"/>
      <c r="F54" s="1186"/>
      <c r="G54" s="174"/>
      <c r="H54" s="90"/>
      <c r="I54" s="63"/>
      <c r="J54" s="63"/>
    </row>
    <row r="55" spans="2:10" s="430" customFormat="1" ht="14.5">
      <c r="B55" s="301" t="s">
        <v>280</v>
      </c>
      <c r="C55" s="552">
        <v>11755371.305224599</v>
      </c>
      <c r="D55" s="552">
        <v>7662720.9530353295</v>
      </c>
      <c r="E55" s="552">
        <v>10818523.974894401</v>
      </c>
      <c r="F55" s="1193">
        <v>9755428.0758327525</v>
      </c>
      <c r="G55" s="552">
        <v>10754965.452091131</v>
      </c>
      <c r="H55" s="90"/>
      <c r="I55" s="63"/>
      <c r="J55" s="63"/>
    </row>
    <row r="56" spans="2:10" s="430" customFormat="1" ht="14.5">
      <c r="B56" s="301" t="s">
        <v>304</v>
      </c>
      <c r="C56" s="552">
        <v>18463521.590389729</v>
      </c>
      <c r="D56" s="552">
        <v>17992557.852309905</v>
      </c>
      <c r="E56" s="552">
        <v>22694281.902145386</v>
      </c>
      <c r="F56" s="1193">
        <v>22346432.475103613</v>
      </c>
      <c r="G56" s="552">
        <v>23089446.81081114</v>
      </c>
      <c r="H56" s="90"/>
      <c r="I56" s="63"/>
      <c r="J56" s="63"/>
    </row>
    <row r="57" spans="2:10" s="430" customFormat="1" ht="14.5">
      <c r="B57" s="301" t="s">
        <v>382</v>
      </c>
      <c r="C57" s="552">
        <v>0</v>
      </c>
      <c r="D57" s="552">
        <v>0</v>
      </c>
      <c r="E57" s="552">
        <v>1013005.0808949358</v>
      </c>
      <c r="F57" s="1193">
        <v>0</v>
      </c>
      <c r="G57" s="552">
        <v>0</v>
      </c>
      <c r="H57" s="90"/>
      <c r="I57" s="63"/>
      <c r="J57" s="63"/>
    </row>
    <row r="58" spans="2:10" s="430" customFormat="1" ht="14.5">
      <c r="B58" s="301" t="s">
        <v>692</v>
      </c>
      <c r="C58" s="552">
        <v>4612941.9266737597</v>
      </c>
      <c r="D58" s="552">
        <v>3939986.1577232392</v>
      </c>
      <c r="E58" s="552">
        <v>4207658.3138152203</v>
      </c>
      <c r="F58" s="1193">
        <v>2000000</v>
      </c>
      <c r="G58" s="552">
        <v>0</v>
      </c>
      <c r="H58" s="90"/>
      <c r="I58" s="63"/>
      <c r="J58" s="63"/>
    </row>
    <row r="59" spans="2:10">
      <c r="B59" s="149"/>
      <c r="C59" s="175"/>
      <c r="D59" s="175"/>
      <c r="E59" s="175"/>
      <c r="F59" s="1187"/>
      <c r="G59" s="175"/>
      <c r="H59" s="90"/>
      <c r="I59" s="63"/>
      <c r="J59" s="63"/>
    </row>
    <row r="60" spans="2:10" s="429" customFormat="1" ht="15.5">
      <c r="B60" s="549" t="s">
        <v>794</v>
      </c>
      <c r="C60" s="351">
        <f>+C62+C63</f>
        <v>105715.63305867788</v>
      </c>
      <c r="D60" s="351">
        <f>+D62+D63</f>
        <v>104990.05860190329</v>
      </c>
      <c r="E60" s="351">
        <f>+E62+E63</f>
        <v>104835.12819105788</v>
      </c>
      <c r="F60" s="1195">
        <f>+F62+F63</f>
        <v>104084.63377349466</v>
      </c>
      <c r="G60" s="351">
        <f>+G62+G63</f>
        <v>104717.07355281198</v>
      </c>
      <c r="H60" s="90"/>
      <c r="I60" s="63"/>
      <c r="J60" s="63"/>
    </row>
    <row r="61" spans="2:10">
      <c r="B61" s="149"/>
      <c r="C61" s="922"/>
      <c r="D61" s="922"/>
      <c r="E61" s="922"/>
      <c r="F61" s="1182"/>
      <c r="G61" s="165"/>
      <c r="H61" s="90"/>
      <c r="I61" s="63"/>
      <c r="J61" s="63"/>
    </row>
    <row r="62" spans="2:10">
      <c r="B62" s="301" t="s">
        <v>278</v>
      </c>
      <c r="C62" s="923">
        <v>97091.872940148052</v>
      </c>
      <c r="D62" s="923">
        <v>96439.268714066537</v>
      </c>
      <c r="E62" s="923">
        <v>96391.014244961392</v>
      </c>
      <c r="F62" s="1190">
        <v>95790.926521667556</v>
      </c>
      <c r="G62" s="923">
        <v>96324.436274267806</v>
      </c>
      <c r="H62" s="90"/>
      <c r="I62" s="63"/>
      <c r="J62" s="63"/>
    </row>
    <row r="63" spans="2:10">
      <c r="B63" s="301" t="s">
        <v>569</v>
      </c>
      <c r="C63" s="923">
        <v>8623.7601185298226</v>
      </c>
      <c r="D63" s="923">
        <v>8550.7898878367632</v>
      </c>
      <c r="E63" s="923">
        <v>8444.1139460964896</v>
      </c>
      <c r="F63" s="1190">
        <v>8293.7072518271088</v>
      </c>
      <c r="G63" s="923">
        <v>8392.6372785441781</v>
      </c>
      <c r="H63" s="90"/>
      <c r="I63" s="63"/>
      <c r="J63" s="63"/>
    </row>
    <row r="64" spans="2:10">
      <c r="B64" s="149"/>
      <c r="C64" s="922"/>
      <c r="D64" s="922"/>
      <c r="E64" s="922"/>
      <c r="F64" s="1182"/>
      <c r="G64" s="165"/>
      <c r="H64" s="90"/>
      <c r="I64" s="63"/>
      <c r="J64" s="63"/>
    </row>
    <row r="65" spans="2:10" s="429" customFormat="1" ht="15.5">
      <c r="B65" s="549" t="s">
        <v>622</v>
      </c>
      <c r="C65" s="553">
        <f>+C67+C68+C69</f>
        <v>2827540.6808396662</v>
      </c>
      <c r="D65" s="553">
        <f>+D67+D68+D69</f>
        <v>2805261.2289879192</v>
      </c>
      <c r="E65" s="553">
        <f>+E67+E68+E69</f>
        <v>2805421.7249999996</v>
      </c>
      <c r="F65" s="1198">
        <f>+F67+F68+F69</f>
        <v>2476841.7810700759</v>
      </c>
      <c r="G65" s="553">
        <f>+G67+G68+G69</f>
        <v>2456320.2497357926</v>
      </c>
      <c r="H65" s="90"/>
      <c r="I65" s="63"/>
      <c r="J65" s="63"/>
    </row>
    <row r="66" spans="2:10">
      <c r="B66" s="176"/>
      <c r="C66" s="177"/>
      <c r="D66" s="177"/>
      <c r="E66" s="177"/>
      <c r="F66" s="1188"/>
      <c r="G66" s="177"/>
      <c r="H66" s="90"/>
      <c r="I66" s="63"/>
      <c r="J66" s="63"/>
    </row>
    <row r="67" spans="2:10">
      <c r="B67" s="719" t="s">
        <v>256</v>
      </c>
      <c r="C67" s="923">
        <v>1228726.055269904</v>
      </c>
      <c r="D67" s="923">
        <v>1213204.2745846061</v>
      </c>
      <c r="E67" s="923">
        <v>1218781.2681199999</v>
      </c>
      <c r="F67" s="1190">
        <v>1074824.2981572715</v>
      </c>
      <c r="G67" s="923">
        <v>1070536.5055347723</v>
      </c>
      <c r="H67" s="90"/>
      <c r="I67" s="63"/>
      <c r="J67" s="63"/>
    </row>
    <row r="68" spans="2:10">
      <c r="B68" s="719" t="s">
        <v>553</v>
      </c>
      <c r="C68" s="923">
        <v>1016765.5298411202</v>
      </c>
      <c r="D68" s="923">
        <v>1014960.9932933175</v>
      </c>
      <c r="E68" s="923">
        <v>1012569.9807599999</v>
      </c>
      <c r="F68" s="1190">
        <v>880087.06616825587</v>
      </c>
      <c r="G68" s="923">
        <v>866535.11066436081</v>
      </c>
      <c r="H68" s="90"/>
      <c r="I68" s="63"/>
      <c r="J68" s="63"/>
    </row>
    <row r="69" spans="2:10">
      <c r="B69" s="719" t="s">
        <v>718</v>
      </c>
      <c r="C69" s="923">
        <v>582049.09572864184</v>
      </c>
      <c r="D69" s="923">
        <v>577095.96110999561</v>
      </c>
      <c r="E69" s="923">
        <v>574070.47612000001</v>
      </c>
      <c r="F69" s="1190">
        <v>521930.41674454865</v>
      </c>
      <c r="G69" s="923">
        <v>519248.6335366597</v>
      </c>
      <c r="H69" s="90"/>
      <c r="I69" s="63"/>
      <c r="J69" s="63"/>
    </row>
    <row r="70" spans="2:10" ht="13.5" thickBot="1">
      <c r="B70" s="13"/>
      <c r="C70" s="178"/>
      <c r="D70" s="178"/>
      <c r="E70" s="178"/>
      <c r="F70" s="178"/>
      <c r="G70" s="178"/>
      <c r="H70" s="90"/>
      <c r="I70" s="63"/>
      <c r="J70" s="63"/>
    </row>
    <row r="71" spans="2:10" ht="13.5" thickTop="1">
      <c r="B71" s="122"/>
      <c r="C71" s="179"/>
      <c r="D71" s="179"/>
      <c r="E71" s="179"/>
      <c r="F71" s="179"/>
      <c r="G71" s="179"/>
      <c r="H71" s="90"/>
      <c r="I71" s="63"/>
      <c r="J71" s="63"/>
    </row>
    <row r="72" spans="2:10" ht="13.5" thickBot="1">
      <c r="B72" s="14"/>
      <c r="C72" s="180"/>
      <c r="D72" s="180"/>
      <c r="E72" s="180"/>
      <c r="F72" s="180"/>
      <c r="G72" s="180"/>
      <c r="H72" s="90"/>
      <c r="I72" s="63"/>
      <c r="J72" s="63"/>
    </row>
    <row r="73" spans="2:10" s="429" customFormat="1" ht="16" thickTop="1">
      <c r="B73" s="554" t="s">
        <v>619</v>
      </c>
      <c r="C73" s="555">
        <f>SUM(C75:C79)</f>
        <v>13415204.612457721</v>
      </c>
      <c r="D73" s="555">
        <f>SUM(D75:D79)</f>
        <v>13270643.90368668</v>
      </c>
      <c r="E73" s="555">
        <f>SUM(E75:E79)</f>
        <v>13192940.133975882</v>
      </c>
      <c r="F73" s="1199">
        <f>SUM(F75:F79)</f>
        <v>13031400.809223764</v>
      </c>
      <c r="G73" s="555">
        <f>SUM(G75:G79)</f>
        <v>13120890.214653447</v>
      </c>
      <c r="H73" s="90"/>
      <c r="I73" s="63"/>
      <c r="J73" s="63"/>
    </row>
    <row r="74" spans="2:10">
      <c r="B74" s="176"/>
      <c r="C74" s="177"/>
      <c r="D74" s="177"/>
      <c r="E74" s="177"/>
      <c r="F74" s="177"/>
      <c r="G74" s="177"/>
      <c r="H74" s="90"/>
      <c r="I74" s="63"/>
      <c r="J74" s="63"/>
    </row>
    <row r="75" spans="2:10">
      <c r="B75" s="294" t="s">
        <v>406</v>
      </c>
      <c r="C75" s="299">
        <v>5156899.0857486324</v>
      </c>
      <c r="D75" s="299">
        <v>5156899.0857486324</v>
      </c>
      <c r="E75" s="299">
        <v>5156899.0857486324</v>
      </c>
      <c r="F75" s="299">
        <v>5156899.0857486324</v>
      </c>
      <c r="G75" s="299">
        <v>5151027.2004566593</v>
      </c>
      <c r="H75" s="90"/>
      <c r="I75" s="63"/>
      <c r="J75" s="63"/>
    </row>
    <row r="76" spans="2:10">
      <c r="B76" s="294" t="s">
        <v>407</v>
      </c>
      <c r="C76" s="299">
        <v>929895.48945081595</v>
      </c>
      <c r="D76" s="299">
        <v>929895.48945081595</v>
      </c>
      <c r="E76" s="299">
        <v>929780.55230617255</v>
      </c>
      <c r="F76" s="299">
        <v>929780.55230617255</v>
      </c>
      <c r="G76" s="299">
        <v>929780.55230617255</v>
      </c>
      <c r="H76" s="90"/>
      <c r="I76" s="63"/>
      <c r="J76" s="63"/>
    </row>
    <row r="77" spans="2:10">
      <c r="B77" s="294" t="s">
        <v>408</v>
      </c>
      <c r="C77" s="299">
        <v>327217.16813700419</v>
      </c>
      <c r="D77" s="299">
        <v>230924.34699180553</v>
      </c>
      <c r="E77" s="299">
        <v>249787.57948968277</v>
      </c>
      <c r="F77" s="299">
        <v>6589650.4043340646</v>
      </c>
      <c r="G77" s="299">
        <v>6678041.7590812985</v>
      </c>
      <c r="H77" s="90"/>
      <c r="I77" s="63"/>
      <c r="J77" s="63"/>
    </row>
    <row r="78" spans="2:10">
      <c r="B78" s="294" t="s">
        <v>409</v>
      </c>
      <c r="C78" s="299">
        <v>6863737.9781093812</v>
      </c>
      <c r="D78" s="299">
        <v>6819121.6894530682</v>
      </c>
      <c r="E78" s="299">
        <v>6718519.3680967735</v>
      </c>
      <c r="F78" s="299">
        <v>217839.0974071126</v>
      </c>
      <c r="G78" s="299">
        <v>221043.68538833768</v>
      </c>
      <c r="H78" s="90"/>
      <c r="I78" s="63"/>
      <c r="J78" s="63"/>
    </row>
    <row r="79" spans="2:10">
      <c r="B79" s="294" t="s">
        <v>410</v>
      </c>
      <c r="C79" s="299">
        <v>137454.89101188598</v>
      </c>
      <c r="D79" s="299">
        <v>133803.29204235837</v>
      </c>
      <c r="E79" s="299">
        <v>137953.54833462089</v>
      </c>
      <c r="F79" s="299">
        <v>137231.66942778148</v>
      </c>
      <c r="G79" s="299">
        <v>140997.0174209798</v>
      </c>
      <c r="H79" s="90"/>
      <c r="I79" s="63"/>
      <c r="J79" s="63"/>
    </row>
    <row r="80" spans="2:10" ht="13.5" customHeight="1" thickBot="1">
      <c r="B80" s="13"/>
      <c r="C80" s="178"/>
      <c r="D80" s="178"/>
      <c r="E80" s="178"/>
      <c r="F80" s="178"/>
      <c r="G80" s="178"/>
      <c r="H80" s="63"/>
      <c r="I80" s="63"/>
      <c r="J80" s="63"/>
    </row>
    <row r="81" spans="2:10" ht="13.5" thickTop="1">
      <c r="B81" s="122"/>
      <c r="C81" s="179"/>
      <c r="D81" s="179"/>
      <c r="E81" s="179"/>
      <c r="F81" s="179"/>
      <c r="G81" s="179"/>
      <c r="H81" s="63"/>
      <c r="I81" s="63"/>
      <c r="J81" s="63"/>
    </row>
    <row r="82" spans="2:10">
      <c r="B82" s="837" t="s">
        <v>573</v>
      </c>
      <c r="H82" s="63"/>
      <c r="I82" s="63"/>
      <c r="J82" s="63"/>
    </row>
    <row r="83" spans="2:10" ht="12.75" customHeight="1">
      <c r="B83" s="181" t="s">
        <v>517</v>
      </c>
      <c r="C83" s="182"/>
      <c r="D83" s="182"/>
      <c r="E83" s="182"/>
      <c r="F83" s="182"/>
      <c r="G83" s="182"/>
      <c r="H83" s="63"/>
      <c r="I83" s="63"/>
      <c r="J83" s="63"/>
    </row>
    <row r="84" spans="2:10" ht="12.75" customHeight="1">
      <c r="B84" s="1358" t="s">
        <v>615</v>
      </c>
      <c r="C84" s="1358"/>
      <c r="D84" s="1358"/>
      <c r="E84" s="1358"/>
      <c r="F84" s="1175"/>
      <c r="G84" s="182"/>
      <c r="H84" s="63"/>
      <c r="I84" s="63"/>
      <c r="J84" s="63"/>
    </row>
    <row r="85" spans="2:10">
      <c r="B85" s="1358" t="s">
        <v>620</v>
      </c>
      <c r="C85" s="1358"/>
      <c r="D85" s="1358"/>
      <c r="E85" s="1358"/>
      <c r="F85" s="1175"/>
      <c r="H85" s="63"/>
      <c r="I85" s="63"/>
      <c r="J85" s="63"/>
    </row>
    <row r="86" spans="2:10" ht="27.75" customHeight="1">
      <c r="B86" s="1355" t="s">
        <v>621</v>
      </c>
      <c r="C86" s="1355"/>
      <c r="D86" s="1355"/>
      <c r="E86" s="1355"/>
      <c r="F86" s="1174"/>
      <c r="H86" s="63"/>
      <c r="I86" s="63"/>
      <c r="J86" s="63"/>
    </row>
    <row r="87" spans="2:10">
      <c r="B87" s="182"/>
      <c r="C87" s="182"/>
      <c r="D87" s="182"/>
      <c r="E87" s="182"/>
      <c r="F87" s="182"/>
      <c r="G87" s="182"/>
      <c r="H87" s="63"/>
      <c r="I87" s="63"/>
      <c r="J87" s="63"/>
    </row>
    <row r="88" spans="2:10">
      <c r="H88" s="63"/>
      <c r="I88" s="63"/>
      <c r="J88" s="63"/>
    </row>
    <row r="89" spans="2:10">
      <c r="H89" s="63"/>
      <c r="I89" s="63"/>
      <c r="J89" s="63"/>
    </row>
    <row r="90" spans="2:10">
      <c r="H90" s="63"/>
      <c r="I90" s="63"/>
      <c r="J90" s="63"/>
    </row>
    <row r="91" spans="2:10">
      <c r="H91" s="63"/>
      <c r="I91" s="63"/>
      <c r="J91" s="63"/>
    </row>
    <row r="92" spans="2:10">
      <c r="H92" s="63"/>
      <c r="I92" s="63"/>
      <c r="J92" s="63"/>
    </row>
    <row r="93" spans="2:10">
      <c r="H93" s="63"/>
    </row>
    <row r="94" spans="2:10">
      <c r="C94" s="59"/>
      <c r="D94" s="59"/>
      <c r="E94" s="59"/>
      <c r="F94" s="59"/>
      <c r="G94" s="59"/>
      <c r="H94" s="63"/>
    </row>
    <row r="95" spans="2:10">
      <c r="C95" s="59"/>
      <c r="D95" s="59"/>
      <c r="E95" s="59"/>
      <c r="F95" s="59"/>
      <c r="G95" s="59"/>
      <c r="H95" s="63"/>
    </row>
    <row r="96" spans="2:10">
      <c r="C96" s="59"/>
      <c r="D96" s="59"/>
      <c r="E96" s="59"/>
      <c r="F96" s="59"/>
      <c r="G96" s="59"/>
      <c r="H96" s="63"/>
    </row>
    <row r="97" spans="3:8">
      <c r="C97" s="59"/>
      <c r="D97" s="59"/>
      <c r="E97" s="59"/>
      <c r="F97" s="59"/>
      <c r="G97" s="59"/>
      <c r="H97" s="63"/>
    </row>
    <row r="98" spans="3:8">
      <c r="C98" s="59"/>
      <c r="D98" s="59"/>
      <c r="E98" s="59"/>
      <c r="F98" s="59"/>
      <c r="G98" s="59"/>
    </row>
    <row r="99" spans="3:8">
      <c r="C99" s="59"/>
      <c r="D99" s="59"/>
      <c r="E99" s="59"/>
      <c r="F99" s="59"/>
      <c r="G99" s="59"/>
    </row>
    <row r="100" spans="3:8">
      <c r="C100" s="59"/>
      <c r="D100" s="59"/>
      <c r="E100" s="59"/>
      <c r="F100" s="59"/>
      <c r="G100" s="59"/>
    </row>
    <row r="101" spans="3:8">
      <c r="C101" s="59"/>
      <c r="D101" s="59"/>
      <c r="E101" s="59"/>
      <c r="F101" s="59"/>
      <c r="G101" s="59"/>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9">
    <mergeCell ref="B86:E86"/>
    <mergeCell ref="B11:B12"/>
    <mergeCell ref="B85:E85"/>
    <mergeCell ref="B6:G6"/>
    <mergeCell ref="B7:G7"/>
    <mergeCell ref="B84:E84"/>
    <mergeCell ref="C11:E11"/>
    <mergeCell ref="F11:G11"/>
    <mergeCell ref="F9:F10"/>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5" orientation="portrait" horizontalDpi="4294967294" verticalDpi="4294967294" r:id="rId2"/>
  <headerFooter scaleWithDoc="0">
    <oddFooter>&amp;R&amp;A</oddFooter>
  </headerFooter>
</worksheet>
</file>

<file path=xl/worksheets/sheet13.xml><?xml version="1.0" encoding="utf-8"?>
<worksheet xmlns="http://schemas.openxmlformats.org/spreadsheetml/2006/main" xmlns:r="http://schemas.openxmlformats.org/officeDocument/2006/relationships">
  <sheetPr>
    <tabColor theme="4" tint="-0.499984740745262"/>
    <pageSetUpPr fitToPage="1"/>
  </sheetPr>
  <dimension ref="A1:H92"/>
  <sheetViews>
    <sheetView showGridLines="0" zoomScaleNormal="100" zoomScaleSheetLayoutView="85" workbookViewId="0"/>
  </sheetViews>
  <sheetFormatPr baseColWidth="10" defaultColWidth="11.453125" defaultRowHeight="13"/>
  <cols>
    <col min="1" max="1" width="6.81640625" style="15" customWidth="1"/>
    <col min="2" max="2" width="114.453125" style="15" customWidth="1"/>
    <col min="3" max="3" width="19.1796875" style="15" customWidth="1"/>
    <col min="4" max="4" width="20.26953125" style="15" customWidth="1"/>
    <col min="5" max="5" width="25.54296875" style="1028" bestFit="1" customWidth="1"/>
    <col min="6" max="6" width="20.1796875" style="15" customWidth="1"/>
    <col min="7" max="7" width="17.453125" style="15" bestFit="1" customWidth="1"/>
    <col min="8" max="8" width="14.453125" style="15" bestFit="1" customWidth="1"/>
    <col min="9" max="16384" width="11.453125" style="15"/>
  </cols>
  <sheetData>
    <row r="1" spans="1:8" ht="14.5">
      <c r="A1" s="783" t="s">
        <v>220</v>
      </c>
      <c r="B1" s="452"/>
    </row>
    <row r="2" spans="1:8" ht="15" customHeight="1">
      <c r="A2" s="452"/>
      <c r="B2" s="403" t="s">
        <v>661</v>
      </c>
      <c r="C2" s="145"/>
      <c r="D2" s="145"/>
    </row>
    <row r="3" spans="1:8" ht="15" customHeight="1">
      <c r="A3" s="452"/>
      <c r="B3" s="284" t="s">
        <v>572</v>
      </c>
      <c r="C3" s="145"/>
      <c r="D3" s="145"/>
    </row>
    <row r="4" spans="1:8" s="438" customFormat="1">
      <c r="B4" s="464"/>
      <c r="C4" s="465"/>
      <c r="D4" s="465"/>
      <c r="E4" s="1028"/>
    </row>
    <row r="5" spans="1:8" s="438" customFormat="1" ht="17">
      <c r="B5" s="1366" t="s">
        <v>817</v>
      </c>
      <c r="C5" s="1366"/>
      <c r="D5" s="1366"/>
      <c r="E5" s="1028"/>
    </row>
    <row r="6" spans="1:8" ht="17.25" customHeight="1">
      <c r="B6" s="1366" t="s">
        <v>284</v>
      </c>
      <c r="C6" s="1366"/>
      <c r="D6" s="1366"/>
      <c r="F6" s="438"/>
    </row>
    <row r="7" spans="1:8" ht="17.25" customHeight="1">
      <c r="B7" s="1368" t="s">
        <v>891</v>
      </c>
      <c r="C7" s="1368"/>
      <c r="D7" s="1368"/>
      <c r="E7" s="1177"/>
      <c r="F7" s="438"/>
    </row>
    <row r="8" spans="1:8" s="438" customFormat="1">
      <c r="B8" s="461"/>
      <c r="C8" s="461"/>
      <c r="D8" s="461"/>
      <c r="E8" s="1177"/>
    </row>
    <row r="9" spans="1:8" s="438" customFormat="1" ht="13.5" thickBot="1">
      <c r="B9" s="462"/>
      <c r="C9" s="463"/>
      <c r="D9" s="463"/>
      <c r="E9" s="1177"/>
    </row>
    <row r="10" spans="1:8" ht="17.25" customHeight="1" thickTop="1" thickBot="1">
      <c r="B10" s="146"/>
      <c r="C10" s="466" t="s">
        <v>276</v>
      </c>
      <c r="D10" s="466" t="s">
        <v>277</v>
      </c>
      <c r="E10" s="1177"/>
      <c r="F10" s="438"/>
    </row>
    <row r="11" spans="1:8" ht="18" customHeight="1" thickTop="1">
      <c r="B11" s="147"/>
      <c r="C11" s="867"/>
      <c r="D11" s="867"/>
      <c r="E11" s="1177"/>
      <c r="F11" s="438"/>
    </row>
    <row r="12" spans="1:8" ht="18" customHeight="1">
      <c r="B12" s="556" t="s">
        <v>892</v>
      </c>
      <c r="C12" s="868">
        <v>322421112.18214643</v>
      </c>
      <c r="D12" s="868">
        <v>13978019152.356596</v>
      </c>
      <c r="E12" s="839"/>
      <c r="F12" s="438"/>
    </row>
    <row r="13" spans="1:8" ht="18" customHeight="1">
      <c r="B13" s="148"/>
      <c r="C13" s="869"/>
      <c r="D13" s="869"/>
      <c r="E13" s="839"/>
      <c r="F13" s="438"/>
    </row>
    <row r="14" spans="1:8" ht="18" customHeight="1">
      <c r="B14" s="556" t="s">
        <v>893</v>
      </c>
      <c r="C14" s="868">
        <v>2476841.7770283814</v>
      </c>
      <c r="D14" s="868">
        <v>107379264.63390464</v>
      </c>
      <c r="E14" s="839"/>
      <c r="F14" s="438"/>
    </row>
    <row r="15" spans="1:8" ht="18" customHeight="1">
      <c r="B15" s="148"/>
      <c r="C15" s="869"/>
      <c r="D15" s="869"/>
      <c r="E15" s="839"/>
      <c r="F15" s="438"/>
    </row>
    <row r="16" spans="1:8" ht="18" customHeight="1">
      <c r="B16" s="556" t="s">
        <v>894</v>
      </c>
      <c r="C16" s="868">
        <f>+C12+C14</f>
        <v>324897953.95917481</v>
      </c>
      <c r="D16" s="868">
        <f>+D12+D14</f>
        <v>14085398416.990501</v>
      </c>
      <c r="E16" s="839"/>
      <c r="F16" s="438"/>
      <c r="H16" s="1157"/>
    </row>
    <row r="17" spans="2:6">
      <c r="B17" s="149"/>
      <c r="C17" s="870"/>
      <c r="D17" s="870"/>
      <c r="E17" s="839"/>
      <c r="F17" s="438"/>
    </row>
    <row r="18" spans="2:6" s="427" customFormat="1" ht="15.5">
      <c r="B18" s="502" t="s">
        <v>263</v>
      </c>
      <c r="C18" s="871"/>
      <c r="D18" s="871"/>
      <c r="E18" s="839"/>
      <c r="F18" s="438"/>
    </row>
    <row r="19" spans="2:6">
      <c r="B19" s="151"/>
      <c r="C19" s="872"/>
      <c r="D19" s="872"/>
      <c r="E19" s="839"/>
      <c r="F19" s="438"/>
    </row>
    <row r="20" spans="2:6" s="452" customFormat="1" ht="14.5">
      <c r="B20" s="517" t="s">
        <v>311</v>
      </c>
      <c r="C20" s="873">
        <f>SUM(C22:C27)</f>
        <v>35673238.88288103</v>
      </c>
      <c r="D20" s="873">
        <f>SUM(D22:D27)</f>
        <v>1546552627.2612062</v>
      </c>
      <c r="E20" s="839"/>
      <c r="F20" s="438"/>
    </row>
    <row r="21" spans="2:6">
      <c r="B21" s="151"/>
      <c r="C21" s="872"/>
      <c r="D21" s="872"/>
      <c r="E21" s="839"/>
      <c r="F21" s="438"/>
    </row>
    <row r="22" spans="2:6">
      <c r="B22" s="293" t="s">
        <v>374</v>
      </c>
      <c r="C22" s="874">
        <v>2871753.7073302381</v>
      </c>
      <c r="D22" s="874">
        <v>124500000</v>
      </c>
      <c r="E22" s="839"/>
      <c r="F22" s="438"/>
    </row>
    <row r="23" spans="2:6">
      <c r="B23" s="293" t="s">
        <v>264</v>
      </c>
      <c r="C23" s="874">
        <v>12273656.179238142</v>
      </c>
      <c r="D23" s="874">
        <v>532103498.4353649</v>
      </c>
      <c r="E23" s="839"/>
      <c r="F23" s="438"/>
    </row>
    <row r="24" spans="2:6">
      <c r="B24" s="293" t="s">
        <v>375</v>
      </c>
      <c r="C24" s="874">
        <v>15554214.747059271</v>
      </c>
      <c r="D24" s="874">
        <v>674326538.1936847</v>
      </c>
      <c r="E24" s="839"/>
      <c r="F24" s="438"/>
    </row>
    <row r="25" spans="2:6">
      <c r="B25" s="293" t="s">
        <v>582</v>
      </c>
      <c r="C25" s="874">
        <v>4893613.594572342</v>
      </c>
      <c r="D25" s="874">
        <v>212154298.24957311</v>
      </c>
      <c r="E25" s="839"/>
      <c r="F25" s="438"/>
    </row>
    <row r="26" spans="2:6">
      <c r="B26" s="293" t="s">
        <v>82</v>
      </c>
      <c r="C26" s="874">
        <v>78422.952527359128</v>
      </c>
      <c r="D26" s="874">
        <v>3399893.7878043582</v>
      </c>
      <c r="E26" s="839"/>
      <c r="F26" s="438"/>
    </row>
    <row r="27" spans="2:6">
      <c r="B27" s="293" t="s">
        <v>49</v>
      </c>
      <c r="C27" s="874">
        <v>1577.7021536735838</v>
      </c>
      <c r="D27" s="874">
        <v>68398.594778856976</v>
      </c>
      <c r="E27" s="839"/>
      <c r="F27" s="438"/>
    </row>
    <row r="28" spans="2:6">
      <c r="B28" s="293"/>
      <c r="C28" s="875"/>
      <c r="D28" s="875"/>
      <c r="E28" s="839"/>
    </row>
    <row r="29" spans="2:6" s="452" customFormat="1" ht="14.5">
      <c r="B29" s="517" t="s">
        <v>265</v>
      </c>
      <c r="C29" s="873">
        <f>SUM(C31:C38)</f>
        <v>29132705.373533372</v>
      </c>
      <c r="D29" s="873">
        <f>SUM(D31:D38)</f>
        <v>1262998915.8704045</v>
      </c>
      <c r="E29" s="839"/>
    </row>
    <row r="30" spans="2:6">
      <c r="B30" s="151"/>
      <c r="C30" s="872"/>
      <c r="D30" s="872"/>
      <c r="E30" s="839"/>
    </row>
    <row r="31" spans="2:6">
      <c r="B31" s="293" t="s">
        <v>374</v>
      </c>
      <c r="C31" s="876">
        <v>2871753.7073302381</v>
      </c>
      <c r="D31" s="876">
        <v>124500000</v>
      </c>
      <c r="E31" s="839"/>
    </row>
    <row r="32" spans="2:6">
      <c r="B32" s="293" t="s">
        <v>264</v>
      </c>
      <c r="C32" s="876">
        <v>442565.23805308319</v>
      </c>
      <c r="D32" s="876">
        <v>19186663.534886729</v>
      </c>
      <c r="E32" s="839"/>
    </row>
    <row r="33" spans="2:5">
      <c r="B33" s="293" t="s">
        <v>375</v>
      </c>
      <c r="C33" s="876">
        <v>14969070.452897057</v>
      </c>
      <c r="D33" s="876">
        <v>648958602.06558192</v>
      </c>
      <c r="E33" s="839"/>
    </row>
    <row r="34" spans="2:5">
      <c r="B34" s="293" t="s">
        <v>582</v>
      </c>
      <c r="C34" s="876">
        <v>6430528.5137904743</v>
      </c>
      <c r="D34" s="876">
        <v>278784631.81691253</v>
      </c>
      <c r="E34" s="839"/>
    </row>
    <row r="35" spans="2:5">
      <c r="B35" s="293" t="s">
        <v>895</v>
      </c>
      <c r="C35" s="876">
        <v>2750000</v>
      </c>
      <c r="D35" s="876">
        <v>119221574.99999999</v>
      </c>
      <c r="E35" s="839"/>
    </row>
    <row r="36" spans="2:5">
      <c r="B36" s="293" t="s">
        <v>82</v>
      </c>
      <c r="C36" s="876">
        <v>1655943.2456918862</v>
      </c>
      <c r="D36" s="876">
        <v>71790604.313454047</v>
      </c>
      <c r="E36" s="839"/>
    </row>
    <row r="37" spans="2:5">
      <c r="B37" s="293" t="s">
        <v>96</v>
      </c>
      <c r="C37" s="876">
        <v>12460.398492915247</v>
      </c>
      <c r="D37" s="876">
        <v>540199.39398290252</v>
      </c>
      <c r="E37" s="839"/>
    </row>
    <row r="38" spans="2:5">
      <c r="B38" s="293" t="s">
        <v>49</v>
      </c>
      <c r="C38" s="876">
        <v>383.81727772314764</v>
      </c>
      <c r="D38" s="876">
        <v>16639.745586314937</v>
      </c>
      <c r="E38" s="839"/>
    </row>
    <row r="39" spans="2:5">
      <c r="B39" s="149"/>
      <c r="C39" s="872"/>
      <c r="D39" s="872"/>
      <c r="E39" s="839"/>
    </row>
    <row r="40" spans="2:5" s="452" customFormat="1" ht="14.5">
      <c r="B40" s="517" t="s">
        <v>312</v>
      </c>
      <c r="C40" s="873">
        <f>+C20-C29</f>
        <v>6540533.5093476586</v>
      </c>
      <c r="D40" s="873">
        <f>+D20-D29</f>
        <v>283553711.39080167</v>
      </c>
      <c r="E40" s="839"/>
    </row>
    <row r="41" spans="2:5" ht="14.5">
      <c r="B41" s="150"/>
      <c r="C41" s="877"/>
      <c r="D41" s="878"/>
      <c r="E41" s="839"/>
    </row>
    <row r="42" spans="2:5" s="452" customFormat="1" ht="14.5">
      <c r="B42" s="517" t="s">
        <v>354</v>
      </c>
      <c r="C42" s="873">
        <v>6678.3342043166267</v>
      </c>
      <c r="D42" s="873">
        <v>289527.82626</v>
      </c>
      <c r="E42" s="839"/>
    </row>
    <row r="43" spans="2:5" ht="14.5">
      <c r="B43" s="150"/>
      <c r="C43" s="878"/>
      <c r="D43" s="878"/>
      <c r="E43" s="839"/>
    </row>
    <row r="44" spans="2:5" s="452" customFormat="1" ht="14.5">
      <c r="B44" s="517" t="s">
        <v>699</v>
      </c>
      <c r="C44" s="879">
        <v>-42639.173029999998</v>
      </c>
      <c r="D44" s="873">
        <v>-1848548.8601214988</v>
      </c>
      <c r="E44" s="839"/>
    </row>
    <row r="45" spans="2:5" ht="14.5">
      <c r="B45" s="150"/>
      <c r="C45" s="878"/>
      <c r="D45" s="878"/>
      <c r="E45" s="839"/>
    </row>
    <row r="46" spans="2:5" s="452" customFormat="1" ht="14.5">
      <c r="B46" s="517" t="s">
        <v>753</v>
      </c>
      <c r="C46" s="873">
        <f>SUM(C48:C51)</f>
        <v>5885388.8223488824</v>
      </c>
      <c r="D46" s="873">
        <f>SUM(D48:D51)</f>
        <v>-47853001.58517503</v>
      </c>
      <c r="E46" s="839"/>
    </row>
    <row r="47" spans="2:5" s="438" customFormat="1">
      <c r="B47" s="557"/>
      <c r="C47" s="880"/>
      <c r="D47" s="880"/>
      <c r="E47" s="839"/>
    </row>
    <row r="48" spans="2:5">
      <c r="B48" s="293" t="s">
        <v>51</v>
      </c>
      <c r="C48" s="876">
        <v>1330171.487393836</v>
      </c>
      <c r="D48" s="876">
        <v>-220715431.22196138</v>
      </c>
      <c r="E48" s="839"/>
    </row>
    <row r="49" spans="2:7">
      <c r="B49" s="293" t="s">
        <v>52</v>
      </c>
      <c r="C49" s="874">
        <v>3406450.6113439291</v>
      </c>
      <c r="D49" s="874">
        <v>123059601.23805653</v>
      </c>
      <c r="E49" s="839"/>
    </row>
    <row r="50" spans="2:7">
      <c r="B50" s="293" t="s">
        <v>914</v>
      </c>
      <c r="C50" s="874">
        <v>1127583.9243101168</v>
      </c>
      <c r="D50" s="874">
        <v>48884484.145793781</v>
      </c>
      <c r="E50" s="839"/>
    </row>
    <row r="51" spans="2:7">
      <c r="B51" s="293" t="s">
        <v>55</v>
      </c>
      <c r="C51" s="874">
        <v>21182.799301000014</v>
      </c>
      <c r="D51" s="874">
        <v>918344.25293604378</v>
      </c>
      <c r="E51" s="839"/>
    </row>
    <row r="52" spans="2:7">
      <c r="B52" s="149"/>
      <c r="C52" s="875"/>
      <c r="D52" s="875"/>
      <c r="E52" s="839"/>
    </row>
    <row r="53" spans="2:7" s="452" customFormat="1" ht="14.5">
      <c r="B53" s="517" t="s">
        <v>754</v>
      </c>
      <c r="C53" s="873">
        <f>SUM(C55:C57)</f>
        <v>-20521.531333758147</v>
      </c>
      <c r="D53" s="873">
        <f>SUM(D55:D57)</f>
        <v>-3112645.9303331133</v>
      </c>
      <c r="E53" s="839"/>
    </row>
    <row r="54" spans="2:7" s="438" customFormat="1">
      <c r="B54" s="557"/>
      <c r="C54" s="880"/>
      <c r="D54" s="880"/>
      <c r="E54" s="839"/>
    </row>
    <row r="55" spans="2:7">
      <c r="B55" s="293" t="s">
        <v>51</v>
      </c>
      <c r="C55" s="876">
        <v>12511.490816067746</v>
      </c>
      <c r="D55" s="876">
        <v>-1615797.0246983673</v>
      </c>
      <c r="E55" s="839"/>
    </row>
    <row r="56" spans="2:7">
      <c r="B56" s="293" t="s">
        <v>52</v>
      </c>
      <c r="C56" s="874">
        <v>8959.5788063080454</v>
      </c>
      <c r="D56" s="874">
        <v>323668.92139681528</v>
      </c>
      <c r="E56" s="839"/>
    </row>
    <row r="57" spans="2:7">
      <c r="B57" s="293" t="s">
        <v>942</v>
      </c>
      <c r="C57" s="874">
        <v>-41992.600956133938</v>
      </c>
      <c r="D57" s="874">
        <v>-1820517.8270315614</v>
      </c>
      <c r="E57" s="839"/>
      <c r="F57" s="1026"/>
    </row>
    <row r="58" spans="2:7">
      <c r="B58" s="152"/>
      <c r="C58" s="881"/>
      <c r="D58" s="881"/>
      <c r="E58" s="839"/>
    </row>
    <row r="59" spans="2:7" s="427" customFormat="1" ht="15.5">
      <c r="B59" s="502" t="s">
        <v>755</v>
      </c>
      <c r="C59" s="882">
        <f>+C40+C42+C44+C46+C53</f>
        <v>12369439.9615371</v>
      </c>
      <c r="D59" s="882">
        <f>+D40+D42+D44+D46+D53</f>
        <v>231029042.84143201</v>
      </c>
      <c r="E59" s="839"/>
    </row>
    <row r="60" spans="2:7" ht="18" customHeight="1">
      <c r="B60" s="151"/>
      <c r="C60" s="883"/>
      <c r="D60" s="883"/>
      <c r="E60" s="1177"/>
      <c r="F60" s="1177"/>
      <c r="G60" s="1177"/>
    </row>
    <row r="61" spans="2:7" s="425" customFormat="1" ht="18" customHeight="1">
      <c r="B61" s="556" t="s">
        <v>870</v>
      </c>
      <c r="C61" s="884">
        <f>+C16+C59</f>
        <v>337267393.92071193</v>
      </c>
      <c r="D61" s="884">
        <f>+D16+D59</f>
        <v>14316427459.831934</v>
      </c>
      <c r="E61" s="1177"/>
      <c r="F61" s="1153"/>
      <c r="G61" s="1153"/>
    </row>
    <row r="62" spans="2:7" ht="18" customHeight="1">
      <c r="B62" s="154"/>
      <c r="C62" s="875"/>
      <c r="D62" s="875"/>
      <c r="E62" s="1177"/>
      <c r="F62" s="1177"/>
      <c r="G62" s="1177"/>
    </row>
    <row r="63" spans="2:7" s="425" customFormat="1" ht="18" customHeight="1">
      <c r="B63" s="556" t="s">
        <v>871</v>
      </c>
      <c r="C63" s="884">
        <f>+C14+C53</f>
        <v>2456320.2456946233</v>
      </c>
      <c r="D63" s="884">
        <f>+D14+D53</f>
        <v>104266618.70357153</v>
      </c>
      <c r="E63" s="1177"/>
      <c r="F63" s="1153"/>
      <c r="G63" s="1153"/>
    </row>
    <row r="64" spans="2:7" ht="18" customHeight="1">
      <c r="B64" s="154"/>
      <c r="C64" s="875"/>
      <c r="D64" s="875"/>
      <c r="E64" s="1177"/>
      <c r="F64" s="1177"/>
      <c r="G64" s="1177"/>
    </row>
    <row r="65" spans="2:7" s="425" customFormat="1" ht="18" customHeight="1">
      <c r="B65" s="556" t="s">
        <v>872</v>
      </c>
      <c r="C65" s="884">
        <f>+C61-C63</f>
        <v>334811073.6750173</v>
      </c>
      <c r="D65" s="884">
        <f>+D61-D63</f>
        <v>14212160841.128363</v>
      </c>
      <c r="E65" s="1177"/>
      <c r="F65" s="1153"/>
      <c r="G65" s="1153"/>
    </row>
    <row r="66" spans="2:7" ht="18" customHeight="1" thickBot="1">
      <c r="B66" s="155"/>
      <c r="C66" s="885"/>
      <c r="D66" s="885"/>
      <c r="E66" s="1156"/>
    </row>
    <row r="67" spans="2:7" ht="13.5" thickTop="1">
      <c r="B67" s="156"/>
      <c r="C67" s="157"/>
      <c r="D67" s="157"/>
    </row>
    <row r="68" spans="2:7" ht="13.5" customHeight="1">
      <c r="B68" s="158"/>
      <c r="C68" s="158"/>
      <c r="D68" s="158"/>
      <c r="E68" s="63"/>
    </row>
    <row r="69" spans="2:7" ht="12.75" customHeight="1">
      <c r="B69" s="158"/>
      <c r="C69" s="158"/>
      <c r="D69" s="158"/>
    </row>
    <row r="70" spans="2:7">
      <c r="B70" s="5"/>
      <c r="C70" s="5"/>
      <c r="D70" s="5"/>
      <c r="E70" s="63"/>
    </row>
    <row r="71" spans="2:7">
      <c r="B71" s="5"/>
      <c r="C71" s="93"/>
      <c r="D71" s="5"/>
      <c r="E71" s="63"/>
    </row>
    <row r="72" spans="2:7" ht="17">
      <c r="B72" s="1367" t="s">
        <v>781</v>
      </c>
      <c r="C72" s="1367"/>
      <c r="D72" s="1367"/>
      <c r="E72" s="1367"/>
    </row>
    <row r="73" spans="2:7">
      <c r="B73" s="5"/>
      <c r="C73" s="5"/>
      <c r="D73" s="5"/>
    </row>
    <row r="74" spans="2:7">
      <c r="B74" s="5"/>
      <c r="C74" s="5"/>
      <c r="D74" s="5"/>
    </row>
    <row r="75" spans="2:7" ht="13.5" thickBot="1">
      <c r="B75" s="5" t="s">
        <v>167</v>
      </c>
      <c r="C75" s="5"/>
      <c r="D75" s="5"/>
    </row>
    <row r="76" spans="2:7" ht="13.5" customHeight="1" thickTop="1">
      <c r="B76" s="1369" t="s">
        <v>289</v>
      </c>
      <c r="C76" s="1371" t="s">
        <v>44</v>
      </c>
      <c r="D76" s="1372"/>
      <c r="E76" s="1373"/>
    </row>
    <row r="77" spans="2:7" ht="13.5" customHeight="1" thickBot="1">
      <c r="B77" s="1370"/>
      <c r="C77" s="11" t="s">
        <v>45</v>
      </c>
      <c r="D77" s="12" t="s">
        <v>46</v>
      </c>
      <c r="E77" s="1029" t="s">
        <v>294</v>
      </c>
    </row>
    <row r="78" spans="2:7" ht="13.5" thickTop="1">
      <c r="B78" s="159"/>
      <c r="C78" s="761"/>
      <c r="D78" s="762"/>
      <c r="E78" s="1030"/>
    </row>
    <row r="79" spans="2:7">
      <c r="B79" s="149" t="s">
        <v>101</v>
      </c>
      <c r="C79" s="763">
        <v>972.35472649410247</v>
      </c>
      <c r="D79" s="919">
        <v>0.02</v>
      </c>
      <c r="E79" s="1050">
        <f>+C79+D79</f>
        <v>972.37472649410245</v>
      </c>
    </row>
    <row r="80" spans="2:7">
      <c r="B80" s="149" t="s">
        <v>102</v>
      </c>
      <c r="C80" s="763">
        <v>278.22273925590133</v>
      </c>
      <c r="D80" s="919">
        <v>11.92</v>
      </c>
      <c r="E80" s="1050">
        <f t="shared" ref="E80:E85" si="0">+C80+D80</f>
        <v>290.14273925590135</v>
      </c>
    </row>
    <row r="81" spans="2:5">
      <c r="B81" s="149" t="s">
        <v>341</v>
      </c>
      <c r="C81" s="763">
        <v>48.673495300399779</v>
      </c>
      <c r="D81" s="919">
        <v>0</v>
      </c>
      <c r="E81" s="1050">
        <f t="shared" si="0"/>
        <v>48.673495300399779</v>
      </c>
    </row>
    <row r="82" spans="2:5">
      <c r="B82" s="149" t="s">
        <v>103</v>
      </c>
      <c r="C82" s="763">
        <v>20.317364430124044</v>
      </c>
      <c r="D82" s="919">
        <v>0.79</v>
      </c>
      <c r="E82" s="1050">
        <f t="shared" si="0"/>
        <v>21.107364430124044</v>
      </c>
    </row>
    <row r="83" spans="2:5">
      <c r="B83" s="149" t="s">
        <v>104</v>
      </c>
      <c r="C83" s="763">
        <v>9.9368362293829922</v>
      </c>
      <c r="D83" s="919">
        <v>0.3</v>
      </c>
      <c r="E83" s="1050">
        <f t="shared" si="0"/>
        <v>10.236836229382993</v>
      </c>
    </row>
    <row r="84" spans="2:5">
      <c r="B84" s="149" t="s">
        <v>84</v>
      </c>
      <c r="C84" s="763">
        <v>-0.13581148907645979</v>
      </c>
      <c r="D84" s="919">
        <v>-0.08</v>
      </c>
      <c r="E84" s="1050">
        <f t="shared" si="0"/>
        <v>-0.21581148907645981</v>
      </c>
    </row>
    <row r="85" spans="2:5">
      <c r="B85" s="149" t="s">
        <v>342</v>
      </c>
      <c r="C85" s="763">
        <v>0.36619066290514024</v>
      </c>
      <c r="D85" s="919">
        <v>0</v>
      </c>
      <c r="E85" s="1050">
        <f t="shared" si="0"/>
        <v>0.36619066290514024</v>
      </c>
    </row>
    <row r="86" spans="2:5">
      <c r="B86" s="149"/>
      <c r="C86" s="759"/>
      <c r="D86" s="760"/>
      <c r="E86" s="1051"/>
    </row>
    <row r="87" spans="2:5" ht="13.5" thickBot="1">
      <c r="B87" s="160" t="s">
        <v>294</v>
      </c>
      <c r="C87" s="764">
        <f>SUM(C79:C86)</f>
        <v>1329.7355408837393</v>
      </c>
      <c r="D87" s="765">
        <f>SUM(D79:D86)</f>
        <v>12.950000000000001</v>
      </c>
      <c r="E87" s="1052">
        <f>SUM(E79:E86)</f>
        <v>1342.6855408837393</v>
      </c>
    </row>
    <row r="88" spans="2:5" ht="13.5" thickTop="1">
      <c r="B88" s="9"/>
      <c r="C88" s="161"/>
      <c r="D88" s="161"/>
    </row>
    <row r="89" spans="2:5">
      <c r="B89" s="5" t="s">
        <v>343</v>
      </c>
      <c r="C89" s="5"/>
      <c r="D89" s="5"/>
    </row>
    <row r="90" spans="2:5">
      <c r="B90" s="5" t="s">
        <v>583</v>
      </c>
      <c r="C90" s="5"/>
      <c r="D90" s="5"/>
    </row>
    <row r="91" spans="2:5">
      <c r="B91" s="162"/>
    </row>
    <row r="92" spans="2:5">
      <c r="B92" s="5"/>
    </row>
  </sheetData>
  <mergeCells count="6">
    <mergeCell ref="B5:D5"/>
    <mergeCell ref="B72:E72"/>
    <mergeCell ref="B6:D6"/>
    <mergeCell ref="B7:D7"/>
    <mergeCell ref="B76:B77"/>
    <mergeCell ref="C76:E76"/>
  </mergeCells>
  <hyperlinks>
    <hyperlink ref="A1" location="INDICE!A1" display="Indice"/>
  </hyperlinks>
  <printOptions horizontalCentered="1"/>
  <pageMargins left="0.14000000000000001" right="0.13" top="0.19685039370078741" bottom="0.19685039370078741" header="0.15748031496062992" footer="0"/>
  <pageSetup paperSize="9" scale="60" orientation="portrait" horizontalDpi="4294967293" r:id="rId1"/>
  <headerFooter scaleWithDoc="0">
    <oddFooter>&amp;R&amp;A</oddFooter>
  </headerFooter>
</worksheet>
</file>

<file path=xl/worksheets/sheet14.xml><?xml version="1.0" encoding="utf-8"?>
<worksheet xmlns="http://schemas.openxmlformats.org/spreadsheetml/2006/main" xmlns:r="http://schemas.openxmlformats.org/officeDocument/2006/relationships">
  <sheetPr>
    <tabColor theme="4" tint="-0.499984740745262"/>
    <pageSetUpPr fitToPage="1"/>
  </sheetPr>
  <dimension ref="A1:F76"/>
  <sheetViews>
    <sheetView showGridLines="0" zoomScaleNormal="100" zoomScaleSheetLayoutView="85" workbookViewId="0"/>
  </sheetViews>
  <sheetFormatPr baseColWidth="10" defaultColWidth="11.453125" defaultRowHeight="13"/>
  <cols>
    <col min="1" max="1" width="6.81640625" style="15" customWidth="1"/>
    <col min="2" max="2" width="108.453125" style="15" bestFit="1" customWidth="1"/>
    <col min="3" max="3" width="19.1796875" style="15" customWidth="1"/>
    <col min="4" max="4" width="19.1796875" style="15" bestFit="1" customWidth="1"/>
    <col min="5" max="5" width="24" style="1027" bestFit="1" customWidth="1"/>
    <col min="6" max="6" width="20" style="15" bestFit="1" customWidth="1"/>
    <col min="7" max="16384" width="11.453125" style="15"/>
  </cols>
  <sheetData>
    <row r="1" spans="1:6" ht="14.5">
      <c r="A1" s="783" t="s">
        <v>220</v>
      </c>
      <c r="B1" s="452"/>
    </row>
    <row r="2" spans="1:6" ht="15" customHeight="1">
      <c r="A2" s="452"/>
      <c r="B2" s="403" t="s">
        <v>661</v>
      </c>
      <c r="C2" s="145"/>
      <c r="D2" s="145"/>
    </row>
    <row r="3" spans="1:6" ht="15" customHeight="1">
      <c r="A3" s="452"/>
      <c r="B3" s="284" t="s">
        <v>306</v>
      </c>
      <c r="C3" s="145"/>
      <c r="D3" s="145"/>
    </row>
    <row r="4" spans="1:6" s="438" customFormat="1" ht="12">
      <c r="B4" s="1200"/>
      <c r="C4" s="1201"/>
      <c r="D4" s="1201"/>
      <c r="E4" s="1202"/>
    </row>
    <row r="5" spans="1:6" s="438" customFormat="1" ht="17">
      <c r="B5" s="1366" t="s">
        <v>817</v>
      </c>
      <c r="C5" s="1366"/>
      <c r="D5" s="1366"/>
      <c r="E5" s="1202"/>
    </row>
    <row r="6" spans="1:6" ht="17.25" customHeight="1">
      <c r="B6" s="1366" t="s">
        <v>284</v>
      </c>
      <c r="C6" s="1366"/>
      <c r="D6" s="1366"/>
    </row>
    <row r="7" spans="1:6" ht="17.25" customHeight="1">
      <c r="B7" s="1368" t="s">
        <v>869</v>
      </c>
      <c r="C7" s="1368"/>
      <c r="D7" s="1368"/>
    </row>
    <row r="8" spans="1:6" s="438" customFormat="1" ht="12">
      <c r="B8" s="461"/>
      <c r="C8" s="461"/>
      <c r="D8" s="461"/>
      <c r="E8" s="1202"/>
    </row>
    <row r="9" spans="1:6" s="438" customFormat="1" ht="12.5" thickBot="1">
      <c r="B9" s="462"/>
      <c r="C9" s="463"/>
      <c r="D9" s="463"/>
      <c r="E9" s="1202"/>
    </row>
    <row r="10" spans="1:6" ht="17.25" customHeight="1" thickTop="1" thickBot="1">
      <c r="B10" s="146"/>
      <c r="C10" s="466" t="s">
        <v>276</v>
      </c>
      <c r="D10" s="466" t="s">
        <v>277</v>
      </c>
    </row>
    <row r="11" spans="1:6" ht="18" customHeight="1" thickTop="1">
      <c r="B11" s="147"/>
      <c r="C11" s="1203"/>
      <c r="D11" s="1204"/>
    </row>
    <row r="12" spans="1:6" ht="18" customHeight="1">
      <c r="B12" s="556" t="s">
        <v>838</v>
      </c>
      <c r="C12" s="868">
        <v>329386381.43773806</v>
      </c>
      <c r="D12" s="868">
        <v>12453539128.397247</v>
      </c>
      <c r="F12" s="1233"/>
    </row>
    <row r="13" spans="1:6" ht="18" customHeight="1">
      <c r="B13" s="148"/>
      <c r="C13" s="869"/>
      <c r="D13" s="869"/>
    </row>
    <row r="14" spans="1:6" ht="18" customHeight="1">
      <c r="B14" s="556" t="s">
        <v>839</v>
      </c>
      <c r="C14" s="868">
        <v>2805421.7250773218</v>
      </c>
      <c r="D14" s="868">
        <v>106068226.20791095</v>
      </c>
    </row>
    <row r="15" spans="1:6" ht="18" customHeight="1">
      <c r="B15" s="148"/>
      <c r="C15" s="869"/>
      <c r="D15" s="869"/>
    </row>
    <row r="16" spans="1:6" ht="18" customHeight="1">
      <c r="B16" s="556" t="s">
        <v>840</v>
      </c>
      <c r="C16" s="868">
        <f>+C12+C14</f>
        <v>332191803.16281539</v>
      </c>
      <c r="D16" s="868">
        <f>+D12+D14</f>
        <v>12559607354.605158</v>
      </c>
      <c r="E16" s="1177"/>
    </row>
    <row r="17" spans="1:6">
      <c r="B17" s="149"/>
      <c r="C17" s="1205"/>
      <c r="D17" s="1206"/>
    </row>
    <row r="18" spans="1:6" s="427" customFormat="1" ht="15.5">
      <c r="B18" s="502" t="s">
        <v>263</v>
      </c>
      <c r="C18" s="1207"/>
      <c r="D18" s="1208"/>
      <c r="E18" s="1209"/>
      <c r="F18" s="15"/>
    </row>
    <row r="19" spans="1:6">
      <c r="B19" s="151"/>
      <c r="C19" s="1210"/>
      <c r="D19" s="1210"/>
    </row>
    <row r="20" spans="1:6" s="452" customFormat="1" ht="14.5">
      <c r="B20" s="517" t="s">
        <v>311</v>
      </c>
      <c r="C20" s="1211">
        <f>SUM(C22:C27)</f>
        <v>60326829.419439249</v>
      </c>
      <c r="D20" s="1211">
        <f>SUM(D22:D27)</f>
        <v>2478662974.3445601</v>
      </c>
      <c r="E20" s="1212"/>
      <c r="F20" s="15"/>
    </row>
    <row r="21" spans="1:6">
      <c r="B21" s="151"/>
      <c r="C21" s="1210"/>
      <c r="D21" s="1213"/>
    </row>
    <row r="22" spans="1:6">
      <c r="B22" s="293" t="s">
        <v>374</v>
      </c>
      <c r="C22" s="874">
        <v>5656856.4493207531</v>
      </c>
      <c r="D22" s="874">
        <v>229800000</v>
      </c>
    </row>
    <row r="23" spans="1:6">
      <c r="B23" s="293" t="s">
        <v>264</v>
      </c>
      <c r="C23" s="874">
        <v>12538709.162128143</v>
      </c>
      <c r="D23" s="874">
        <v>542124701.12836492</v>
      </c>
    </row>
    <row r="24" spans="1:6">
      <c r="B24" s="293" t="s">
        <v>375</v>
      </c>
      <c r="C24" s="874">
        <v>28109409.01008283</v>
      </c>
      <c r="D24" s="874">
        <v>1149017089.4483583</v>
      </c>
    </row>
    <row r="25" spans="1:6">
      <c r="B25" s="293" t="s">
        <v>896</v>
      </c>
      <c r="C25" s="874">
        <v>13732160.059961028</v>
      </c>
      <c r="D25" s="874">
        <v>546324714.57692826</v>
      </c>
    </row>
    <row r="26" spans="1:6">
      <c r="B26" s="293" t="s">
        <v>82</v>
      </c>
      <c r="C26" s="874">
        <v>186384.78510663356</v>
      </c>
      <c r="D26" s="874">
        <v>7481747.1425113399</v>
      </c>
    </row>
    <row r="27" spans="1:6">
      <c r="B27" s="293" t="s">
        <v>49</v>
      </c>
      <c r="C27" s="874">
        <v>103309.95283985841</v>
      </c>
      <c r="D27" s="874">
        <v>3914722.0483973389</v>
      </c>
    </row>
    <row r="28" spans="1:6">
      <c r="A28" s="1215"/>
      <c r="C28" s="1216"/>
      <c r="D28" s="1217"/>
    </row>
    <row r="29" spans="1:6" s="452" customFormat="1" ht="14.5">
      <c r="B29" s="517" t="s">
        <v>265</v>
      </c>
      <c r="C29" s="1211">
        <f>SUM(C31:C40)</f>
        <v>54862399.66428531</v>
      </c>
      <c r="D29" s="1211">
        <f>SUM(D31:D40)</f>
        <v>2235794916.5234404</v>
      </c>
      <c r="E29" s="1212"/>
      <c r="F29" s="15"/>
    </row>
    <row r="30" spans="1:6">
      <c r="B30" s="151"/>
      <c r="C30" s="1210"/>
      <c r="D30" s="1210"/>
    </row>
    <row r="31" spans="1:6">
      <c r="B31" s="293" t="s">
        <v>374</v>
      </c>
      <c r="C31" s="876">
        <v>5656856.4493207531</v>
      </c>
      <c r="D31" s="876">
        <v>229800000</v>
      </c>
    </row>
    <row r="32" spans="1:6">
      <c r="B32" s="293" t="s">
        <v>264</v>
      </c>
      <c r="C32" s="876">
        <v>903110.83384990855</v>
      </c>
      <c r="D32" s="876">
        <v>36599109.584451839</v>
      </c>
    </row>
    <row r="33" spans="2:6">
      <c r="B33" s="293" t="s">
        <v>375</v>
      </c>
      <c r="C33" s="876">
        <v>26502465.549459647</v>
      </c>
      <c r="D33" s="876">
        <v>1085016663.8949494</v>
      </c>
    </row>
    <row r="34" spans="2:6">
      <c r="B34" s="293" t="s">
        <v>896</v>
      </c>
      <c r="C34" s="876">
        <v>16084887.201696962</v>
      </c>
      <c r="D34" s="876">
        <v>643799521.3968873</v>
      </c>
    </row>
    <row r="35" spans="2:6">
      <c r="B35" s="293" t="s">
        <v>895</v>
      </c>
      <c r="C35" s="876">
        <v>2750000</v>
      </c>
      <c r="D35" s="876">
        <v>119221574.99999999</v>
      </c>
    </row>
    <row r="36" spans="2:6">
      <c r="B36" s="293" t="s">
        <v>376</v>
      </c>
      <c r="C36" s="876">
        <v>1155852.2942185337</v>
      </c>
      <c r="D36" s="876">
        <v>43700810.295502588</v>
      </c>
    </row>
    <row r="37" spans="2:6">
      <c r="B37" s="293" t="s">
        <v>82</v>
      </c>
      <c r="C37" s="876">
        <v>1768386.7029815977</v>
      </c>
      <c r="D37" s="876">
        <v>76041900.279700652</v>
      </c>
    </row>
    <row r="38" spans="2:6">
      <c r="B38" s="293" t="s">
        <v>96</v>
      </c>
      <c r="C38" s="876">
        <v>25768.008079149386</v>
      </c>
      <c r="D38" s="876">
        <v>1043337.4895021187</v>
      </c>
    </row>
    <row r="39" spans="2:6">
      <c r="B39" s="293" t="s">
        <v>68</v>
      </c>
      <c r="C39" s="876">
        <v>14253.971206591361</v>
      </c>
      <c r="D39" s="876">
        <v>538918.41957016813</v>
      </c>
    </row>
    <row r="40" spans="2:6">
      <c r="B40" s="293" t="s">
        <v>49</v>
      </c>
      <c r="C40" s="876">
        <v>818.65347216836972</v>
      </c>
      <c r="D40" s="876">
        <v>33080.16287675823</v>
      </c>
    </row>
    <row r="41" spans="2:6">
      <c r="B41" s="149"/>
      <c r="C41" s="1210"/>
      <c r="D41" s="1213"/>
    </row>
    <row r="42" spans="2:6" s="452" customFormat="1" ht="14.5">
      <c r="B42" s="517" t="s">
        <v>312</v>
      </c>
      <c r="C42" s="1211">
        <f>+C20-C29</f>
        <v>5464429.7551539391</v>
      </c>
      <c r="D42" s="1211">
        <f>+D20-D29</f>
        <v>242868057.82111979</v>
      </c>
      <c r="E42" s="1212"/>
      <c r="F42" s="15"/>
    </row>
    <row r="43" spans="2:6" ht="14.5">
      <c r="B43" s="150"/>
      <c r="C43" s="1220"/>
      <c r="D43" s="1221"/>
    </row>
    <row r="44" spans="2:6" s="452" customFormat="1" ht="14.5">
      <c r="B44" s="517" t="s">
        <v>354</v>
      </c>
      <c r="C44" s="1211">
        <v>12657.397431438714</v>
      </c>
      <c r="D44" s="1221">
        <v>515586.04247000004</v>
      </c>
      <c r="E44" s="1212"/>
      <c r="F44" s="15"/>
    </row>
    <row r="45" spans="2:6" ht="14.5">
      <c r="B45" s="150"/>
      <c r="C45" s="1211"/>
      <c r="D45" s="1221"/>
    </row>
    <row r="46" spans="2:6" s="452" customFormat="1" ht="14.5">
      <c r="B46" s="517" t="s">
        <v>699</v>
      </c>
      <c r="C46" s="1211">
        <v>-87281.217249999987</v>
      </c>
      <c r="D46" s="1221">
        <v>-3536388.6606045249</v>
      </c>
      <c r="E46" s="1212"/>
      <c r="F46" s="15"/>
    </row>
    <row r="47" spans="2:6" ht="14.5">
      <c r="B47" s="150"/>
      <c r="C47" s="1211"/>
      <c r="D47" s="1211"/>
      <c r="E47" s="1212"/>
      <c r="F47" s="1212"/>
    </row>
    <row r="48" spans="2:6" s="452" customFormat="1" ht="14.5">
      <c r="B48" s="517" t="s">
        <v>753</v>
      </c>
      <c r="C48" s="1211">
        <f>SUM(C50:C53)</f>
        <v>34886.301943810773</v>
      </c>
      <c r="D48" s="1211">
        <f>SUM(D50:D53)</f>
        <v>1518774457.5281296</v>
      </c>
      <c r="E48" s="1212"/>
      <c r="F48" s="1212"/>
    </row>
    <row r="49" spans="2:6" s="438" customFormat="1" ht="14.5">
      <c r="B49" s="557"/>
      <c r="C49" s="1222"/>
      <c r="D49" s="1223"/>
      <c r="E49" s="1212"/>
      <c r="F49" s="1212"/>
    </row>
    <row r="50" spans="2:6" ht="14.5">
      <c r="B50" s="293" t="s">
        <v>51</v>
      </c>
      <c r="C50" s="1218">
        <v>-5521083.1961496081</v>
      </c>
      <c r="D50" s="1219">
        <v>1178129866.2998638</v>
      </c>
      <c r="E50" s="1212"/>
      <c r="F50" s="1212"/>
    </row>
    <row r="51" spans="2:6" ht="14.5">
      <c r="B51" s="293" t="s">
        <v>52</v>
      </c>
      <c r="C51" s="1214">
        <v>2251546.3657149887</v>
      </c>
      <c r="D51" s="1214">
        <v>209340058.62993884</v>
      </c>
      <c r="E51" s="1212"/>
      <c r="F51" s="1212"/>
    </row>
    <row r="52" spans="2:6" ht="14.5">
      <c r="B52" s="293" t="s">
        <v>914</v>
      </c>
      <c r="C52" s="1214">
        <v>3282457.9895190792</v>
      </c>
      <c r="D52" s="1214">
        <v>130356609.26543379</v>
      </c>
      <c r="E52" s="1212"/>
      <c r="F52" s="1212"/>
    </row>
    <row r="53" spans="2:6" ht="14.5">
      <c r="B53" s="293" t="s">
        <v>55</v>
      </c>
      <c r="C53" s="1214">
        <v>21965.142859351006</v>
      </c>
      <c r="D53" s="1214">
        <v>947923.33289324562</v>
      </c>
      <c r="E53" s="1212"/>
      <c r="F53" s="1212"/>
    </row>
    <row r="54" spans="2:6" ht="14.5">
      <c r="B54" s="149"/>
      <c r="C54" s="1216"/>
      <c r="D54" s="1216"/>
      <c r="E54" s="1212"/>
      <c r="F54" s="1212"/>
    </row>
    <row r="55" spans="2:6" s="452" customFormat="1" ht="14.5">
      <c r="B55" s="517" t="s">
        <v>754</v>
      </c>
      <c r="C55" s="1211">
        <f>SUM(C57:C59)</f>
        <v>-349101.4793826986</v>
      </c>
      <c r="D55" s="1211">
        <f>SUM(D57:D59)</f>
        <v>-1801607.5043394379</v>
      </c>
      <c r="E55" s="1212"/>
      <c r="F55" s="1212"/>
    </row>
    <row r="56" spans="2:6" s="438" customFormat="1" ht="14.5">
      <c r="B56" s="557"/>
      <c r="C56" s="1222"/>
      <c r="D56" s="1223"/>
      <c r="E56" s="1212"/>
      <c r="F56" s="1212"/>
    </row>
    <row r="57" spans="2:6" ht="14.5">
      <c r="B57" s="293" t="s">
        <v>51</v>
      </c>
      <c r="C57" s="1218">
        <v>-5011.0114634277834</v>
      </c>
      <c r="D57" s="1219">
        <v>11108474.262886502</v>
      </c>
      <c r="E57" s="1212"/>
      <c r="F57" s="1212"/>
    </row>
    <row r="58" spans="2:6" ht="14.5">
      <c r="B58" s="293" t="s">
        <v>52</v>
      </c>
      <c r="C58" s="1214">
        <v>5872.7308557274118</v>
      </c>
      <c r="D58" s="1214">
        <v>554280.81332059193</v>
      </c>
      <c r="E58" s="1212"/>
      <c r="F58" s="1212"/>
    </row>
    <row r="59" spans="2:6" ht="14.5">
      <c r="B59" s="293" t="s">
        <v>942</v>
      </c>
      <c r="C59" s="1214">
        <v>-349963.19877499825</v>
      </c>
      <c r="D59" s="1214">
        <v>-13464362.580546532</v>
      </c>
      <c r="E59" s="1212"/>
      <c r="F59" s="1212"/>
    </row>
    <row r="60" spans="2:6" ht="14.5">
      <c r="B60" s="293"/>
      <c r="C60" s="1214"/>
      <c r="D60" s="1224"/>
      <c r="E60" s="1212"/>
      <c r="F60" s="1212"/>
    </row>
    <row r="61" spans="2:6" s="427" customFormat="1" ht="15.5">
      <c r="B61" s="502" t="s">
        <v>755</v>
      </c>
      <c r="C61" s="1225">
        <f>+C42+C44+C46+C48+C55</f>
        <v>5075590.7578964904</v>
      </c>
      <c r="D61" s="1225">
        <f>+D42+D44+D46+D48+D55</f>
        <v>1756820105.2267754</v>
      </c>
      <c r="E61" s="1212"/>
      <c r="F61" s="1212"/>
    </row>
    <row r="62" spans="2:6" ht="18" customHeight="1">
      <c r="B62" s="151"/>
      <c r="C62" s="1226"/>
      <c r="D62" s="1226"/>
      <c r="E62" s="1212"/>
      <c r="F62" s="1212"/>
    </row>
    <row r="63" spans="2:6" s="425" customFormat="1" ht="18" customHeight="1">
      <c r="B63" s="556" t="s">
        <v>870</v>
      </c>
      <c r="C63" s="1227">
        <f>+C16+C61</f>
        <v>337267393.92071187</v>
      </c>
      <c r="D63" s="1227">
        <f>+D16+D61</f>
        <v>14316427459.831934</v>
      </c>
      <c r="E63" s="1242"/>
      <c r="F63" s="1212"/>
    </row>
    <row r="64" spans="2:6" ht="18" customHeight="1">
      <c r="B64" s="154"/>
      <c r="C64" s="1216"/>
      <c r="D64" s="1216"/>
      <c r="E64" s="1212"/>
      <c r="F64" s="1212"/>
    </row>
    <row r="65" spans="1:6" s="425" customFormat="1" ht="18" customHeight="1">
      <c r="B65" s="556" t="s">
        <v>871</v>
      </c>
      <c r="C65" s="1227">
        <f>+C14+C55</f>
        <v>2456320.2456946233</v>
      </c>
      <c r="D65" s="1227">
        <f>+D14+D55</f>
        <v>104266618.70357151</v>
      </c>
      <c r="E65" s="1212"/>
      <c r="F65" s="1212"/>
    </row>
    <row r="66" spans="1:6" ht="18" customHeight="1">
      <c r="B66" s="154"/>
      <c r="C66" s="1216"/>
      <c r="D66" s="1216"/>
      <c r="E66" s="1212"/>
      <c r="F66" s="1212"/>
    </row>
    <row r="67" spans="1:6" s="425" customFormat="1" ht="18" customHeight="1">
      <c r="B67" s="556" t="s">
        <v>872</v>
      </c>
      <c r="C67" s="1227">
        <f>+C63-C65</f>
        <v>334811073.67501724</v>
      </c>
      <c r="D67" s="1227">
        <f>+D63-D65</f>
        <v>14212160841.128363</v>
      </c>
      <c r="E67" s="1242"/>
      <c r="F67" s="1212"/>
    </row>
    <row r="68" spans="1:6" ht="18" customHeight="1" thickBot="1">
      <c r="B68" s="155"/>
      <c r="C68" s="1228"/>
      <c r="D68" s="1228"/>
      <c r="E68" s="1212"/>
      <c r="F68" s="1212"/>
    </row>
    <row r="69" spans="1:6" ht="15" thickTop="1">
      <c r="B69" s="156"/>
      <c r="C69" s="157"/>
      <c r="D69" s="157"/>
      <c r="E69" s="1212"/>
      <c r="F69" s="1212"/>
    </row>
    <row r="70" spans="1:6" ht="13.5" customHeight="1">
      <c r="B70" s="158"/>
      <c r="C70" s="158"/>
      <c r="D70" s="158"/>
    </row>
    <row r="71" spans="1:6" ht="12.75" customHeight="1">
      <c r="B71" s="158"/>
      <c r="C71" s="158"/>
      <c r="D71" s="158"/>
    </row>
    <row r="72" spans="1:6">
      <c r="B72" s="5"/>
      <c r="D72" s="828"/>
    </row>
    <row r="74" spans="1:6">
      <c r="D74" s="828"/>
    </row>
    <row r="76" spans="1:6" s="1027" customFormat="1">
      <c r="A76" s="15"/>
      <c r="B76" s="15"/>
      <c r="C76" s="15"/>
      <c r="D76" s="828"/>
      <c r="F76" s="15"/>
    </row>
  </sheetData>
  <mergeCells count="3">
    <mergeCell ref="B6:D6"/>
    <mergeCell ref="B7:D7"/>
    <mergeCell ref="B5:D5"/>
  </mergeCells>
  <hyperlinks>
    <hyperlink ref="A1" location="INDICE!A1" display="Indice"/>
  </hyperlinks>
  <printOptions horizontalCentered="1"/>
  <pageMargins left="0.14000000000000001" right="0.13" top="0.19685039370078741" bottom="0.19685039370078741" header="0.15748031496062992" footer="0"/>
  <pageSetup paperSize="9" scale="70"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sheetPr>
    <tabColor theme="4" tint="-0.499984740745262"/>
    <pageSetUpPr fitToPage="1"/>
  </sheetPr>
  <dimension ref="A1:K85"/>
  <sheetViews>
    <sheetView showGridLines="0" zoomScaleNormal="100" zoomScaleSheetLayoutView="85" workbookViewId="0"/>
  </sheetViews>
  <sheetFormatPr baseColWidth="10" defaultColWidth="11.453125" defaultRowHeight="13"/>
  <cols>
    <col min="1" max="1" width="6.81640625" style="15" customWidth="1"/>
    <col min="2" max="2" width="25.1796875" style="122" customWidth="1"/>
    <col min="3" max="3" width="15.7265625" style="122" customWidth="1"/>
    <col min="4" max="4" width="20.7265625" style="122" customWidth="1"/>
    <col min="5" max="5" width="15.81640625" style="122" customWidth="1"/>
    <col min="6" max="6" width="21" style="122" customWidth="1"/>
    <col min="7" max="16384" width="11.453125" style="15"/>
  </cols>
  <sheetData>
    <row r="1" spans="1:11" ht="14.5">
      <c r="A1" s="783" t="s">
        <v>220</v>
      </c>
      <c r="B1" s="42"/>
      <c r="C1" s="5"/>
      <c r="D1" s="5"/>
      <c r="E1" s="5"/>
      <c r="F1" s="5"/>
    </row>
    <row r="2" spans="1:11" ht="15" customHeight="1">
      <c r="A2" s="452"/>
      <c r="B2" s="403" t="s">
        <v>661</v>
      </c>
      <c r="C2" s="5"/>
      <c r="D2" s="5"/>
      <c r="E2" s="5"/>
      <c r="F2" s="5"/>
    </row>
    <row r="3" spans="1:11" ht="15" customHeight="1">
      <c r="A3" s="452"/>
      <c r="B3" s="284" t="s">
        <v>306</v>
      </c>
      <c r="C3" s="5"/>
      <c r="D3" s="5"/>
      <c r="E3" s="5"/>
      <c r="F3" s="5"/>
    </row>
    <row r="4" spans="1:11" s="438" customFormat="1">
      <c r="B4" s="35"/>
      <c r="C4" s="35"/>
      <c r="D4" s="35"/>
      <c r="E4" s="35"/>
      <c r="F4" s="35"/>
      <c r="G4" s="15"/>
      <c r="H4" s="15"/>
      <c r="I4" s="15"/>
      <c r="J4" s="15"/>
      <c r="K4" s="15"/>
    </row>
    <row r="5" spans="1:11" s="438" customFormat="1">
      <c r="B5" s="35"/>
      <c r="C5" s="35"/>
      <c r="D5" s="35"/>
      <c r="E5" s="35"/>
      <c r="F5" s="35"/>
      <c r="G5" s="15"/>
      <c r="H5" s="15"/>
      <c r="I5" s="15"/>
      <c r="J5" s="15"/>
      <c r="K5" s="15"/>
    </row>
    <row r="6" spans="1:11" ht="17">
      <c r="B6" s="1263" t="s">
        <v>767</v>
      </c>
      <c r="C6" s="1263"/>
      <c r="D6" s="1263"/>
      <c r="E6" s="1263"/>
      <c r="F6" s="1263"/>
    </row>
    <row r="7" spans="1:11" s="438" customFormat="1">
      <c r="B7" s="35"/>
      <c r="C7" s="35"/>
      <c r="D7" s="35"/>
      <c r="E7" s="35"/>
      <c r="F7" s="35"/>
      <c r="G7" s="15"/>
      <c r="H7" s="15"/>
      <c r="I7" s="15"/>
      <c r="J7" s="15"/>
      <c r="K7" s="15"/>
    </row>
    <row r="8" spans="1:11" s="438" customFormat="1" ht="13.5" thickBot="1">
      <c r="B8" s="35"/>
      <c r="C8" s="35"/>
      <c r="D8" s="35"/>
      <c r="E8" s="35"/>
      <c r="F8" s="35"/>
      <c r="G8" s="15"/>
      <c r="H8" s="15"/>
      <c r="I8" s="15"/>
      <c r="J8" s="15"/>
      <c r="K8" s="15"/>
    </row>
    <row r="9" spans="1:11" ht="30" thickTop="1" thickBot="1">
      <c r="B9" s="467" t="s">
        <v>97</v>
      </c>
      <c r="C9" s="468" t="s">
        <v>98</v>
      </c>
      <c r="D9" s="467" t="s">
        <v>344</v>
      </c>
      <c r="E9" s="467" t="s">
        <v>844</v>
      </c>
      <c r="F9" s="469" t="s">
        <v>99</v>
      </c>
    </row>
    <row r="10" spans="1:11" ht="15" thickTop="1">
      <c r="B10" s="720">
        <v>37290</v>
      </c>
      <c r="C10" s="721">
        <v>1</v>
      </c>
      <c r="D10" s="721">
        <v>1.3999590337802097</v>
      </c>
      <c r="E10" s="721">
        <v>1.4</v>
      </c>
      <c r="F10" s="722">
        <v>1.2063999999999999</v>
      </c>
    </row>
    <row r="11" spans="1:11" ht="14.5">
      <c r="B11" s="720">
        <v>37346</v>
      </c>
      <c r="C11" s="721">
        <v>1.0481</v>
      </c>
      <c r="D11" s="721">
        <v>1.4673678494766407</v>
      </c>
      <c r="E11" s="721">
        <v>2.9</v>
      </c>
      <c r="F11" s="722">
        <v>2.5363000000000002</v>
      </c>
    </row>
    <row r="12" spans="1:11" ht="14.5">
      <c r="B12" s="720">
        <v>37437</v>
      </c>
      <c r="C12" s="721">
        <v>1.2495000000000001</v>
      </c>
      <c r="D12" s="721">
        <v>1.749237448677363</v>
      </c>
      <c r="E12" s="721">
        <v>3.8</v>
      </c>
      <c r="F12" s="722">
        <v>3.7549000000000001</v>
      </c>
    </row>
    <row r="13" spans="1:11" ht="14.5">
      <c r="B13" s="720">
        <v>37529</v>
      </c>
      <c r="C13" s="721">
        <v>1.3715999999999999</v>
      </c>
      <c r="D13" s="721">
        <v>1.9202837030972117</v>
      </c>
      <c r="E13" s="721">
        <v>3.75</v>
      </c>
      <c r="F13" s="722">
        <v>3.6941999999999999</v>
      </c>
    </row>
    <row r="14" spans="1:11" ht="14.5">
      <c r="B14" s="720">
        <v>37621</v>
      </c>
      <c r="C14" s="721">
        <v>1.4053</v>
      </c>
      <c r="D14" s="721">
        <v>1.9674070109433832</v>
      </c>
      <c r="E14" s="721">
        <v>3.4</v>
      </c>
      <c r="F14" s="722">
        <v>3.5409000000000002</v>
      </c>
    </row>
    <row r="15" spans="1:11" ht="14.5">
      <c r="B15" s="720">
        <v>37711</v>
      </c>
      <c r="C15" s="721">
        <v>1.4340999999999999</v>
      </c>
      <c r="D15" s="721">
        <v>2.0077399999999996</v>
      </c>
      <c r="E15" s="721">
        <v>2.88</v>
      </c>
      <c r="F15" s="722">
        <v>3.1358999999999999</v>
      </c>
    </row>
    <row r="16" spans="1:11" ht="14.5">
      <c r="B16" s="720">
        <v>37802</v>
      </c>
      <c r="C16" s="721">
        <v>1.4403999999999999</v>
      </c>
      <c r="D16" s="721">
        <v>2.0165599999999997</v>
      </c>
      <c r="E16" s="721">
        <v>2.8</v>
      </c>
      <c r="F16" s="722">
        <v>3.2225000000000001</v>
      </c>
    </row>
    <row r="17" spans="2:6" ht="14.5">
      <c r="B17" s="720">
        <v>37894</v>
      </c>
      <c r="C17" s="721">
        <v>1.4448000000000001</v>
      </c>
      <c r="D17" s="721">
        <v>2.0227200000000001</v>
      </c>
      <c r="E17" s="721">
        <v>2.915</v>
      </c>
      <c r="F17" s="722">
        <v>3.3969999999999998</v>
      </c>
    </row>
    <row r="18" spans="2:6" ht="14.5">
      <c r="B18" s="720">
        <v>37986</v>
      </c>
      <c r="C18" s="721">
        <v>1.4568000000000001</v>
      </c>
      <c r="D18" s="721">
        <v>2.03952</v>
      </c>
      <c r="E18" s="721">
        <v>2.9175</v>
      </c>
      <c r="F18" s="722">
        <v>3.6720999999999999</v>
      </c>
    </row>
    <row r="19" spans="2:6" ht="14.5">
      <c r="B19" s="720">
        <v>38077</v>
      </c>
      <c r="C19" s="721">
        <v>1.4678</v>
      </c>
      <c r="D19" s="721">
        <v>2.0549200000000001</v>
      </c>
      <c r="E19" s="721">
        <v>2.86</v>
      </c>
      <c r="F19" s="722">
        <v>3.5173999999999999</v>
      </c>
    </row>
    <row r="20" spans="2:6" ht="14.5">
      <c r="B20" s="720">
        <v>38168</v>
      </c>
      <c r="C20" s="721">
        <v>1.4983</v>
      </c>
      <c r="D20" s="721">
        <v>2.09762</v>
      </c>
      <c r="E20" s="721">
        <v>2.9580000000000002</v>
      </c>
      <c r="F20" s="722">
        <v>3.6029</v>
      </c>
    </row>
    <row r="21" spans="2:6" ht="14.5">
      <c r="B21" s="720">
        <v>38260</v>
      </c>
      <c r="C21" s="721">
        <v>1.52</v>
      </c>
      <c r="D21" s="721">
        <v>2.1279999999999997</v>
      </c>
      <c r="E21" s="721">
        <v>2.9809999999999999</v>
      </c>
      <c r="F21" s="722">
        <v>3.7073</v>
      </c>
    </row>
    <row r="22" spans="2:6" ht="14.5">
      <c r="B22" s="720">
        <v>38352</v>
      </c>
      <c r="C22" s="721">
        <v>1.5367</v>
      </c>
      <c r="D22" s="721">
        <v>2.1513799999999996</v>
      </c>
      <c r="E22" s="721">
        <v>2.9790000000000001</v>
      </c>
      <c r="F22" s="722">
        <v>4.0530999999999997</v>
      </c>
    </row>
    <row r="23" spans="2:6" ht="14.5">
      <c r="B23" s="720">
        <v>38442</v>
      </c>
      <c r="C23" s="721">
        <v>1.5844</v>
      </c>
      <c r="D23" s="721">
        <v>2.2181599999999997</v>
      </c>
      <c r="E23" s="721">
        <v>2.9169999999999998</v>
      </c>
      <c r="F23" s="722">
        <v>3.7824</v>
      </c>
    </row>
    <row r="24" spans="2:6" ht="14.5">
      <c r="B24" s="720">
        <v>38533</v>
      </c>
      <c r="C24" s="721">
        <v>1.6274</v>
      </c>
      <c r="D24" s="721">
        <v>2.2783599999999997</v>
      </c>
      <c r="E24" s="721">
        <v>2.887</v>
      </c>
      <c r="F24" s="722">
        <v>3.4922</v>
      </c>
    </row>
    <row r="25" spans="2:6" ht="14.5">
      <c r="B25" s="720">
        <v>38625</v>
      </c>
      <c r="C25" s="721">
        <v>1.6667000000000001</v>
      </c>
      <c r="D25" s="721">
        <v>2.33338</v>
      </c>
      <c r="E25" s="721">
        <v>2.91</v>
      </c>
      <c r="F25" s="722">
        <v>3.4971999999999999</v>
      </c>
    </row>
    <row r="26" spans="2:6" ht="14.5">
      <c r="B26" s="720">
        <v>38717</v>
      </c>
      <c r="C26" s="721">
        <v>1.7173</v>
      </c>
      <c r="D26" s="721">
        <v>2.4041757275690854</v>
      </c>
      <c r="E26" s="721">
        <v>3.04</v>
      </c>
      <c r="F26" s="722">
        <v>3.6019000000000001</v>
      </c>
    </row>
    <row r="27" spans="2:6" ht="14.5">
      <c r="B27" s="720">
        <v>38807</v>
      </c>
      <c r="C27" s="721">
        <v>1.7682</v>
      </c>
      <c r="D27" s="721">
        <v>2.4754799999999997</v>
      </c>
      <c r="E27" s="721">
        <v>3.0819999999999999</v>
      </c>
      <c r="F27" s="722">
        <v>3.7362000000000002</v>
      </c>
    </row>
    <row r="28" spans="2:6" ht="14.5">
      <c r="B28" s="720">
        <v>38898</v>
      </c>
      <c r="C28" s="721">
        <v>1.8150999999999999</v>
      </c>
      <c r="D28" s="721">
        <v>2.54114</v>
      </c>
      <c r="E28" s="721">
        <v>3.0859999999999999</v>
      </c>
      <c r="F28" s="722">
        <v>3.9438</v>
      </c>
    </row>
    <row r="29" spans="2:6" ht="14.5">
      <c r="B29" s="720">
        <v>38990</v>
      </c>
      <c r="C29" s="721">
        <v>1.8451</v>
      </c>
      <c r="D29" s="721">
        <v>2.5831399999999998</v>
      </c>
      <c r="E29" s="721">
        <v>3.1040000000000001</v>
      </c>
      <c r="F29" s="722">
        <v>3.9361000000000002</v>
      </c>
    </row>
    <row r="30" spans="2:6" ht="14.5">
      <c r="B30" s="720">
        <v>39082</v>
      </c>
      <c r="C30" s="721">
        <v>1.8904000000000001</v>
      </c>
      <c r="D30" s="721">
        <v>2.64656</v>
      </c>
      <c r="E30" s="721">
        <v>3.0619999999999998</v>
      </c>
      <c r="F30" s="722">
        <v>4.0406000000000004</v>
      </c>
    </row>
    <row r="31" spans="2:6" ht="14.5">
      <c r="B31" s="720">
        <v>39172</v>
      </c>
      <c r="C31" s="721">
        <v>1.9380999999999999</v>
      </c>
      <c r="D31" s="721">
        <v>2.7133399999999996</v>
      </c>
      <c r="E31" s="721">
        <v>3.1</v>
      </c>
      <c r="F31" s="722">
        <v>4.1399999999999997</v>
      </c>
    </row>
    <row r="32" spans="2:6" ht="14.5">
      <c r="B32" s="720">
        <v>39263</v>
      </c>
      <c r="C32" s="721">
        <v>1.9752000000000001</v>
      </c>
      <c r="D32" s="721">
        <v>2.7652799999999997</v>
      </c>
      <c r="E32" s="721">
        <v>3.093</v>
      </c>
      <c r="F32" s="722">
        <v>4.1864999999999997</v>
      </c>
    </row>
    <row r="33" spans="2:6" ht="14.5">
      <c r="B33" s="720">
        <v>39355</v>
      </c>
      <c r="C33" s="721">
        <v>2.0047999999999999</v>
      </c>
      <c r="D33" s="721">
        <v>2.8067199999999999</v>
      </c>
      <c r="E33" s="721">
        <v>3.15</v>
      </c>
      <c r="F33" s="722">
        <v>4.4928999999999997</v>
      </c>
    </row>
    <row r="34" spans="2:6" ht="14.5">
      <c r="B34" s="720">
        <v>39447</v>
      </c>
      <c r="C34" s="721">
        <v>2.0510000000000002</v>
      </c>
      <c r="D34" s="721">
        <v>2.8714</v>
      </c>
      <c r="E34" s="721">
        <v>3.149</v>
      </c>
      <c r="F34" s="722">
        <v>4.6336000000000004</v>
      </c>
    </row>
    <row r="35" spans="2:6" ht="14.5">
      <c r="B35" s="720">
        <v>39538</v>
      </c>
      <c r="C35" s="721">
        <v>2.1006</v>
      </c>
      <c r="D35" s="721">
        <v>2.9408399999999997</v>
      </c>
      <c r="E35" s="721">
        <v>3.1680000000000001</v>
      </c>
      <c r="F35" s="722">
        <v>4.9984000000000002</v>
      </c>
    </row>
    <row r="36" spans="2:6" ht="14.5">
      <c r="B36" s="720">
        <v>39629</v>
      </c>
      <c r="C36" s="721">
        <v>2.1535000000000002</v>
      </c>
      <c r="D36" s="721">
        <v>3.0148999999999999</v>
      </c>
      <c r="E36" s="721">
        <v>3.0249999999999999</v>
      </c>
      <c r="F36" s="722">
        <v>4.7637999999999998</v>
      </c>
    </row>
    <row r="37" spans="2:6" ht="14.5">
      <c r="B37" s="720">
        <v>39721</v>
      </c>
      <c r="C37" s="721">
        <v>2.1858</v>
      </c>
      <c r="D37" s="721">
        <v>3.06012</v>
      </c>
      <c r="E37" s="721">
        <v>3.1349999999999998</v>
      </c>
      <c r="F37" s="722">
        <v>4.4111000000000002</v>
      </c>
    </row>
    <row r="38" spans="2:6" ht="14.5">
      <c r="B38" s="720">
        <v>39813</v>
      </c>
      <c r="C38" s="721">
        <v>2.2143999999999999</v>
      </c>
      <c r="D38" s="721">
        <v>3.1001599999999998</v>
      </c>
      <c r="E38" s="721">
        <v>3.452</v>
      </c>
      <c r="F38" s="722">
        <v>4.8735999999999997</v>
      </c>
    </row>
    <row r="39" spans="2:6" ht="14.5">
      <c r="B39" s="720">
        <v>39903</v>
      </c>
      <c r="C39" s="721">
        <v>2.2429000000000001</v>
      </c>
      <c r="D39" s="721">
        <v>3.1400600000000001</v>
      </c>
      <c r="E39" s="721">
        <v>3.72</v>
      </c>
      <c r="F39" s="722">
        <v>4.9416000000000002</v>
      </c>
    </row>
    <row r="40" spans="2:6" ht="14.5">
      <c r="B40" s="720">
        <v>39994</v>
      </c>
      <c r="C40" s="721">
        <v>2.2726000000000002</v>
      </c>
      <c r="D40" s="721">
        <v>3.1816400000000002</v>
      </c>
      <c r="E40" s="721">
        <v>3.7970000000000002</v>
      </c>
      <c r="F40" s="722">
        <v>5.3284000000000002</v>
      </c>
    </row>
    <row r="41" spans="2:6" ht="14.5">
      <c r="B41" s="720">
        <v>40086</v>
      </c>
      <c r="C41" s="721">
        <v>2.3132000000000001</v>
      </c>
      <c r="D41" s="721">
        <v>3.23848</v>
      </c>
      <c r="E41" s="721">
        <v>3.843</v>
      </c>
      <c r="F41" s="722">
        <v>5.6224999999999996</v>
      </c>
    </row>
    <row r="42" spans="2:6" ht="14.5">
      <c r="B42" s="720">
        <v>40178</v>
      </c>
      <c r="C42" s="721">
        <v>2.3683999999999998</v>
      </c>
      <c r="D42" s="721">
        <v>3.3157599999999996</v>
      </c>
      <c r="E42" s="721">
        <v>3.8</v>
      </c>
      <c r="F42" s="722">
        <v>5.4401999999999999</v>
      </c>
    </row>
    <row r="43" spans="2:6" ht="14.5">
      <c r="B43" s="720">
        <v>40268</v>
      </c>
      <c r="C43" s="721">
        <v>2.4432999999999998</v>
      </c>
      <c r="D43" s="721">
        <v>3.4206199999999995</v>
      </c>
      <c r="E43" s="721">
        <v>3.8780000000000001</v>
      </c>
      <c r="F43" s="722">
        <v>5.2384000000000004</v>
      </c>
    </row>
    <row r="44" spans="2:6" ht="14.5">
      <c r="B44" s="720">
        <v>40359</v>
      </c>
      <c r="C44" s="721">
        <v>2.5129000000000001</v>
      </c>
      <c r="D44" s="721">
        <v>3.5180599999999997</v>
      </c>
      <c r="E44" s="721">
        <v>3.931</v>
      </c>
      <c r="F44" s="722">
        <v>4.8086000000000002</v>
      </c>
    </row>
    <row r="45" spans="2:6" ht="14.5">
      <c r="B45" s="720">
        <v>40451</v>
      </c>
      <c r="C45" s="721">
        <v>2.5705</v>
      </c>
      <c r="D45" s="721">
        <v>3.5986999999999996</v>
      </c>
      <c r="E45" s="721">
        <v>3.96</v>
      </c>
      <c r="F45" s="722">
        <v>5.3965658217497952</v>
      </c>
    </row>
    <row r="46" spans="2:6" ht="14.5">
      <c r="B46" s="720">
        <v>40543</v>
      </c>
      <c r="C46" s="721">
        <v>2.63</v>
      </c>
      <c r="D46" s="721">
        <v>3.6819999999999995</v>
      </c>
      <c r="E46" s="721">
        <v>3.976</v>
      </c>
      <c r="F46" s="722">
        <v>5.3183520599250933</v>
      </c>
    </row>
    <row r="47" spans="2:6" ht="14.5">
      <c r="B47" s="720">
        <v>40633</v>
      </c>
      <c r="C47" s="721">
        <v>2.6911</v>
      </c>
      <c r="D47" s="721">
        <v>3.7675399999999999</v>
      </c>
      <c r="E47" s="721">
        <v>4.0540000000000003</v>
      </c>
      <c r="F47" s="722">
        <v>5.7430230910893894</v>
      </c>
    </row>
    <row r="48" spans="2:6" ht="14.5">
      <c r="B48" s="720">
        <v>40724</v>
      </c>
      <c r="C48" s="721">
        <v>2.7566000000000002</v>
      </c>
      <c r="D48" s="721">
        <v>3.8592399999999998</v>
      </c>
      <c r="E48" s="721">
        <v>4.1100000000000003</v>
      </c>
      <c r="F48" s="722">
        <v>5.9608411892675859</v>
      </c>
    </row>
    <row r="49" spans="1:6" ht="14.5">
      <c r="B49" s="720">
        <v>40816</v>
      </c>
      <c r="C49" s="721">
        <v>2.8210999999999999</v>
      </c>
      <c r="D49" s="721">
        <v>3.9495399999999998</v>
      </c>
      <c r="E49" s="721">
        <v>4.2050000000000001</v>
      </c>
      <c r="F49" s="722">
        <v>5.6299370732360403</v>
      </c>
    </row>
    <row r="50" spans="1:6" ht="14.5">
      <c r="B50" s="720">
        <v>40908</v>
      </c>
      <c r="C50" s="721">
        <v>2.8809</v>
      </c>
      <c r="D50" s="721">
        <v>4.0332599999999994</v>
      </c>
      <c r="E50" s="721">
        <v>4.3040000000000003</v>
      </c>
      <c r="F50" s="722">
        <v>5.5845335409368104</v>
      </c>
    </row>
    <row r="51" spans="1:6" ht="14.5">
      <c r="B51" s="720">
        <v>40999</v>
      </c>
      <c r="C51" s="721">
        <v>2.9523999999999999</v>
      </c>
      <c r="D51" s="721">
        <v>4.1333599999999997</v>
      </c>
      <c r="E51" s="721">
        <v>4.3789999999999996</v>
      </c>
      <c r="F51" s="722">
        <v>5.8425617078052001</v>
      </c>
    </row>
    <row r="52" spans="1:6" ht="14.5">
      <c r="A52" s="141"/>
      <c r="B52" s="720">
        <v>41090</v>
      </c>
      <c r="C52" s="721">
        <v>3.0287999999999999</v>
      </c>
      <c r="D52" s="721">
        <v>4.2403199999999996</v>
      </c>
      <c r="E52" s="721">
        <v>4.5270000000000001</v>
      </c>
      <c r="F52" s="722">
        <v>5.7267552182163204</v>
      </c>
    </row>
    <row r="53" spans="1:6" ht="14.5">
      <c r="A53" s="141"/>
      <c r="B53" s="720">
        <v>41182</v>
      </c>
      <c r="C53" s="721">
        <v>3.1017000000000001</v>
      </c>
      <c r="D53" s="721">
        <v>4.3423799999999995</v>
      </c>
      <c r="E53" s="721">
        <v>4.6970000000000001</v>
      </c>
      <c r="F53" s="722">
        <v>6.0372750642673498</v>
      </c>
    </row>
    <row r="54" spans="1:6" ht="14.5">
      <c r="B54" s="720">
        <v>41274</v>
      </c>
      <c r="C54" s="721">
        <v>3.1846999999999999</v>
      </c>
      <c r="D54" s="721">
        <v>4.4585799999999995</v>
      </c>
      <c r="E54" s="721">
        <v>4.9180000000000001</v>
      </c>
      <c r="F54" s="722">
        <v>6.4889827153978104</v>
      </c>
    </row>
    <row r="55" spans="1:6" ht="14.5">
      <c r="A55" s="142"/>
      <c r="B55" s="723">
        <v>41364</v>
      </c>
      <c r="C55" s="721">
        <v>3.2732999999999999</v>
      </c>
      <c r="D55" s="721">
        <v>4.5826199999999995</v>
      </c>
      <c r="E55" s="721">
        <v>5.1219999999999999</v>
      </c>
      <c r="F55" s="722">
        <v>6.5649833376000002</v>
      </c>
    </row>
    <row r="56" spans="1:6" ht="14.5">
      <c r="A56" s="142"/>
      <c r="B56" s="720">
        <v>41455</v>
      </c>
      <c r="C56" s="721">
        <v>3.3426</v>
      </c>
      <c r="D56" s="721">
        <v>4.67964</v>
      </c>
      <c r="E56" s="721">
        <v>5.3879999999999999</v>
      </c>
      <c r="F56" s="722">
        <v>7.0128855915999999</v>
      </c>
    </row>
    <row r="57" spans="1:6" ht="14.5">
      <c r="B57" s="720">
        <v>41547</v>
      </c>
      <c r="C57" s="721">
        <v>3.4291999999999998</v>
      </c>
      <c r="D57" s="721">
        <v>4.8008799999999994</v>
      </c>
      <c r="E57" s="721">
        <v>5.7930000000000001</v>
      </c>
      <c r="F57" s="722">
        <v>7.83473086286177</v>
      </c>
    </row>
    <row r="58" spans="1:6" ht="14.5">
      <c r="B58" s="723">
        <v>41639</v>
      </c>
      <c r="C58" s="721">
        <v>3.5202</v>
      </c>
      <c r="D58" s="721">
        <v>4.92828</v>
      </c>
      <c r="E58" s="721">
        <v>6.5209999999999999</v>
      </c>
      <c r="F58" s="722">
        <v>8.9635738831615104</v>
      </c>
    </row>
    <row r="59" spans="1:6" ht="14.5">
      <c r="B59" s="723">
        <v>41729</v>
      </c>
      <c r="C59" s="721">
        <v>3.8069999999999999</v>
      </c>
      <c r="D59" s="721">
        <v>5.3297999999999996</v>
      </c>
      <c r="E59" s="721">
        <v>8.0047999999999995</v>
      </c>
      <c r="F59" s="722">
        <v>11.022858717</v>
      </c>
    </row>
    <row r="60" spans="1:6" ht="14.5">
      <c r="B60" s="723">
        <v>41820</v>
      </c>
      <c r="C60" s="724">
        <v>4.0480999999999998</v>
      </c>
      <c r="D60" s="722">
        <v>5.6673399999999994</v>
      </c>
      <c r="E60" s="721">
        <v>8.1326999999999998</v>
      </c>
      <c r="F60" s="722">
        <v>11.134583790000001</v>
      </c>
    </row>
    <row r="61" spans="1:6" ht="14.5">
      <c r="B61" s="720">
        <v>41912</v>
      </c>
      <c r="C61" s="725">
        <v>4.2153999999999998</v>
      </c>
      <c r="D61" s="722">
        <v>5.901559999999999</v>
      </c>
      <c r="E61" s="722">
        <v>8.4642999999999997</v>
      </c>
      <c r="F61" s="726">
        <v>10.6899469563021</v>
      </c>
    </row>
    <row r="62" spans="1:6" ht="14.5">
      <c r="B62" s="720">
        <v>42004</v>
      </c>
      <c r="C62" s="725">
        <v>4.3769</v>
      </c>
      <c r="D62" s="722">
        <v>6.1276599999999997</v>
      </c>
      <c r="E62" s="722">
        <v>8.5519999999999996</v>
      </c>
      <c r="F62" s="726">
        <v>10.344744163541792</v>
      </c>
    </row>
    <row r="63" spans="1:6" ht="14.5">
      <c r="B63" s="720">
        <v>42094</v>
      </c>
      <c r="C63" s="725">
        <v>4.5137</v>
      </c>
      <c r="D63" s="722">
        <v>6.3191799999999994</v>
      </c>
      <c r="E63" s="722">
        <v>8.8196999999999992</v>
      </c>
      <c r="F63" s="726">
        <v>9.4631974248926998</v>
      </c>
    </row>
    <row r="64" spans="1:6" ht="14.5">
      <c r="B64" s="720">
        <v>42185</v>
      </c>
      <c r="C64" s="725">
        <v>4.6722999999999999</v>
      </c>
      <c r="D64" s="722">
        <v>6.5412199999999991</v>
      </c>
      <c r="E64" s="722">
        <v>9.0864999999999991</v>
      </c>
      <c r="F64" s="726">
        <v>10.1174702148981</v>
      </c>
    </row>
    <row r="65" spans="2:6" ht="14.5">
      <c r="B65" s="720">
        <v>42277</v>
      </c>
      <c r="C65" s="725">
        <v>4.8352000000000004</v>
      </c>
      <c r="D65" s="722">
        <v>6.7692800000000002</v>
      </c>
      <c r="E65" s="722">
        <v>9.4192</v>
      </c>
      <c r="F65" s="726">
        <v>10.526598122499999</v>
      </c>
    </row>
    <row r="66" spans="2:6" ht="14.5">
      <c r="B66" s="720">
        <v>42369</v>
      </c>
      <c r="C66" s="725">
        <v>5.0354999999999999</v>
      </c>
      <c r="D66" s="722">
        <v>7.0496999999999996</v>
      </c>
      <c r="E66" s="722">
        <v>13.005000000000001</v>
      </c>
      <c r="F66" s="726">
        <v>14.123588184200001</v>
      </c>
    </row>
    <row r="67" spans="2:6" ht="14.5">
      <c r="B67" s="720">
        <v>42460</v>
      </c>
      <c r="C67" s="725">
        <v>5.5636000000000001</v>
      </c>
      <c r="D67" s="722">
        <v>7.78904</v>
      </c>
      <c r="E67" s="722">
        <v>14.5817</v>
      </c>
      <c r="F67" s="726">
        <v>16.590852201615654</v>
      </c>
    </row>
    <row r="68" spans="2:6" ht="14.5">
      <c r="B68" s="720">
        <v>42551</v>
      </c>
      <c r="C68" s="725">
        <v>6.0945999999999998</v>
      </c>
      <c r="D68" s="722">
        <v>8.5324399999999994</v>
      </c>
      <c r="E68" s="722">
        <v>14.92</v>
      </c>
      <c r="F68" s="726">
        <v>16.544688400999998</v>
      </c>
    </row>
    <row r="69" spans="2:6" ht="14.5">
      <c r="B69" s="720">
        <v>42643</v>
      </c>
      <c r="C69" s="725">
        <v>6.5437000000000003</v>
      </c>
      <c r="D69" s="722">
        <v>9.1611799999999999</v>
      </c>
      <c r="E69" s="722">
        <v>15.263299999999999</v>
      </c>
      <c r="F69" s="726">
        <v>17.15363002922</v>
      </c>
    </row>
    <row r="70" spans="2:6" ht="14.5">
      <c r="B70" s="720">
        <v>42735</v>
      </c>
      <c r="C70" s="725">
        <v>6.8377999999999997</v>
      </c>
      <c r="D70" s="722">
        <v>9.5729199999999981</v>
      </c>
      <c r="E70" s="722">
        <v>15.850199999999999</v>
      </c>
      <c r="F70" s="726">
        <v>16.686177492367602</v>
      </c>
    </row>
    <row r="71" spans="2:6" ht="14.5">
      <c r="B71" s="720">
        <v>42825</v>
      </c>
      <c r="C71" s="725">
        <v>7.1550000000000002</v>
      </c>
      <c r="D71" s="722">
        <v>10.016999999999999</v>
      </c>
      <c r="E71" s="722">
        <v>15.3818</v>
      </c>
      <c r="F71" s="726">
        <v>16.391517476555801</v>
      </c>
    </row>
    <row r="72" spans="2:6" ht="14.5">
      <c r="B72" s="720">
        <v>42916</v>
      </c>
      <c r="C72" s="725">
        <v>7.657</v>
      </c>
      <c r="D72" s="722">
        <v>10.719799999999999</v>
      </c>
      <c r="E72" s="722">
        <v>16.598500000000001</v>
      </c>
      <c r="F72" s="726">
        <v>18.961046378798301</v>
      </c>
    </row>
    <row r="73" spans="2:6" ht="14.5">
      <c r="B73" s="720">
        <v>43008</v>
      </c>
      <c r="C73" s="725">
        <v>7.9854000000000003</v>
      </c>
      <c r="D73" s="722">
        <v>11.17956</v>
      </c>
      <c r="E73" s="722">
        <v>17.318300000000001</v>
      </c>
      <c r="F73" s="726">
        <v>20.468384351731476</v>
      </c>
    </row>
    <row r="74" spans="2:6" ht="14.5">
      <c r="B74" s="720">
        <v>43100</v>
      </c>
      <c r="C74" s="725">
        <v>8.3842999999999996</v>
      </c>
      <c r="D74" s="722">
        <v>11.738019999999999</v>
      </c>
      <c r="E74" s="722">
        <v>18.7742</v>
      </c>
      <c r="F74" s="726">
        <v>22.5218330134357</v>
      </c>
    </row>
    <row r="75" spans="2:6" ht="14.5">
      <c r="B75" s="720">
        <v>43190</v>
      </c>
      <c r="C75" s="725">
        <v>8.9724000000000004</v>
      </c>
      <c r="D75" s="722">
        <v>12.561360000000001</v>
      </c>
      <c r="E75" s="722">
        <v>20.1433</v>
      </c>
      <c r="F75" s="726">
        <v>24.791753846153846</v>
      </c>
    </row>
    <row r="76" spans="2:6" ht="14.5">
      <c r="B76" s="720">
        <v>43281</v>
      </c>
      <c r="C76" s="725">
        <v>9.6349999999999998</v>
      </c>
      <c r="D76" s="722">
        <v>13.488999999999999</v>
      </c>
      <c r="E76" s="722">
        <v>28.861699999999999</v>
      </c>
      <c r="F76" s="726">
        <v>33.720878607313942</v>
      </c>
    </row>
    <row r="77" spans="2:6" ht="14.5">
      <c r="B77" s="720">
        <v>43373</v>
      </c>
      <c r="C77" s="725">
        <v>10.6099</v>
      </c>
      <c r="D77" s="722">
        <v>14.853899999999999</v>
      </c>
      <c r="E77" s="722">
        <v>40.896700000000003</v>
      </c>
      <c r="F77" s="726">
        <v>47.471499999999999</v>
      </c>
    </row>
    <row r="78" spans="2:6" ht="14.5">
      <c r="B78" s="720">
        <v>43465</v>
      </c>
      <c r="C78" s="722">
        <v>12.338699999999999</v>
      </c>
      <c r="D78" s="722">
        <v>17.274179999999998</v>
      </c>
      <c r="E78" s="722">
        <v>37.808300000000003</v>
      </c>
      <c r="F78" s="722">
        <v>43.239135407136303</v>
      </c>
    </row>
    <row r="79" spans="2:6" ht="14.5">
      <c r="B79" s="720">
        <v>43555</v>
      </c>
      <c r="C79" s="722">
        <v>13.4838</v>
      </c>
      <c r="D79" s="722">
        <v>18.877320000000001</v>
      </c>
      <c r="E79" s="722">
        <v>43.353299999999997</v>
      </c>
      <c r="F79" s="722">
        <v>48.629613011777899</v>
      </c>
    </row>
    <row r="80" spans="2:6" ht="15" thickBot="1">
      <c r="B80" s="727">
        <v>43646</v>
      </c>
      <c r="C80" s="728">
        <v>15.092000000000001</v>
      </c>
      <c r="D80" s="728">
        <v>21.128799999999998</v>
      </c>
      <c r="E80" s="728">
        <v>42.448300000000003</v>
      </c>
      <c r="F80" s="728">
        <v>48.253154484483296</v>
      </c>
    </row>
    <row r="81" spans="2:6" ht="13.5" thickTop="1">
      <c r="B81" s="144"/>
      <c r="C81" s="143"/>
      <c r="D81" s="143"/>
      <c r="E81" s="143"/>
      <c r="F81" s="143"/>
    </row>
    <row r="82" spans="2:6" ht="30.75" customHeight="1">
      <c r="B82" s="1374" t="s">
        <v>353</v>
      </c>
      <c r="C82" s="1374"/>
      <c r="D82" s="1374"/>
      <c r="E82" s="1374"/>
      <c r="F82" s="1374"/>
    </row>
    <row r="83" spans="2:6">
      <c r="B83" s="400"/>
      <c r="C83" s="400"/>
      <c r="D83" s="400"/>
      <c r="E83" s="400"/>
      <c r="F83" s="400"/>
    </row>
    <row r="84" spans="2:6">
      <c r="F84" s="5"/>
    </row>
    <row r="85" spans="2:6">
      <c r="C85" s="16"/>
    </row>
  </sheetData>
  <mergeCells count="2">
    <mergeCell ref="B6:F6"/>
    <mergeCell ref="B82:F8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sheetPr>
    <tabColor theme="4" tint="-0.499984740745262"/>
    <pageSetUpPr fitToPage="1"/>
  </sheetPr>
  <dimension ref="A1:AK107"/>
  <sheetViews>
    <sheetView showGridLines="0" showRuler="0" zoomScaleNormal="100" zoomScaleSheetLayoutView="76" workbookViewId="0"/>
  </sheetViews>
  <sheetFormatPr baseColWidth="10" defaultColWidth="11.453125" defaultRowHeight="15.5"/>
  <cols>
    <col min="1" max="1" width="6.81640625" style="5" customWidth="1"/>
    <col min="2" max="2" width="37.81640625" style="129" customWidth="1"/>
    <col min="3" max="4" width="13.81640625" style="129" bestFit="1" customWidth="1"/>
    <col min="5" max="5" width="14.81640625" style="129" bestFit="1" customWidth="1"/>
    <col min="6" max="8" width="13.81640625" style="129" bestFit="1" customWidth="1"/>
    <col min="9" max="9" width="17.453125" style="129" bestFit="1" customWidth="1"/>
    <col min="10" max="16" width="15.7265625" style="129" customWidth="1"/>
    <col min="17" max="17" width="15.81640625" style="129" customWidth="1"/>
    <col min="18" max="18" width="19.26953125" style="129" bestFit="1" customWidth="1"/>
    <col min="19" max="33" width="16.54296875" style="129" customWidth="1"/>
    <col min="34" max="16384" width="11.453125" style="129"/>
  </cols>
  <sheetData>
    <row r="1" spans="1:37">
      <c r="A1" s="783" t="s">
        <v>220</v>
      </c>
      <c r="B1" s="199"/>
      <c r="C1" s="136"/>
      <c r="D1" s="136"/>
      <c r="E1" s="136"/>
      <c r="F1" s="136"/>
      <c r="G1" s="136"/>
    </row>
    <row r="2" spans="1:37" s="130" customFormat="1" ht="15" customHeight="1">
      <c r="A2" s="42"/>
      <c r="B2" s="403" t="s">
        <v>661</v>
      </c>
      <c r="C2" s="131"/>
      <c r="D2" s="131"/>
      <c r="E2" s="131"/>
      <c r="F2" s="131"/>
      <c r="G2" s="131"/>
      <c r="H2" s="131"/>
      <c r="I2" s="131"/>
      <c r="J2" s="131"/>
      <c r="K2" s="131"/>
      <c r="L2" s="131"/>
      <c r="M2" s="131"/>
      <c r="N2" s="131"/>
      <c r="O2" s="131"/>
      <c r="P2" s="131"/>
      <c r="Q2" s="131"/>
      <c r="R2" s="136"/>
      <c r="S2" s="136"/>
      <c r="T2" s="136"/>
      <c r="U2" s="136"/>
      <c r="V2" s="136"/>
      <c r="W2" s="136"/>
      <c r="X2" s="136"/>
      <c r="Y2" s="136"/>
      <c r="Z2" s="136"/>
      <c r="AA2" s="136"/>
      <c r="AB2" s="136"/>
      <c r="AC2" s="136"/>
      <c r="AD2" s="136"/>
      <c r="AE2" s="136"/>
      <c r="AF2" s="136"/>
      <c r="AG2" s="136"/>
    </row>
    <row r="3" spans="1:37" s="130" customFormat="1" ht="15" customHeight="1">
      <c r="A3" s="42"/>
      <c r="B3" s="284" t="s">
        <v>306</v>
      </c>
      <c r="C3" s="132"/>
      <c r="D3" s="132"/>
      <c r="E3" s="132"/>
      <c r="F3" s="132"/>
      <c r="G3" s="132"/>
      <c r="H3" s="132"/>
      <c r="I3" s="132"/>
      <c r="J3" s="132"/>
      <c r="K3" s="132"/>
      <c r="L3" s="132"/>
      <c r="M3" s="132"/>
      <c r="N3" s="132"/>
      <c r="O3" s="132"/>
      <c r="P3" s="132"/>
      <c r="Q3" s="132"/>
      <c r="R3" s="136"/>
      <c r="S3" s="136"/>
      <c r="T3" s="136"/>
      <c r="U3" s="136"/>
      <c r="V3" s="136"/>
      <c r="W3" s="136"/>
      <c r="X3" s="136"/>
      <c r="Y3" s="136"/>
      <c r="Z3" s="136"/>
      <c r="AA3" s="136"/>
      <c r="AB3" s="136"/>
      <c r="AC3" s="136"/>
      <c r="AD3" s="136"/>
      <c r="AE3" s="136"/>
      <c r="AF3" s="136"/>
      <c r="AG3" s="136"/>
    </row>
    <row r="4" spans="1:37" s="35" customFormat="1">
      <c r="B4" s="448"/>
      <c r="C4" s="448"/>
      <c r="D4" s="448"/>
      <c r="E4" s="448"/>
      <c r="F4" s="448"/>
      <c r="G4" s="448"/>
      <c r="H4" s="448"/>
      <c r="I4" s="448"/>
      <c r="J4" s="448"/>
      <c r="K4" s="448"/>
      <c r="L4" s="448"/>
      <c r="M4" s="448"/>
      <c r="N4" s="448"/>
      <c r="O4" s="448"/>
      <c r="P4" s="448"/>
      <c r="Q4" s="448"/>
      <c r="R4" s="136"/>
      <c r="S4" s="136"/>
      <c r="T4" s="136"/>
      <c r="U4" s="136"/>
      <c r="V4" s="136"/>
      <c r="W4" s="136"/>
      <c r="X4" s="136"/>
      <c r="Y4" s="136"/>
      <c r="Z4" s="136"/>
      <c r="AA4" s="136"/>
      <c r="AB4" s="136"/>
      <c r="AC4" s="136"/>
      <c r="AD4" s="136"/>
      <c r="AE4" s="136"/>
      <c r="AF4" s="136"/>
      <c r="AG4" s="136"/>
    </row>
    <row r="5" spans="1:37" s="35" customFormat="1">
      <c r="B5" s="448"/>
      <c r="C5" s="448"/>
      <c r="D5" s="448"/>
      <c r="E5" s="448"/>
      <c r="F5" s="448"/>
      <c r="G5" s="448"/>
      <c r="H5" s="448"/>
      <c r="I5" s="448"/>
      <c r="J5" s="448"/>
      <c r="K5" s="448"/>
      <c r="L5" s="448"/>
      <c r="M5" s="448"/>
      <c r="N5" s="448"/>
      <c r="O5" s="448"/>
      <c r="P5" s="448"/>
      <c r="Q5" s="448"/>
      <c r="R5" s="136"/>
      <c r="S5" s="136"/>
      <c r="T5" s="136"/>
      <c r="U5" s="136"/>
      <c r="V5" s="136"/>
      <c r="W5" s="136"/>
      <c r="X5" s="136"/>
      <c r="Y5" s="136"/>
      <c r="Z5" s="136"/>
      <c r="AA5" s="136"/>
      <c r="AB5" s="136"/>
      <c r="AC5" s="136"/>
      <c r="AD5" s="136"/>
      <c r="AE5" s="136"/>
      <c r="AF5" s="136"/>
      <c r="AG5" s="136"/>
    </row>
    <row r="6" spans="1:37" s="133" customFormat="1" ht="17">
      <c r="B6" s="1375" t="s">
        <v>828</v>
      </c>
      <c r="C6" s="1375"/>
      <c r="D6" s="1375"/>
      <c r="E6" s="1375"/>
      <c r="F6" s="1375"/>
      <c r="G6" s="1375"/>
      <c r="H6" s="1375"/>
      <c r="I6" s="1375"/>
      <c r="J6" s="1375"/>
      <c r="K6" s="1375"/>
      <c r="L6" s="1375"/>
      <c r="M6" s="1375"/>
      <c r="N6" s="1375"/>
      <c r="O6" s="1375"/>
      <c r="P6" s="1375"/>
      <c r="Q6" s="1375"/>
      <c r="R6" s="136"/>
      <c r="S6" s="136"/>
      <c r="T6" s="136"/>
      <c r="U6" s="136"/>
      <c r="V6" s="136"/>
      <c r="W6" s="136"/>
      <c r="X6" s="136"/>
      <c r="Y6" s="136"/>
      <c r="Z6" s="136"/>
      <c r="AA6" s="136"/>
      <c r="AB6" s="136"/>
      <c r="AC6" s="136"/>
      <c r="AD6" s="136"/>
      <c r="AE6" s="136"/>
      <c r="AF6" s="136"/>
      <c r="AG6" s="136"/>
    </row>
    <row r="7" spans="1:37" s="893" customFormat="1" ht="17">
      <c r="B7" s="1379" t="s">
        <v>898</v>
      </c>
      <c r="C7" s="1379"/>
      <c r="D7" s="1379"/>
      <c r="E7" s="1379"/>
      <c r="F7" s="1379"/>
      <c r="G7" s="1379"/>
      <c r="H7" s="1379"/>
      <c r="I7" s="1379"/>
      <c r="J7" s="1379"/>
      <c r="K7" s="1379"/>
      <c r="L7" s="1379"/>
      <c r="M7" s="1379"/>
      <c r="N7" s="1379"/>
      <c r="O7" s="1379"/>
      <c r="P7" s="1379"/>
      <c r="Q7" s="1379"/>
      <c r="R7" s="136"/>
      <c r="S7" s="136"/>
      <c r="T7" s="136"/>
      <c r="U7" s="136"/>
      <c r="V7" s="136"/>
      <c r="W7" s="136"/>
      <c r="X7" s="136"/>
      <c r="Y7" s="136"/>
      <c r="Z7" s="136"/>
      <c r="AA7" s="136"/>
      <c r="AB7" s="136"/>
      <c r="AC7" s="136"/>
      <c r="AD7" s="136"/>
      <c r="AE7" s="136"/>
      <c r="AF7" s="136"/>
      <c r="AG7" s="136"/>
    </row>
    <row r="8" spans="1:37">
      <c r="B8" s="1378" t="s">
        <v>345</v>
      </c>
      <c r="C8" s="1378"/>
      <c r="D8" s="1378"/>
      <c r="E8" s="1378"/>
      <c r="F8" s="1378"/>
      <c r="G8" s="1378"/>
      <c r="H8" s="1378"/>
      <c r="I8" s="1378"/>
      <c r="J8" s="1378"/>
      <c r="K8" s="1378"/>
      <c r="L8" s="1378"/>
      <c r="M8" s="1378"/>
      <c r="N8" s="1378"/>
      <c r="O8" s="1378"/>
      <c r="P8" s="1378"/>
      <c r="Q8" s="1378"/>
      <c r="R8" s="136"/>
      <c r="S8" s="136"/>
      <c r="T8" s="136"/>
      <c r="U8" s="136"/>
      <c r="V8" s="136"/>
      <c r="W8" s="136"/>
      <c r="X8" s="136"/>
      <c r="Y8" s="136"/>
      <c r="Z8" s="136"/>
      <c r="AA8" s="136"/>
      <c r="AB8" s="136"/>
      <c r="AC8" s="136"/>
      <c r="AD8" s="136"/>
      <c r="AE8" s="136"/>
      <c r="AF8" s="136"/>
      <c r="AG8" s="136"/>
    </row>
    <row r="9" spans="1:37" s="207" customFormat="1">
      <c r="A9" s="35"/>
      <c r="B9" s="470"/>
      <c r="C9" s="471"/>
      <c r="D9" s="471"/>
      <c r="E9" s="471"/>
      <c r="F9" s="471"/>
      <c r="G9" s="471"/>
      <c r="H9" s="471"/>
      <c r="I9" s="471"/>
      <c r="J9" s="471"/>
      <c r="K9" s="471"/>
      <c r="L9" s="471"/>
      <c r="M9" s="471"/>
      <c r="N9" s="471"/>
      <c r="O9" s="471"/>
      <c r="P9" s="1120"/>
      <c r="Q9" s="471"/>
      <c r="R9" s="136"/>
      <c r="S9" s="136"/>
      <c r="T9" s="136"/>
      <c r="U9" s="136"/>
      <c r="V9" s="136"/>
      <c r="W9" s="136"/>
      <c r="X9" s="136"/>
      <c r="Y9" s="136"/>
      <c r="Z9" s="136"/>
      <c r="AA9" s="136"/>
      <c r="AB9" s="136"/>
      <c r="AC9" s="136"/>
      <c r="AD9" s="136"/>
      <c r="AE9" s="136"/>
      <c r="AF9" s="136"/>
      <c r="AG9" s="136"/>
    </row>
    <row r="10" spans="1:37" ht="16" thickBot="1">
      <c r="A10" s="1"/>
      <c r="B10" s="894" t="s">
        <v>897</v>
      </c>
      <c r="C10" s="784"/>
      <c r="D10" s="784"/>
      <c r="E10" s="784"/>
      <c r="F10" s="784"/>
      <c r="G10" s="784"/>
      <c r="H10" s="784"/>
      <c r="I10" s="784"/>
      <c r="J10" s="784"/>
      <c r="K10" s="784"/>
      <c r="L10" s="784"/>
      <c r="M10" s="784"/>
      <c r="N10" s="784"/>
      <c r="O10" s="784"/>
      <c r="P10" s="784"/>
      <c r="Q10" s="784"/>
      <c r="R10" s="136"/>
      <c r="S10" s="136"/>
      <c r="T10" s="136"/>
      <c r="U10" s="136"/>
      <c r="V10" s="136"/>
      <c r="W10" s="136"/>
      <c r="X10" s="136"/>
      <c r="Y10" s="136"/>
      <c r="Z10" s="136"/>
      <c r="AA10" s="136"/>
      <c r="AB10" s="136"/>
      <c r="AC10" s="136"/>
      <c r="AD10" s="136"/>
      <c r="AE10" s="136"/>
      <c r="AF10" s="136"/>
      <c r="AG10" s="136"/>
    </row>
    <row r="11" spans="1:37" s="42" customFormat="1" ht="16.5" thickTop="1" thickBot="1">
      <c r="B11" s="1376"/>
      <c r="C11" s="1380"/>
      <c r="D11" s="1380"/>
      <c r="E11" s="1380"/>
      <c r="F11" s="1380"/>
      <c r="G11" s="1380"/>
      <c r="H11" s="1381"/>
      <c r="I11" s="1117" t="s">
        <v>759</v>
      </c>
      <c r="J11" s="1382">
        <v>2020</v>
      </c>
      <c r="K11" s="1383"/>
      <c r="L11" s="1383"/>
      <c r="M11" s="1383"/>
      <c r="N11" s="1383"/>
      <c r="O11" s="1384"/>
      <c r="P11" s="1117" t="s">
        <v>759</v>
      </c>
      <c r="Q11" s="1053" t="s">
        <v>294</v>
      </c>
      <c r="R11" s="136"/>
      <c r="S11" s="136"/>
      <c r="T11" s="136"/>
      <c r="U11" s="136"/>
      <c r="V11" s="136"/>
      <c r="W11" s="136"/>
      <c r="X11" s="136"/>
      <c r="Y11" s="136"/>
      <c r="Z11" s="136"/>
      <c r="AA11" s="136"/>
      <c r="AB11" s="136"/>
      <c r="AC11" s="136"/>
      <c r="AD11" s="136"/>
      <c r="AE11" s="136"/>
      <c r="AF11" s="136"/>
      <c r="AG11" s="136"/>
    </row>
    <row r="12" spans="1:37" s="42" customFormat="1" ht="16.5" thickTop="1" thickBot="1">
      <c r="B12" s="1377"/>
      <c r="C12" s="886" t="s">
        <v>505</v>
      </c>
      <c r="D12" s="886" t="s">
        <v>506</v>
      </c>
      <c r="E12" s="836" t="s">
        <v>507</v>
      </c>
      <c r="F12" s="836" t="s">
        <v>156</v>
      </c>
      <c r="G12" s="836" t="s">
        <v>157</v>
      </c>
      <c r="H12" s="836" t="s">
        <v>137</v>
      </c>
      <c r="I12" s="1118">
        <v>2019</v>
      </c>
      <c r="J12" s="836" t="s">
        <v>631</v>
      </c>
      <c r="K12" s="836" t="s">
        <v>158</v>
      </c>
      <c r="L12" s="836" t="s">
        <v>136</v>
      </c>
      <c r="M12" s="836" t="s">
        <v>155</v>
      </c>
      <c r="N12" s="836" t="s">
        <v>159</v>
      </c>
      <c r="O12" s="836" t="s">
        <v>303</v>
      </c>
      <c r="P12" s="1118">
        <v>2020</v>
      </c>
      <c r="Q12" s="835" t="s">
        <v>522</v>
      </c>
      <c r="R12" s="136"/>
      <c r="S12" s="136"/>
      <c r="T12" s="136"/>
      <c r="U12" s="136"/>
      <c r="V12" s="136"/>
      <c r="W12" s="136"/>
      <c r="X12" s="136"/>
      <c r="Y12" s="136"/>
      <c r="Z12" s="136"/>
      <c r="AA12" s="136"/>
      <c r="AB12" s="136"/>
      <c r="AC12" s="136"/>
      <c r="AD12" s="136"/>
      <c r="AE12" s="136"/>
      <c r="AF12" s="136"/>
      <c r="AG12" s="136"/>
    </row>
    <row r="13" spans="1:37" ht="16" thickTop="1">
      <c r="B13" s="558"/>
      <c r="C13" s="926"/>
      <c r="D13" s="926"/>
      <c r="E13" s="926"/>
      <c r="F13" s="926"/>
      <c r="G13" s="926"/>
      <c r="H13" s="926"/>
      <c r="I13" s="926"/>
      <c r="J13" s="926"/>
      <c r="K13" s="926"/>
      <c r="L13" s="926"/>
      <c r="M13" s="926"/>
      <c r="N13" s="926"/>
      <c r="O13" s="926"/>
      <c r="P13" s="926"/>
      <c r="Q13" s="925"/>
      <c r="R13" s="136"/>
      <c r="S13" s="136"/>
      <c r="T13" s="136"/>
      <c r="U13" s="136"/>
      <c r="V13" s="136"/>
      <c r="W13" s="136"/>
      <c r="X13" s="136"/>
      <c r="Y13" s="136"/>
      <c r="Z13" s="136"/>
      <c r="AA13" s="136"/>
      <c r="AB13" s="136"/>
      <c r="AC13" s="136"/>
      <c r="AD13" s="136"/>
      <c r="AE13" s="136"/>
      <c r="AF13" s="136"/>
      <c r="AG13" s="136"/>
    </row>
    <row r="14" spans="1:37">
      <c r="A14" s="1"/>
      <c r="B14" s="887" t="s">
        <v>238</v>
      </c>
      <c r="C14" s="863">
        <f t="shared" ref="C14:H14" si="0">+SUM(C15:C16)</f>
        <v>1079612.79886</v>
      </c>
      <c r="D14" s="863">
        <f t="shared" si="0"/>
        <v>256710.00447999995</v>
      </c>
      <c r="E14" s="863">
        <f>+SUM(E15:E16)</f>
        <v>3067351.87989</v>
      </c>
      <c r="F14" s="863">
        <f>+SUM(F15:F16)</f>
        <v>2478928.6961399997</v>
      </c>
      <c r="G14" s="863">
        <f>+SUM(G15:G16)</f>
        <v>1278481.6996299999</v>
      </c>
      <c r="H14" s="863">
        <f t="shared" si="0"/>
        <v>2552625.4761800002</v>
      </c>
      <c r="I14" s="1119">
        <f>SUM(C14:H14)</f>
        <v>10713710.555179998</v>
      </c>
      <c r="J14" s="863">
        <f t="shared" ref="J14:O14" si="1">+SUM(J15:J16)</f>
        <v>1280440.79156</v>
      </c>
      <c r="K14" s="863">
        <f t="shared" si="1"/>
        <v>1989916.96527</v>
      </c>
      <c r="L14" s="863">
        <f t="shared" si="1"/>
        <v>2727419.4079900002</v>
      </c>
      <c r="M14" s="863">
        <f t="shared" si="1"/>
        <v>9795755.8414499983</v>
      </c>
      <c r="N14" s="863">
        <f t="shared" si="1"/>
        <v>8395591.2841500007</v>
      </c>
      <c r="O14" s="863">
        <f t="shared" si="1"/>
        <v>5861216.2000299999</v>
      </c>
      <c r="P14" s="863">
        <f>SUM(J14:O14)</f>
        <v>30050340.490449999</v>
      </c>
      <c r="Q14" s="863">
        <f>+Q15+Q16</f>
        <v>40764051.045630001</v>
      </c>
      <c r="R14" s="855"/>
      <c r="S14" s="855"/>
      <c r="T14" s="855"/>
      <c r="U14" s="855"/>
      <c r="V14" s="855"/>
      <c r="W14" s="855"/>
      <c r="X14" s="855"/>
      <c r="Y14" s="855"/>
      <c r="Z14" s="855"/>
      <c r="AA14" s="855"/>
      <c r="AB14" s="855"/>
      <c r="AC14" s="855"/>
      <c r="AD14" s="855"/>
      <c r="AE14" s="855"/>
      <c r="AF14" s="855"/>
      <c r="AG14" s="855"/>
      <c r="AH14" s="855"/>
      <c r="AI14" s="855"/>
      <c r="AJ14" s="855"/>
      <c r="AK14" s="855"/>
    </row>
    <row r="15" spans="1:37">
      <c r="A15" s="1"/>
      <c r="B15" s="562" t="s">
        <v>278</v>
      </c>
      <c r="C15" s="863">
        <v>93274.980719999992</v>
      </c>
      <c r="D15" s="863">
        <v>84229.479630000002</v>
      </c>
      <c r="E15" s="863">
        <v>2020358.7600100001</v>
      </c>
      <c r="F15" s="863">
        <v>766162.15789000003</v>
      </c>
      <c r="G15" s="863">
        <v>62328.195720000003</v>
      </c>
      <c r="H15" s="863">
        <v>62371.222730000009</v>
      </c>
      <c r="I15" s="863">
        <f>SUM(C15:H15)</f>
        <v>3088724.7967000003</v>
      </c>
      <c r="J15" s="863">
        <v>75579.413759999996</v>
      </c>
      <c r="K15" s="863">
        <v>1700442.7400500001</v>
      </c>
      <c r="L15" s="863">
        <v>1689000.2540800001</v>
      </c>
      <c r="M15" s="863">
        <v>8102008.5506299995</v>
      </c>
      <c r="N15" s="863">
        <v>7235755.2943799999</v>
      </c>
      <c r="O15" s="863">
        <v>3416792.8063699999</v>
      </c>
      <c r="P15" s="863">
        <f>SUM(J15:O15)</f>
        <v>22219579.059269998</v>
      </c>
      <c r="Q15" s="863">
        <f>+I15+P15</f>
        <v>25308303.855969999</v>
      </c>
      <c r="R15" s="855"/>
      <c r="S15" s="855"/>
      <c r="T15" s="855"/>
      <c r="U15" s="855"/>
      <c r="V15" s="855"/>
      <c r="W15" s="855"/>
      <c r="X15" s="855"/>
      <c r="Y15" s="855"/>
      <c r="Z15" s="855"/>
      <c r="AA15" s="855"/>
      <c r="AB15" s="855"/>
      <c r="AC15" s="855"/>
      <c r="AD15" s="855"/>
      <c r="AE15" s="855"/>
      <c r="AF15" s="855"/>
      <c r="AG15" s="855"/>
      <c r="AH15" s="855"/>
      <c r="AI15" s="855"/>
      <c r="AJ15" s="855"/>
      <c r="AK15" s="855"/>
    </row>
    <row r="16" spans="1:37">
      <c r="A16" s="1"/>
      <c r="B16" s="562" t="s">
        <v>308</v>
      </c>
      <c r="C16" s="863">
        <v>986337.81813999999</v>
      </c>
      <c r="D16" s="863">
        <v>172480.52484999996</v>
      </c>
      <c r="E16" s="863">
        <v>1046993.1198799999</v>
      </c>
      <c r="F16" s="863">
        <v>1712766.5382499995</v>
      </c>
      <c r="G16" s="863">
        <v>1216153.50391</v>
      </c>
      <c r="H16" s="863">
        <v>2490254.2534500002</v>
      </c>
      <c r="I16" s="863">
        <f>SUM(C16:H16)</f>
        <v>7624985.7584799994</v>
      </c>
      <c r="J16" s="863">
        <v>1204861.3778000001</v>
      </c>
      <c r="K16" s="863">
        <v>289474.22522000002</v>
      </c>
      <c r="L16" s="863">
        <v>1038419.1539099999</v>
      </c>
      <c r="M16" s="863">
        <v>1693747.2908199998</v>
      </c>
      <c r="N16" s="863">
        <v>1159835.9897699999</v>
      </c>
      <c r="O16" s="863">
        <v>2444423.3936600001</v>
      </c>
      <c r="P16" s="863">
        <f>SUM(J16:O16)</f>
        <v>7830761.4311800003</v>
      </c>
      <c r="Q16" s="863">
        <f>+I16+P16</f>
        <v>15455747.18966</v>
      </c>
      <c r="R16" s="855"/>
      <c r="S16" s="855"/>
      <c r="T16" s="855"/>
      <c r="U16" s="855"/>
      <c r="V16" s="855"/>
      <c r="W16" s="855"/>
      <c r="X16" s="855"/>
      <c r="Y16" s="855"/>
      <c r="Z16" s="855"/>
      <c r="AA16" s="855"/>
      <c r="AB16" s="855"/>
      <c r="AC16" s="855"/>
      <c r="AD16" s="855"/>
      <c r="AE16" s="855"/>
      <c r="AF16" s="855"/>
      <c r="AG16" s="855"/>
      <c r="AH16" s="855"/>
      <c r="AI16" s="855"/>
      <c r="AJ16" s="855"/>
      <c r="AK16" s="855"/>
    </row>
    <row r="17" spans="1:37">
      <c r="A17" s="1"/>
      <c r="B17" s="888"/>
      <c r="C17" s="864"/>
      <c r="D17" s="864"/>
      <c r="E17" s="864"/>
      <c r="F17" s="864"/>
      <c r="G17" s="864"/>
      <c r="H17" s="864"/>
      <c r="I17" s="864"/>
      <c r="J17" s="864"/>
      <c r="K17" s="864"/>
      <c r="L17" s="864"/>
      <c r="M17" s="864"/>
      <c r="N17" s="864"/>
      <c r="O17" s="864"/>
      <c r="P17" s="864"/>
      <c r="Q17" s="864"/>
      <c r="R17" s="855"/>
      <c r="S17" s="855"/>
      <c r="T17" s="855"/>
      <c r="U17" s="855"/>
      <c r="V17" s="855"/>
      <c r="W17" s="855"/>
      <c r="X17" s="855"/>
      <c r="Y17" s="855"/>
      <c r="Z17" s="855"/>
      <c r="AA17" s="855"/>
      <c r="AB17" s="855"/>
      <c r="AC17" s="855"/>
      <c r="AD17" s="855"/>
      <c r="AE17" s="855"/>
      <c r="AF17" s="855"/>
      <c r="AG17" s="855"/>
      <c r="AH17" s="855"/>
      <c r="AI17" s="855"/>
      <c r="AJ17" s="855"/>
      <c r="AK17" s="855"/>
    </row>
    <row r="18" spans="1:37">
      <c r="A18" s="129"/>
      <c r="B18" s="887"/>
      <c r="C18" s="863"/>
      <c r="D18" s="863"/>
      <c r="E18" s="863"/>
      <c r="F18" s="863"/>
      <c r="G18" s="863"/>
      <c r="H18" s="863"/>
      <c r="I18" s="863"/>
      <c r="J18" s="863"/>
      <c r="K18" s="863"/>
      <c r="L18" s="863"/>
      <c r="M18" s="863"/>
      <c r="N18" s="863"/>
      <c r="O18" s="863"/>
      <c r="P18" s="863"/>
      <c r="Q18" s="863"/>
      <c r="R18" s="855"/>
      <c r="S18" s="855"/>
      <c r="T18" s="855"/>
      <c r="U18" s="855"/>
      <c r="V18" s="855"/>
      <c r="W18" s="855"/>
      <c r="X18" s="855"/>
      <c r="Y18" s="855"/>
      <c r="Z18" s="855"/>
      <c r="AA18" s="855"/>
      <c r="AB18" s="855"/>
      <c r="AC18" s="855"/>
      <c r="AD18" s="855"/>
      <c r="AE18" s="855"/>
      <c r="AF18" s="855"/>
      <c r="AG18" s="855"/>
      <c r="AH18" s="855"/>
      <c r="AI18" s="855"/>
      <c r="AJ18" s="855"/>
      <c r="AK18" s="855"/>
    </row>
    <row r="19" spans="1:37">
      <c r="A19" s="129"/>
      <c r="B19" s="887" t="s">
        <v>239</v>
      </c>
      <c r="C19" s="863">
        <f t="shared" ref="C19:H19" si="2">+SUM(C20:C21)</f>
        <v>5349162.9825099995</v>
      </c>
      <c r="D19" s="863">
        <f t="shared" si="2"/>
        <v>3547611.6115999999</v>
      </c>
      <c r="E19" s="863">
        <f>+SUM(E20:E21)</f>
        <v>7832731.9423000002</v>
      </c>
      <c r="F19" s="863">
        <f>+SUM(F20:F21)</f>
        <v>4189784.6656399998</v>
      </c>
      <c r="G19" s="863">
        <f>+SUM(G20:G21)</f>
        <v>1720160.0165299999</v>
      </c>
      <c r="H19" s="863">
        <f t="shared" si="2"/>
        <v>2908212.0922099994</v>
      </c>
      <c r="I19" s="863">
        <f>SUM(C19:H19)</f>
        <v>25547663.310789999</v>
      </c>
      <c r="J19" s="863">
        <f t="shared" ref="J19:O19" si="3">+SUM(J20:J21)</f>
        <v>1517124.2990000001</v>
      </c>
      <c r="K19" s="863">
        <f t="shared" si="3"/>
        <v>621301.40599999996</v>
      </c>
      <c r="L19" s="863">
        <f t="shared" si="3"/>
        <v>0</v>
      </c>
      <c r="M19" s="863">
        <f t="shared" si="3"/>
        <v>818590.42897999997</v>
      </c>
      <c r="N19" s="863">
        <f t="shared" si="3"/>
        <v>0</v>
      </c>
      <c r="O19" s="863">
        <f t="shared" si="3"/>
        <v>0</v>
      </c>
      <c r="P19" s="863">
        <f>SUM(J19:O19)</f>
        <v>2957016.1339799999</v>
      </c>
      <c r="Q19" s="863">
        <f>+Q20+Q21</f>
        <v>28504679.444769997</v>
      </c>
      <c r="R19" s="855"/>
      <c r="S19" s="855"/>
      <c r="T19" s="855"/>
      <c r="U19" s="855"/>
      <c r="V19" s="855"/>
      <c r="W19" s="855"/>
      <c r="X19" s="855"/>
      <c r="Y19" s="855"/>
      <c r="Z19" s="855"/>
      <c r="AA19" s="855"/>
      <c r="AB19" s="855"/>
      <c r="AC19" s="855"/>
      <c r="AD19" s="855"/>
      <c r="AE19" s="855"/>
      <c r="AF19" s="855"/>
      <c r="AG19" s="855"/>
      <c r="AH19" s="855"/>
      <c r="AI19" s="855"/>
      <c r="AJ19" s="855"/>
      <c r="AK19" s="855"/>
    </row>
    <row r="20" spans="1:37">
      <c r="A20" s="129"/>
      <c r="B20" s="562" t="s">
        <v>278</v>
      </c>
      <c r="C20" s="863">
        <v>5345857.1684799995</v>
      </c>
      <c r="D20" s="863">
        <v>3544308.3139399998</v>
      </c>
      <c r="E20" s="863">
        <v>7552213.8311999999</v>
      </c>
      <c r="F20" s="863">
        <v>4182146.4118299996</v>
      </c>
      <c r="G20" s="863">
        <v>1711246.6644599999</v>
      </c>
      <c r="H20" s="863">
        <v>2636178.5565999993</v>
      </c>
      <c r="I20" s="863">
        <f>SUM(C20:H20)</f>
        <v>24971950.946509998</v>
      </c>
      <c r="J20" s="863">
        <v>1517124.2990000001</v>
      </c>
      <c r="K20" s="863">
        <v>621301.40599999996</v>
      </c>
      <c r="L20" s="863">
        <v>0</v>
      </c>
      <c r="M20" s="863">
        <v>818590.42897999997</v>
      </c>
      <c r="N20" s="863">
        <v>0</v>
      </c>
      <c r="O20" s="863">
        <v>0</v>
      </c>
      <c r="P20" s="863">
        <f>SUM(J20:O20)</f>
        <v>2957016.1339799999</v>
      </c>
      <c r="Q20" s="863">
        <f>+I20+P20</f>
        <v>27928967.080489997</v>
      </c>
      <c r="R20" s="855"/>
      <c r="S20" s="855"/>
      <c r="T20" s="855"/>
      <c r="U20" s="855"/>
      <c r="V20" s="855"/>
      <c r="W20" s="855"/>
      <c r="X20" s="855"/>
      <c r="Y20" s="855"/>
      <c r="Z20" s="855"/>
      <c r="AA20" s="855"/>
      <c r="AB20" s="855"/>
      <c r="AC20" s="855"/>
      <c r="AD20" s="855"/>
      <c r="AE20" s="855"/>
      <c r="AF20" s="855"/>
      <c r="AG20" s="855"/>
      <c r="AH20" s="855"/>
      <c r="AI20" s="855"/>
      <c r="AJ20" s="855"/>
      <c r="AK20" s="855"/>
    </row>
    <row r="21" spans="1:37">
      <c r="A21" s="129"/>
      <c r="B21" s="562" t="s">
        <v>308</v>
      </c>
      <c r="C21" s="863">
        <v>3305.81403</v>
      </c>
      <c r="D21" s="863">
        <v>3303.2976599999997</v>
      </c>
      <c r="E21" s="863">
        <v>280518.11110000004</v>
      </c>
      <c r="F21" s="863">
        <v>7638.2538100000002</v>
      </c>
      <c r="G21" s="863">
        <v>8913.352069999999</v>
      </c>
      <c r="H21" s="863">
        <v>272033.53560999996</v>
      </c>
      <c r="I21" s="863">
        <f>SUM(C21:H21)</f>
        <v>575712.3642800001</v>
      </c>
      <c r="J21" s="863">
        <v>0</v>
      </c>
      <c r="K21" s="863">
        <v>0</v>
      </c>
      <c r="L21" s="863">
        <v>0</v>
      </c>
      <c r="M21" s="863">
        <v>0</v>
      </c>
      <c r="N21" s="863">
        <v>0</v>
      </c>
      <c r="O21" s="863">
        <v>0</v>
      </c>
      <c r="P21" s="863">
        <f>SUM(J21:O21)</f>
        <v>0</v>
      </c>
      <c r="Q21" s="863">
        <f>+I21+P21</f>
        <v>575712.3642800001</v>
      </c>
      <c r="R21" s="855"/>
      <c r="S21" s="855"/>
      <c r="T21" s="855"/>
      <c r="U21" s="855"/>
      <c r="V21" s="855"/>
      <c r="W21" s="855"/>
      <c r="X21" s="855"/>
      <c r="Y21" s="855"/>
      <c r="Z21" s="855"/>
      <c r="AA21" s="855"/>
      <c r="AB21" s="855"/>
      <c r="AC21" s="855"/>
      <c r="AD21" s="855"/>
      <c r="AE21" s="855"/>
      <c r="AF21" s="855"/>
      <c r="AG21" s="855"/>
      <c r="AH21" s="855"/>
      <c r="AI21" s="855"/>
      <c r="AJ21" s="855"/>
      <c r="AK21" s="855"/>
    </row>
    <row r="22" spans="1:37">
      <c r="A22" s="129"/>
      <c r="B22" s="887"/>
      <c r="C22" s="863"/>
      <c r="D22" s="863"/>
      <c r="E22" s="863"/>
      <c r="F22" s="863"/>
      <c r="G22" s="863"/>
      <c r="H22" s="863"/>
      <c r="I22" s="863"/>
      <c r="J22" s="863"/>
      <c r="K22" s="863"/>
      <c r="L22" s="863"/>
      <c r="M22" s="863"/>
      <c r="N22" s="863"/>
      <c r="O22" s="863"/>
      <c r="P22" s="864"/>
      <c r="Q22" s="864"/>
      <c r="R22" s="855"/>
      <c r="S22" s="855"/>
      <c r="T22" s="855"/>
      <c r="U22" s="855"/>
      <c r="V22" s="855"/>
      <c r="W22" s="855"/>
      <c r="X22" s="855"/>
      <c r="Y22" s="855"/>
      <c r="Z22" s="855"/>
      <c r="AA22" s="855"/>
      <c r="AB22" s="855"/>
      <c r="AC22" s="855"/>
      <c r="AD22" s="855"/>
      <c r="AE22" s="855"/>
      <c r="AF22" s="855"/>
      <c r="AG22" s="855"/>
      <c r="AH22" s="855"/>
      <c r="AI22" s="855"/>
      <c r="AJ22" s="855"/>
      <c r="AK22" s="855"/>
    </row>
    <row r="23" spans="1:37">
      <c r="A23" s="129"/>
      <c r="B23" s="889"/>
      <c r="C23" s="890"/>
      <c r="D23" s="890"/>
      <c r="E23" s="890"/>
      <c r="F23" s="890"/>
      <c r="G23" s="890"/>
      <c r="H23" s="890"/>
      <c r="I23" s="890"/>
      <c r="J23" s="890"/>
      <c r="K23" s="890"/>
      <c r="L23" s="890"/>
      <c r="M23" s="890"/>
      <c r="N23" s="890"/>
      <c r="O23" s="890"/>
      <c r="P23" s="863"/>
      <c r="Q23" s="863"/>
      <c r="R23" s="855"/>
      <c r="S23" s="855"/>
      <c r="T23" s="855"/>
      <c r="U23" s="855"/>
      <c r="V23" s="855"/>
      <c r="W23" s="855"/>
      <c r="X23" s="855"/>
      <c r="Y23" s="855"/>
      <c r="Z23" s="855"/>
      <c r="AA23" s="855"/>
      <c r="AB23" s="855"/>
      <c r="AC23" s="855"/>
      <c r="AD23" s="855"/>
      <c r="AE23" s="855"/>
      <c r="AF23" s="855"/>
      <c r="AG23" s="855"/>
      <c r="AH23" s="855"/>
      <c r="AI23" s="855"/>
      <c r="AJ23" s="855"/>
      <c r="AK23" s="855"/>
    </row>
    <row r="24" spans="1:37">
      <c r="A24" s="129"/>
      <c r="B24" s="887" t="s">
        <v>162</v>
      </c>
      <c r="C24" s="863">
        <f t="shared" ref="C24:H24" si="4">+SUM(C25:C26)</f>
        <v>150125.28973000002</v>
      </c>
      <c r="D24" s="863">
        <f t="shared" si="4"/>
        <v>479270.7488</v>
      </c>
      <c r="E24" s="863">
        <f>+SUM(E25:E26)</f>
        <v>387838.60343000002</v>
      </c>
      <c r="F24" s="863">
        <f>+SUM(F25:F26)</f>
        <v>168208.00287</v>
      </c>
      <c r="G24" s="863">
        <f>+SUM(G25:G26)</f>
        <v>630775.08999000001</v>
      </c>
      <c r="H24" s="863">
        <f t="shared" si="4"/>
        <v>235673.29101000002</v>
      </c>
      <c r="I24" s="863">
        <f>SUM(C24:H24)</f>
        <v>2051891.0258300002</v>
      </c>
      <c r="J24" s="863">
        <f t="shared" ref="J24:O24" si="5">+SUM(J25:J26)</f>
        <v>150625.76792000001</v>
      </c>
      <c r="K24" s="863">
        <f t="shared" si="5"/>
        <v>538644.10839000007</v>
      </c>
      <c r="L24" s="863">
        <f t="shared" si="5"/>
        <v>381260.75800000003</v>
      </c>
      <c r="M24" s="863">
        <f t="shared" si="5"/>
        <v>165229.81247999999</v>
      </c>
      <c r="N24" s="863">
        <f t="shared" si="5"/>
        <v>644757.15416999999</v>
      </c>
      <c r="O24" s="863">
        <f t="shared" si="5"/>
        <v>230606.62187000003</v>
      </c>
      <c r="P24" s="863">
        <f>SUM(J24:O24)</f>
        <v>2111124.2228300003</v>
      </c>
      <c r="Q24" s="863">
        <f>+Q25+Q26</f>
        <v>4163015.2486600005</v>
      </c>
      <c r="R24" s="855"/>
      <c r="S24" s="855"/>
      <c r="T24" s="855"/>
      <c r="U24" s="855"/>
      <c r="V24" s="855"/>
      <c r="W24" s="855"/>
      <c r="X24" s="855"/>
      <c r="Y24" s="855"/>
      <c r="Z24" s="855"/>
      <c r="AA24" s="855"/>
      <c r="AB24" s="855"/>
      <c r="AC24" s="855"/>
      <c r="AD24" s="855"/>
      <c r="AE24" s="855"/>
      <c r="AF24" s="855"/>
      <c r="AG24" s="855"/>
      <c r="AH24" s="855"/>
      <c r="AI24" s="855"/>
      <c r="AJ24" s="855"/>
      <c r="AK24" s="855"/>
    </row>
    <row r="25" spans="1:37">
      <c r="A25" s="129"/>
      <c r="B25" s="562" t="s">
        <v>278</v>
      </c>
      <c r="C25" s="863">
        <v>103340.69035000002</v>
      </c>
      <c r="D25" s="863">
        <v>81631.312619999997</v>
      </c>
      <c r="E25" s="863">
        <v>260822.38885999998</v>
      </c>
      <c r="F25" s="863">
        <v>114643.76949999999</v>
      </c>
      <c r="G25" s="863">
        <v>155948.61870999998</v>
      </c>
      <c r="H25" s="863">
        <v>170168.60696</v>
      </c>
      <c r="I25" s="863">
        <f>SUM(C25:H25)</f>
        <v>886555.38699999999</v>
      </c>
      <c r="J25" s="863">
        <v>106309.59369000002</v>
      </c>
      <c r="K25" s="863">
        <v>123421.42788</v>
      </c>
      <c r="L25" s="863">
        <v>262840.36415000004</v>
      </c>
      <c r="M25" s="863">
        <v>114378.96913000001</v>
      </c>
      <c r="N25" s="863">
        <v>145799.79716999998</v>
      </c>
      <c r="O25" s="863">
        <v>168664.39086000001</v>
      </c>
      <c r="P25" s="863">
        <f>SUM(J25:O25)</f>
        <v>921414.5428800002</v>
      </c>
      <c r="Q25" s="863">
        <f>+I25+P25</f>
        <v>1807969.9298800002</v>
      </c>
      <c r="R25" s="855"/>
      <c r="S25" s="855"/>
      <c r="T25" s="855"/>
      <c r="U25" s="855"/>
      <c r="V25" s="855"/>
      <c r="W25" s="855"/>
      <c r="X25" s="855"/>
      <c r="Y25" s="855"/>
      <c r="Z25" s="855"/>
      <c r="AA25" s="855"/>
      <c r="AB25" s="855"/>
      <c r="AC25" s="855"/>
      <c r="AD25" s="855"/>
      <c r="AE25" s="855"/>
      <c r="AF25" s="855"/>
      <c r="AG25" s="855"/>
      <c r="AH25" s="855"/>
      <c r="AI25" s="855"/>
      <c r="AJ25" s="855"/>
      <c r="AK25" s="855"/>
    </row>
    <row r="26" spans="1:37">
      <c r="A26" s="129"/>
      <c r="B26" s="562" t="s">
        <v>308</v>
      </c>
      <c r="C26" s="863">
        <v>46784.59938</v>
      </c>
      <c r="D26" s="863">
        <v>397639.43618000002</v>
      </c>
      <c r="E26" s="863">
        <v>127016.21457000003</v>
      </c>
      <c r="F26" s="863">
        <v>53564.233369999994</v>
      </c>
      <c r="G26" s="863">
        <v>474826.47128000006</v>
      </c>
      <c r="H26" s="863">
        <v>65504.684050000011</v>
      </c>
      <c r="I26" s="863">
        <f>SUM(C26:H26)</f>
        <v>1165335.6388300003</v>
      </c>
      <c r="J26" s="863">
        <v>44316.17422999999</v>
      </c>
      <c r="K26" s="863">
        <v>415222.68051000003</v>
      </c>
      <c r="L26" s="863">
        <v>118420.39385000001</v>
      </c>
      <c r="M26" s="863">
        <v>50850.843349999988</v>
      </c>
      <c r="N26" s="863">
        <v>498957.35700000002</v>
      </c>
      <c r="O26" s="863">
        <v>61942.231010000025</v>
      </c>
      <c r="P26" s="863">
        <f>SUM(J26:O26)</f>
        <v>1189709.67995</v>
      </c>
      <c r="Q26" s="863">
        <f>+I26+P26</f>
        <v>2355045.3187800003</v>
      </c>
      <c r="R26" s="855"/>
      <c r="S26" s="855"/>
      <c r="T26" s="855"/>
      <c r="U26" s="855"/>
      <c r="V26" s="855"/>
      <c r="W26" s="855"/>
      <c r="X26" s="855"/>
      <c r="Y26" s="855"/>
      <c r="Z26" s="855"/>
      <c r="AA26" s="855"/>
      <c r="AB26" s="855"/>
      <c r="AC26" s="855"/>
      <c r="AD26" s="855"/>
      <c r="AE26" s="855"/>
      <c r="AF26" s="855"/>
      <c r="AG26" s="855"/>
      <c r="AH26" s="855"/>
      <c r="AI26" s="855"/>
      <c r="AJ26" s="855"/>
      <c r="AK26" s="855"/>
    </row>
    <row r="27" spans="1:37">
      <c r="A27" s="129"/>
      <c r="B27" s="888"/>
      <c r="C27" s="864"/>
      <c r="D27" s="864"/>
      <c r="E27" s="864"/>
      <c r="F27" s="864"/>
      <c r="G27" s="864"/>
      <c r="H27" s="864"/>
      <c r="I27" s="864"/>
      <c r="J27" s="864"/>
      <c r="K27" s="864"/>
      <c r="L27" s="864"/>
      <c r="M27" s="864"/>
      <c r="N27" s="864"/>
      <c r="O27" s="864"/>
      <c r="P27" s="864"/>
      <c r="Q27" s="864"/>
      <c r="R27" s="855"/>
      <c r="S27" s="855"/>
      <c r="T27" s="855"/>
      <c r="U27" s="855"/>
      <c r="V27" s="855"/>
      <c r="W27" s="855"/>
      <c r="X27" s="855"/>
      <c r="Y27" s="855"/>
      <c r="Z27" s="855"/>
      <c r="AA27" s="855"/>
      <c r="AB27" s="855"/>
      <c r="AC27" s="855"/>
      <c r="AD27" s="855"/>
      <c r="AE27" s="855"/>
      <c r="AF27" s="855"/>
      <c r="AG27" s="855"/>
      <c r="AH27" s="855"/>
      <c r="AI27" s="855"/>
      <c r="AJ27" s="855"/>
      <c r="AK27" s="855"/>
    </row>
    <row r="28" spans="1:37">
      <c r="A28" s="129"/>
      <c r="B28" s="887"/>
      <c r="C28" s="863"/>
      <c r="D28" s="863"/>
      <c r="E28" s="863"/>
      <c r="F28" s="863"/>
      <c r="G28" s="863"/>
      <c r="H28" s="863"/>
      <c r="I28" s="863"/>
      <c r="J28" s="863"/>
      <c r="K28" s="863"/>
      <c r="L28" s="863"/>
      <c r="M28" s="863"/>
      <c r="N28" s="863"/>
      <c r="O28" s="863"/>
      <c r="P28" s="863"/>
      <c r="Q28" s="863"/>
      <c r="R28" s="855"/>
      <c r="S28" s="855"/>
      <c r="T28" s="855"/>
      <c r="U28" s="855"/>
      <c r="V28" s="855"/>
      <c r="W28" s="855"/>
      <c r="X28" s="855"/>
      <c r="Y28" s="855"/>
      <c r="Z28" s="855"/>
      <c r="AA28" s="855"/>
      <c r="AB28" s="855"/>
      <c r="AC28" s="855"/>
      <c r="AD28" s="855"/>
      <c r="AE28" s="855"/>
      <c r="AF28" s="855"/>
      <c r="AG28" s="855"/>
      <c r="AH28" s="855"/>
      <c r="AI28" s="855"/>
      <c r="AJ28" s="855"/>
      <c r="AK28" s="855"/>
    </row>
    <row r="29" spans="1:37">
      <c r="A29" s="129"/>
      <c r="B29" s="887" t="s">
        <v>164</v>
      </c>
      <c r="C29" s="863">
        <f t="shared" ref="C29:H29" si="6">+SUM(C30:C31)</f>
        <v>157834.35842</v>
      </c>
      <c r="D29" s="863">
        <f t="shared" si="6"/>
        <v>122.40075</v>
      </c>
      <c r="E29" s="863">
        <f>+SUM(E30:E31)</f>
        <v>3973.4731100000004</v>
      </c>
      <c r="F29" s="863">
        <f>+SUM(F30:F31)</f>
        <v>19850.058099999998</v>
      </c>
      <c r="G29" s="863">
        <f>+SUM(G30:G31)</f>
        <v>8181.7736800000002</v>
      </c>
      <c r="H29" s="863">
        <f t="shared" si="6"/>
        <v>41866.425799999997</v>
      </c>
      <c r="I29" s="863">
        <f>SUM(C29:H29)</f>
        <v>231828.48986</v>
      </c>
      <c r="J29" s="863">
        <f t="shared" ref="J29:O29" si="7">+SUM(J30:J31)</f>
        <v>158693.16788000002</v>
      </c>
      <c r="K29" s="863">
        <f t="shared" si="7"/>
        <v>130.42252999999999</v>
      </c>
      <c r="L29" s="863">
        <f t="shared" si="7"/>
        <v>3205.3091000000004</v>
      </c>
      <c r="M29" s="863">
        <f t="shared" si="7"/>
        <v>19837.395649999999</v>
      </c>
      <c r="N29" s="863">
        <f t="shared" si="7"/>
        <v>2138370.6716</v>
      </c>
      <c r="O29" s="863">
        <f t="shared" si="7"/>
        <v>38971.199100000005</v>
      </c>
      <c r="P29" s="863">
        <f>SUM(J29:O29)</f>
        <v>2359208.1658600001</v>
      </c>
      <c r="Q29" s="863">
        <f>+Q30+Q31</f>
        <v>2591036.6557200002</v>
      </c>
      <c r="R29" s="855"/>
      <c r="S29" s="855"/>
      <c r="T29" s="855"/>
      <c r="U29" s="855"/>
      <c r="V29" s="855"/>
      <c r="W29" s="855"/>
      <c r="X29" s="855"/>
      <c r="Y29" s="855"/>
      <c r="Z29" s="855"/>
      <c r="AA29" s="855"/>
      <c r="AB29" s="855"/>
      <c r="AC29" s="855"/>
      <c r="AD29" s="855"/>
      <c r="AE29" s="855"/>
      <c r="AF29" s="855"/>
      <c r="AG29" s="855"/>
      <c r="AH29" s="855"/>
      <c r="AI29" s="855"/>
      <c r="AJ29" s="855"/>
      <c r="AK29" s="855"/>
    </row>
    <row r="30" spans="1:37">
      <c r="A30" s="129"/>
      <c r="B30" s="562" t="s">
        <v>278</v>
      </c>
      <c r="C30" s="863">
        <v>111186.06989000001</v>
      </c>
      <c r="D30" s="863">
        <v>0</v>
      </c>
      <c r="E30" s="863">
        <v>1282.4512500000001</v>
      </c>
      <c r="F30" s="863">
        <v>19404.50562</v>
      </c>
      <c r="G30" s="863">
        <v>7631.2478900000006</v>
      </c>
      <c r="H30" s="863">
        <v>562.74288999999999</v>
      </c>
      <c r="I30" s="863">
        <f>SUM(C30:H30)</f>
        <v>140067.01754</v>
      </c>
      <c r="J30" s="863">
        <v>111186.06993000001</v>
      </c>
      <c r="K30" s="863">
        <v>0</v>
      </c>
      <c r="L30" s="863">
        <v>1282.4512500000001</v>
      </c>
      <c r="M30" s="863">
        <v>19404.50562</v>
      </c>
      <c r="N30" s="863">
        <v>1961826.5441600003</v>
      </c>
      <c r="O30" s="863">
        <v>420.75657000000001</v>
      </c>
      <c r="P30" s="863">
        <f>SUM(J30:O30)</f>
        <v>2094120.3275300004</v>
      </c>
      <c r="Q30" s="863">
        <f>+I30+P30</f>
        <v>2234187.3450700003</v>
      </c>
      <c r="R30" s="855"/>
      <c r="S30" s="855"/>
      <c r="T30" s="855"/>
      <c r="U30" s="855"/>
      <c r="V30" s="855"/>
      <c r="W30" s="855"/>
      <c r="X30" s="855"/>
      <c r="Y30" s="855"/>
      <c r="Z30" s="855"/>
      <c r="AA30" s="855"/>
      <c r="AB30" s="855"/>
      <c r="AC30" s="855"/>
      <c r="AD30" s="855"/>
      <c r="AE30" s="855"/>
      <c r="AF30" s="855"/>
      <c r="AG30" s="855"/>
      <c r="AH30" s="855"/>
      <c r="AI30" s="855"/>
      <c r="AJ30" s="855"/>
      <c r="AK30" s="855"/>
    </row>
    <row r="31" spans="1:37">
      <c r="A31" s="129"/>
      <c r="B31" s="562" t="s">
        <v>308</v>
      </c>
      <c r="C31" s="863">
        <v>46648.288530000005</v>
      </c>
      <c r="D31" s="863">
        <v>122.40075</v>
      </c>
      <c r="E31" s="863">
        <v>2691.0218600000003</v>
      </c>
      <c r="F31" s="863">
        <v>445.55247999999995</v>
      </c>
      <c r="G31" s="863">
        <v>550.52579000000003</v>
      </c>
      <c r="H31" s="863">
        <v>41303.682909999996</v>
      </c>
      <c r="I31" s="863">
        <f>SUM(C31:H31)</f>
        <v>91761.472320000001</v>
      </c>
      <c r="J31" s="863">
        <v>47507.097949999996</v>
      </c>
      <c r="K31" s="863">
        <v>130.42252999999999</v>
      </c>
      <c r="L31" s="863">
        <v>1922.8578500000001</v>
      </c>
      <c r="M31" s="863">
        <v>432.89002999999997</v>
      </c>
      <c r="N31" s="863">
        <v>176544.12743999995</v>
      </c>
      <c r="O31" s="863">
        <v>38550.442530000008</v>
      </c>
      <c r="P31" s="863">
        <f>SUM(J31:O31)</f>
        <v>265087.83832999994</v>
      </c>
      <c r="Q31" s="863">
        <f>+I31+P31</f>
        <v>356849.31064999994</v>
      </c>
      <c r="R31" s="855"/>
      <c r="S31" s="855"/>
      <c r="T31" s="855"/>
      <c r="U31" s="855"/>
      <c r="V31" s="855"/>
      <c r="W31" s="855"/>
      <c r="X31" s="855"/>
      <c r="Y31" s="855"/>
      <c r="Z31" s="855"/>
      <c r="AA31" s="855"/>
      <c r="AB31" s="855"/>
      <c r="AC31" s="855"/>
      <c r="AD31" s="855"/>
      <c r="AE31" s="855"/>
      <c r="AF31" s="855"/>
      <c r="AG31" s="855"/>
      <c r="AH31" s="855"/>
      <c r="AI31" s="855"/>
      <c r="AJ31" s="855"/>
      <c r="AK31" s="855"/>
    </row>
    <row r="32" spans="1:37">
      <c r="A32" s="129"/>
      <c r="B32" s="888"/>
      <c r="C32" s="864"/>
      <c r="D32" s="864"/>
      <c r="E32" s="864"/>
      <c r="F32" s="864"/>
      <c r="G32" s="864"/>
      <c r="H32" s="864"/>
      <c r="I32" s="864"/>
      <c r="J32" s="864"/>
      <c r="K32" s="864"/>
      <c r="L32" s="864"/>
      <c r="M32" s="864"/>
      <c r="N32" s="864"/>
      <c r="O32" s="864"/>
      <c r="P32" s="864"/>
      <c r="Q32" s="864"/>
      <c r="R32" s="855"/>
      <c r="S32" s="855"/>
      <c r="T32" s="855"/>
      <c r="U32" s="855"/>
      <c r="V32" s="855"/>
      <c r="W32" s="855"/>
      <c r="X32" s="855"/>
      <c r="Y32" s="855"/>
      <c r="Z32" s="855"/>
      <c r="AA32" s="855"/>
      <c r="AB32" s="855"/>
      <c r="AC32" s="855"/>
      <c r="AD32" s="855"/>
      <c r="AE32" s="855"/>
      <c r="AF32" s="855"/>
      <c r="AG32" s="855"/>
      <c r="AH32" s="855"/>
      <c r="AI32" s="855"/>
      <c r="AJ32" s="855"/>
      <c r="AK32" s="855"/>
    </row>
    <row r="33" spans="1:37">
      <c r="A33" s="129"/>
      <c r="B33" s="887"/>
      <c r="C33" s="863"/>
      <c r="D33" s="863"/>
      <c r="E33" s="863"/>
      <c r="F33" s="863"/>
      <c r="G33" s="863"/>
      <c r="H33" s="863"/>
      <c r="I33" s="863"/>
      <c r="J33" s="863"/>
      <c r="K33" s="863"/>
      <c r="L33" s="863"/>
      <c r="M33" s="863"/>
      <c r="N33" s="863"/>
      <c r="O33" s="863"/>
      <c r="P33" s="863"/>
      <c r="Q33" s="863"/>
      <c r="R33" s="855"/>
      <c r="S33" s="855"/>
      <c r="T33" s="855"/>
      <c r="U33" s="855"/>
      <c r="V33" s="855"/>
      <c r="W33" s="855"/>
      <c r="X33" s="855"/>
      <c r="Y33" s="855"/>
      <c r="Z33" s="855"/>
      <c r="AA33" s="855"/>
      <c r="AB33" s="855"/>
      <c r="AC33" s="855"/>
      <c r="AD33" s="855"/>
      <c r="AE33" s="855"/>
      <c r="AF33" s="855"/>
      <c r="AG33" s="855"/>
      <c r="AH33" s="855"/>
      <c r="AI33" s="855"/>
      <c r="AJ33" s="855"/>
      <c r="AK33" s="855"/>
    </row>
    <row r="34" spans="1:37">
      <c r="A34" s="129"/>
      <c r="B34" s="887" t="s">
        <v>677</v>
      </c>
      <c r="C34" s="863">
        <f t="shared" ref="C34:H34" si="8">+SUM(C35:C36)</f>
        <v>3038.1119700000008</v>
      </c>
      <c r="D34" s="863">
        <f t="shared" si="8"/>
        <v>3111.1891000000005</v>
      </c>
      <c r="E34" s="863">
        <f>+SUM(E35:E36)</f>
        <v>3111.1891000000005</v>
      </c>
      <c r="F34" s="863">
        <f>+SUM(F35:F36)</f>
        <v>3038.1119700000008</v>
      </c>
      <c r="G34" s="863">
        <f>+SUM(G35:G36)</f>
        <v>3111.1891000000005</v>
      </c>
      <c r="H34" s="863">
        <f t="shared" si="8"/>
        <v>3038.1119700000008</v>
      </c>
      <c r="I34" s="863">
        <f>SUM(C34:H34)</f>
        <v>18447.903210000004</v>
      </c>
      <c r="J34" s="863">
        <f t="shared" ref="J34:O34" si="9">+SUM(J35:J36)</f>
        <v>3111.1891000000005</v>
      </c>
      <c r="K34" s="863">
        <f t="shared" si="9"/>
        <v>22255.625959999998</v>
      </c>
      <c r="L34" s="863">
        <f t="shared" si="9"/>
        <v>2885.2663300000004</v>
      </c>
      <c r="M34" s="863">
        <f t="shared" si="9"/>
        <v>3031.4206100000001</v>
      </c>
      <c r="N34" s="863">
        <f t="shared" si="9"/>
        <v>2958.3434800000005</v>
      </c>
      <c r="O34" s="863">
        <f t="shared" si="9"/>
        <v>3031.4206100000001</v>
      </c>
      <c r="P34" s="863">
        <f>SUM(J34:O34)</f>
        <v>37273.266090000005</v>
      </c>
      <c r="Q34" s="863">
        <f>+Q35+Q36</f>
        <v>55721.169300000009</v>
      </c>
      <c r="R34" s="855"/>
      <c r="S34" s="855"/>
      <c r="T34" s="855"/>
      <c r="U34" s="855"/>
      <c r="V34" s="855"/>
      <c r="W34" s="855"/>
      <c r="X34" s="855"/>
      <c r="Y34" s="855"/>
      <c r="Z34" s="855"/>
      <c r="AA34" s="855"/>
      <c r="AB34" s="855"/>
      <c r="AC34" s="855"/>
      <c r="AD34" s="855"/>
      <c r="AE34" s="855"/>
      <c r="AF34" s="855"/>
      <c r="AG34" s="855"/>
      <c r="AH34" s="855"/>
      <c r="AI34" s="855"/>
      <c r="AJ34" s="855"/>
      <c r="AK34" s="855"/>
    </row>
    <row r="35" spans="1:37">
      <c r="A35" s="129"/>
      <c r="B35" s="562" t="s">
        <v>278</v>
      </c>
      <c r="C35" s="863">
        <v>0</v>
      </c>
      <c r="D35" s="863">
        <v>0</v>
      </c>
      <c r="E35" s="863">
        <v>0</v>
      </c>
      <c r="F35" s="863">
        <v>0</v>
      </c>
      <c r="G35" s="863">
        <v>0</v>
      </c>
      <c r="H35" s="863">
        <v>0</v>
      </c>
      <c r="I35" s="863">
        <f>SUM(C35:H35)</f>
        <v>0</v>
      </c>
      <c r="J35" s="863">
        <v>0</v>
      </c>
      <c r="K35" s="863">
        <v>19144.436859999998</v>
      </c>
      <c r="L35" s="863">
        <v>0</v>
      </c>
      <c r="M35" s="863">
        <v>0</v>
      </c>
      <c r="N35" s="863">
        <v>0</v>
      </c>
      <c r="O35" s="863">
        <v>0</v>
      </c>
      <c r="P35" s="863">
        <f>SUM(J35:O35)</f>
        <v>19144.436859999998</v>
      </c>
      <c r="Q35" s="863">
        <f>+I35+P35</f>
        <v>19144.436859999998</v>
      </c>
      <c r="R35" s="855"/>
      <c r="S35" s="855"/>
      <c r="T35" s="855"/>
      <c r="U35" s="855"/>
      <c r="V35" s="855"/>
      <c r="W35" s="855"/>
      <c r="X35" s="855"/>
      <c r="Y35" s="855"/>
      <c r="Z35" s="855"/>
      <c r="AA35" s="855"/>
      <c r="AB35" s="855"/>
      <c r="AC35" s="855"/>
      <c r="AD35" s="855"/>
      <c r="AE35" s="855"/>
      <c r="AF35" s="855"/>
      <c r="AG35" s="855"/>
      <c r="AH35" s="855"/>
      <c r="AI35" s="855"/>
      <c r="AJ35" s="855"/>
      <c r="AK35" s="855"/>
    </row>
    <row r="36" spans="1:37">
      <c r="A36" s="129"/>
      <c r="B36" s="562" t="s">
        <v>308</v>
      </c>
      <c r="C36" s="863">
        <v>3038.1119700000008</v>
      </c>
      <c r="D36" s="863">
        <v>3111.1891000000005</v>
      </c>
      <c r="E36" s="863">
        <v>3111.1891000000005</v>
      </c>
      <c r="F36" s="863">
        <v>3038.1119700000008</v>
      </c>
      <c r="G36" s="863">
        <v>3111.1891000000005</v>
      </c>
      <c r="H36" s="863">
        <v>3038.1119700000008</v>
      </c>
      <c r="I36" s="863">
        <f>SUM(C36:H36)</f>
        <v>18447.903210000004</v>
      </c>
      <c r="J36" s="863">
        <v>3111.1891000000005</v>
      </c>
      <c r="K36" s="863">
        <v>3111.1891000000005</v>
      </c>
      <c r="L36" s="863">
        <v>2885.2663300000004</v>
      </c>
      <c r="M36" s="863">
        <v>3031.4206100000001</v>
      </c>
      <c r="N36" s="863">
        <v>2958.3434800000005</v>
      </c>
      <c r="O36" s="863">
        <v>3031.4206100000001</v>
      </c>
      <c r="P36" s="863">
        <f>SUM(J36:O36)</f>
        <v>18128.829230000003</v>
      </c>
      <c r="Q36" s="863">
        <f>+I36+P36</f>
        <v>36576.732440000007</v>
      </c>
      <c r="R36" s="855"/>
      <c r="S36" s="855"/>
      <c r="T36" s="855"/>
      <c r="U36" s="855"/>
      <c r="V36" s="855"/>
      <c r="W36" s="855"/>
      <c r="X36" s="855"/>
      <c r="Y36" s="855"/>
      <c r="Z36" s="855"/>
      <c r="AA36" s="855"/>
      <c r="AB36" s="855"/>
      <c r="AC36" s="855"/>
      <c r="AD36" s="855"/>
      <c r="AE36" s="855"/>
      <c r="AF36" s="855"/>
      <c r="AG36" s="855"/>
      <c r="AH36" s="855"/>
      <c r="AI36" s="855"/>
      <c r="AJ36" s="855"/>
      <c r="AK36" s="855"/>
    </row>
    <row r="37" spans="1:37">
      <c r="A37" s="129"/>
      <c r="B37" s="888"/>
      <c r="C37" s="864"/>
      <c r="D37" s="864"/>
      <c r="E37" s="864"/>
      <c r="F37" s="864"/>
      <c r="G37" s="864"/>
      <c r="H37" s="864"/>
      <c r="I37" s="864"/>
      <c r="J37" s="864"/>
      <c r="K37" s="864"/>
      <c r="L37" s="864"/>
      <c r="M37" s="864"/>
      <c r="N37" s="864"/>
      <c r="O37" s="864"/>
      <c r="P37" s="864"/>
      <c r="Q37" s="864"/>
      <c r="R37" s="855"/>
      <c r="S37" s="855"/>
      <c r="T37" s="855"/>
      <c r="U37" s="855"/>
      <c r="V37" s="855"/>
      <c r="W37" s="855"/>
      <c r="X37" s="855"/>
      <c r="Y37" s="855"/>
      <c r="Z37" s="855"/>
      <c r="AA37" s="855"/>
      <c r="AB37" s="855"/>
      <c r="AC37" s="855"/>
      <c r="AD37" s="855"/>
      <c r="AE37" s="855"/>
      <c r="AF37" s="855"/>
      <c r="AG37" s="855"/>
      <c r="AH37" s="855"/>
      <c r="AI37" s="855"/>
      <c r="AJ37" s="855"/>
      <c r="AK37" s="855"/>
    </row>
    <row r="38" spans="1:37">
      <c r="A38" s="129"/>
      <c r="B38" s="562"/>
      <c r="C38" s="863"/>
      <c r="D38" s="863"/>
      <c r="E38" s="863"/>
      <c r="F38" s="863"/>
      <c r="G38" s="863"/>
      <c r="H38" s="863"/>
      <c r="I38" s="863"/>
      <c r="J38" s="863"/>
      <c r="K38" s="863"/>
      <c r="L38" s="863"/>
      <c r="M38" s="863"/>
      <c r="N38" s="863"/>
      <c r="O38" s="863"/>
      <c r="P38" s="863"/>
      <c r="Q38" s="863"/>
      <c r="R38" s="855"/>
      <c r="S38" s="855"/>
      <c r="T38" s="855"/>
      <c r="U38" s="855"/>
      <c r="V38" s="855"/>
      <c r="W38" s="855"/>
      <c r="X38" s="855"/>
      <c r="Y38" s="855"/>
      <c r="Z38" s="855"/>
      <c r="AA38" s="855"/>
      <c r="AB38" s="855"/>
      <c r="AC38" s="855"/>
      <c r="AD38" s="855"/>
      <c r="AE38" s="855"/>
      <c r="AF38" s="855"/>
      <c r="AG38" s="855"/>
      <c r="AH38" s="855"/>
      <c r="AI38" s="855"/>
      <c r="AJ38" s="855"/>
      <c r="AK38" s="855"/>
    </row>
    <row r="39" spans="1:37">
      <c r="A39" s="129"/>
      <c r="B39" s="562" t="s">
        <v>165</v>
      </c>
      <c r="C39" s="863">
        <f t="shared" ref="C39:H39" si="10">+SUM(C40:C41)</f>
        <v>41.921489999999999</v>
      </c>
      <c r="D39" s="863">
        <f t="shared" si="10"/>
        <v>749.74376000000007</v>
      </c>
      <c r="E39" s="863">
        <f>+SUM(E40:E41)</f>
        <v>92.331580000000002</v>
      </c>
      <c r="F39" s="863">
        <f>+SUM(F40:F41)</f>
        <v>15.143880000000001</v>
      </c>
      <c r="G39" s="863">
        <f>+SUM(G40:G41)</f>
        <v>7490.1731999999993</v>
      </c>
      <c r="H39" s="863">
        <f t="shared" si="10"/>
        <v>1060128.2697300001</v>
      </c>
      <c r="I39" s="863">
        <f>SUM(C39:H39)</f>
        <v>1068517.5836400001</v>
      </c>
      <c r="J39" s="863">
        <f t="shared" ref="J39:O39" si="11">+SUM(J40:J41)</f>
        <v>48.920730000000006</v>
      </c>
      <c r="K39" s="863">
        <f t="shared" si="11"/>
        <v>659.26578999999992</v>
      </c>
      <c r="L39" s="863">
        <f t="shared" si="11"/>
        <v>89.868159999999989</v>
      </c>
      <c r="M39" s="863">
        <f t="shared" si="11"/>
        <v>15.143870000000001</v>
      </c>
      <c r="N39" s="863">
        <f t="shared" si="11"/>
        <v>7359.1882799999994</v>
      </c>
      <c r="O39" s="863">
        <f t="shared" si="11"/>
        <v>15.14387</v>
      </c>
      <c r="P39" s="863">
        <f>SUM(J39:O39)</f>
        <v>8187.5306999999993</v>
      </c>
      <c r="Q39" s="863">
        <f>+Q40+Q41</f>
        <v>1076705.1143399999</v>
      </c>
      <c r="R39" s="855"/>
      <c r="S39" s="855"/>
      <c r="T39" s="855"/>
      <c r="U39" s="855"/>
      <c r="V39" s="855"/>
      <c r="W39" s="855"/>
      <c r="X39" s="855"/>
      <c r="Y39" s="855"/>
      <c r="Z39" s="855"/>
      <c r="AA39" s="855"/>
      <c r="AB39" s="855"/>
      <c r="AC39" s="855"/>
      <c r="AD39" s="855"/>
      <c r="AE39" s="855"/>
      <c r="AF39" s="855"/>
      <c r="AG39" s="855"/>
      <c r="AH39" s="855"/>
      <c r="AI39" s="855"/>
      <c r="AJ39" s="855"/>
      <c r="AK39" s="855"/>
    </row>
    <row r="40" spans="1:37">
      <c r="A40" s="129"/>
      <c r="B40" s="562" t="s">
        <v>278</v>
      </c>
      <c r="C40" s="863">
        <v>11.24572</v>
      </c>
      <c r="D40" s="863">
        <v>369.30047000000002</v>
      </c>
      <c r="E40" s="863">
        <v>11.2843</v>
      </c>
      <c r="F40" s="863">
        <v>11.437480000000001</v>
      </c>
      <c r="G40" s="863">
        <v>6689.4570699999995</v>
      </c>
      <c r="H40" s="863">
        <v>1060124.6931799999</v>
      </c>
      <c r="I40" s="863">
        <f>SUM(C40:H40)</f>
        <v>1067217.4182199999</v>
      </c>
      <c r="J40" s="863">
        <v>11.551060000000001</v>
      </c>
      <c r="K40" s="863">
        <v>369.70013</v>
      </c>
      <c r="L40" s="863">
        <v>11.8431</v>
      </c>
      <c r="M40" s="863">
        <v>11.755410000000001</v>
      </c>
      <c r="N40" s="863">
        <v>6689.9389199999996</v>
      </c>
      <c r="O40" s="863">
        <v>11.89348</v>
      </c>
      <c r="P40" s="863">
        <f>SUM(J40:O40)</f>
        <v>7106.6820999999991</v>
      </c>
      <c r="Q40" s="863">
        <f>+I40+P40</f>
        <v>1074324.10032</v>
      </c>
      <c r="R40" s="855"/>
      <c r="S40" s="855"/>
      <c r="T40" s="855"/>
      <c r="U40" s="855"/>
      <c r="V40" s="855"/>
      <c r="W40" s="855"/>
      <c r="X40" s="855"/>
      <c r="Y40" s="855"/>
      <c r="Z40" s="855"/>
      <c r="AA40" s="855"/>
      <c r="AB40" s="855"/>
      <c r="AC40" s="855"/>
      <c r="AD40" s="855"/>
      <c r="AE40" s="855"/>
      <c r="AF40" s="855"/>
      <c r="AG40" s="855"/>
      <c r="AH40" s="855"/>
      <c r="AI40" s="855"/>
      <c r="AJ40" s="855"/>
      <c r="AK40" s="855"/>
    </row>
    <row r="41" spans="1:37">
      <c r="A41" s="129"/>
      <c r="B41" s="562" t="s">
        <v>308</v>
      </c>
      <c r="C41" s="863">
        <v>30.675769999999996</v>
      </c>
      <c r="D41" s="863">
        <v>380.44328999999999</v>
      </c>
      <c r="E41" s="863">
        <v>81.047280000000001</v>
      </c>
      <c r="F41" s="863">
        <v>3.7063999999999999</v>
      </c>
      <c r="G41" s="863">
        <v>800.71612999999991</v>
      </c>
      <c r="H41" s="863">
        <v>3.5765499999999997</v>
      </c>
      <c r="I41" s="863">
        <f>SUM(C41:H41)</f>
        <v>1300.1654199999998</v>
      </c>
      <c r="J41" s="863">
        <v>37.369670000000006</v>
      </c>
      <c r="K41" s="863">
        <v>289.56565999999998</v>
      </c>
      <c r="L41" s="863">
        <v>78.025059999999996</v>
      </c>
      <c r="M41" s="863">
        <v>3.3884599999999998</v>
      </c>
      <c r="N41" s="863">
        <v>669.24936000000002</v>
      </c>
      <c r="O41" s="863">
        <v>3.2503899999999994</v>
      </c>
      <c r="P41" s="863">
        <f>SUM(J41:O41)</f>
        <v>1080.8486</v>
      </c>
      <c r="Q41" s="863">
        <f>+I41+P41</f>
        <v>2381.0140199999996</v>
      </c>
      <c r="R41" s="855"/>
      <c r="S41" s="855"/>
      <c r="T41" s="855"/>
      <c r="U41" s="855"/>
      <c r="V41" s="855"/>
      <c r="W41" s="855"/>
      <c r="X41" s="855"/>
      <c r="Y41" s="855"/>
      <c r="Z41" s="855"/>
      <c r="AA41" s="855"/>
      <c r="AB41" s="855"/>
      <c r="AC41" s="855"/>
      <c r="AD41" s="855"/>
      <c r="AE41" s="855"/>
      <c r="AF41" s="855"/>
      <c r="AG41" s="855"/>
      <c r="AH41" s="855"/>
      <c r="AI41" s="855"/>
      <c r="AJ41" s="855"/>
      <c r="AK41" s="855"/>
    </row>
    <row r="42" spans="1:37">
      <c r="A42" s="129"/>
      <c r="B42" s="891"/>
      <c r="C42" s="864"/>
      <c r="D42" s="864"/>
      <c r="E42" s="864"/>
      <c r="F42" s="864"/>
      <c r="G42" s="864"/>
      <c r="H42" s="864"/>
      <c r="I42" s="864"/>
      <c r="J42" s="864"/>
      <c r="K42" s="864"/>
      <c r="L42" s="864"/>
      <c r="M42" s="864"/>
      <c r="N42" s="864"/>
      <c r="O42" s="864"/>
      <c r="P42" s="864"/>
      <c r="Q42" s="864"/>
      <c r="R42" s="855"/>
      <c r="S42" s="855"/>
      <c r="T42" s="855"/>
      <c r="U42" s="855"/>
      <c r="V42" s="855"/>
      <c r="W42" s="855"/>
      <c r="X42" s="855"/>
      <c r="Y42" s="855"/>
      <c r="Z42" s="855"/>
      <c r="AA42" s="855"/>
      <c r="AB42" s="855"/>
      <c r="AC42" s="855"/>
      <c r="AD42" s="855"/>
      <c r="AE42" s="855"/>
      <c r="AF42" s="855"/>
      <c r="AG42" s="855"/>
      <c r="AH42" s="855"/>
      <c r="AI42" s="855"/>
      <c r="AJ42" s="855"/>
      <c r="AK42" s="855"/>
    </row>
    <row r="43" spans="1:37">
      <c r="A43" s="129"/>
      <c r="B43" s="562"/>
      <c r="C43" s="863"/>
      <c r="D43" s="863"/>
      <c r="E43" s="863"/>
      <c r="F43" s="863"/>
      <c r="G43" s="863"/>
      <c r="H43" s="863"/>
      <c r="I43" s="863"/>
      <c r="J43" s="863"/>
      <c r="K43" s="863"/>
      <c r="L43" s="863"/>
      <c r="M43" s="863"/>
      <c r="N43" s="863"/>
      <c r="O43" s="863"/>
      <c r="P43" s="863"/>
      <c r="Q43" s="863"/>
      <c r="R43" s="855"/>
      <c r="S43" s="855"/>
      <c r="T43" s="855"/>
      <c r="U43" s="855"/>
      <c r="V43" s="855"/>
      <c r="W43" s="855"/>
      <c r="X43" s="855"/>
      <c r="Y43" s="855"/>
      <c r="Z43" s="855"/>
      <c r="AA43" s="855"/>
      <c r="AB43" s="855"/>
      <c r="AC43" s="855"/>
      <c r="AD43" s="855"/>
      <c r="AE43" s="855"/>
      <c r="AF43" s="855"/>
      <c r="AG43" s="855"/>
      <c r="AH43" s="855"/>
      <c r="AI43" s="855"/>
      <c r="AJ43" s="855"/>
      <c r="AK43" s="855"/>
    </row>
    <row r="44" spans="1:37">
      <c r="A44" s="129"/>
      <c r="B44" s="892" t="s">
        <v>927</v>
      </c>
      <c r="C44" s="863">
        <f t="shared" ref="C44:H44" si="12">+SUM(C45:C46)</f>
        <v>106714.04692999998</v>
      </c>
      <c r="D44" s="863">
        <f t="shared" si="12"/>
        <v>23636.777330000004</v>
      </c>
      <c r="E44" s="863">
        <f>+SUM(E45:E46)</f>
        <v>41602.650339999993</v>
      </c>
      <c r="F44" s="863">
        <f>+SUM(F45:F46)</f>
        <v>19433.230150000003</v>
      </c>
      <c r="G44" s="863">
        <f>+SUM(G45:G46)</f>
        <v>19366.094710000001</v>
      </c>
      <c r="H44" s="863">
        <f t="shared" si="12"/>
        <v>25660.525450000001</v>
      </c>
      <c r="I44" s="863">
        <f>SUM(C44:H44)</f>
        <v>236413.32490999997</v>
      </c>
      <c r="J44" s="863">
        <f t="shared" ref="J44:O44" si="13">+SUM(J45:J46)</f>
        <v>15814.785150000003</v>
      </c>
      <c r="K44" s="863">
        <f t="shared" si="13"/>
        <v>23709.703649999999</v>
      </c>
      <c r="L44" s="863">
        <f t="shared" si="13"/>
        <v>29347.084190000001</v>
      </c>
      <c r="M44" s="863">
        <f t="shared" si="13"/>
        <v>19586.626130000001</v>
      </c>
      <c r="N44" s="863">
        <f t="shared" si="13"/>
        <v>19353.597860000002</v>
      </c>
      <c r="O44" s="863">
        <f t="shared" si="13"/>
        <v>25803.029830000003</v>
      </c>
      <c r="P44" s="863">
        <f>SUM(J44:O44)</f>
        <v>133614.82681000003</v>
      </c>
      <c r="Q44" s="863">
        <f>+Q45+Q46</f>
        <v>370028.15172000002</v>
      </c>
      <c r="R44" s="855"/>
      <c r="S44" s="855"/>
      <c r="T44" s="855"/>
      <c r="U44" s="855"/>
      <c r="V44" s="855"/>
      <c r="W44" s="855"/>
      <c r="X44" s="855"/>
      <c r="Y44" s="855"/>
      <c r="Z44" s="855"/>
      <c r="AA44" s="855"/>
      <c r="AB44" s="855"/>
      <c r="AC44" s="855"/>
      <c r="AD44" s="855"/>
      <c r="AE44" s="855"/>
      <c r="AF44" s="855"/>
      <c r="AG44" s="855"/>
      <c r="AH44" s="855"/>
      <c r="AI44" s="855"/>
      <c r="AJ44" s="855"/>
      <c r="AK44" s="855"/>
    </row>
    <row r="45" spans="1:37">
      <c r="A45" s="129"/>
      <c r="B45" s="562" t="s">
        <v>278</v>
      </c>
      <c r="C45" s="863">
        <v>38230.511189999997</v>
      </c>
      <c r="D45" s="863">
        <v>17033.574650000002</v>
      </c>
      <c r="E45" s="863">
        <v>33705.156689999996</v>
      </c>
      <c r="F45" s="863">
        <v>14216.470130000002</v>
      </c>
      <c r="G45" s="863">
        <v>14274.749810000001</v>
      </c>
      <c r="H45" s="863">
        <v>19347.37674</v>
      </c>
      <c r="I45" s="863">
        <f>SUM(C45:H45)</f>
        <v>136807.83921000001</v>
      </c>
      <c r="J45" s="863">
        <v>11786.763090000002</v>
      </c>
      <c r="K45" s="863">
        <v>17863.74799</v>
      </c>
      <c r="L45" s="863">
        <v>22547.333770000001</v>
      </c>
      <c r="M45" s="863">
        <v>14938.915690000002</v>
      </c>
      <c r="N45" s="863">
        <v>15012.152300000002</v>
      </c>
      <c r="O45" s="863">
        <v>20246.127210000002</v>
      </c>
      <c r="P45" s="863">
        <f>SUM(J45:O45)</f>
        <v>102395.04005000003</v>
      </c>
      <c r="Q45" s="863">
        <f>+I45+P45</f>
        <v>239202.87926000002</v>
      </c>
      <c r="R45" s="855"/>
      <c r="S45" s="855"/>
      <c r="T45" s="855"/>
      <c r="U45" s="855"/>
      <c r="V45" s="855"/>
      <c r="W45" s="855"/>
      <c r="X45" s="855"/>
      <c r="Y45" s="855"/>
      <c r="Z45" s="855"/>
      <c r="AA45" s="855"/>
      <c r="AB45" s="855"/>
      <c r="AC45" s="855"/>
      <c r="AD45" s="855"/>
      <c r="AE45" s="855"/>
      <c r="AF45" s="855"/>
      <c r="AG45" s="855"/>
      <c r="AH45" s="855"/>
      <c r="AI45" s="855"/>
      <c r="AJ45" s="855"/>
      <c r="AK45" s="855"/>
    </row>
    <row r="46" spans="1:37">
      <c r="A46" s="129"/>
      <c r="B46" s="562" t="s">
        <v>308</v>
      </c>
      <c r="C46" s="863">
        <v>68483.535739999992</v>
      </c>
      <c r="D46" s="863">
        <v>6603.2026800000003</v>
      </c>
      <c r="E46" s="863">
        <v>7897.4936500000003</v>
      </c>
      <c r="F46" s="863">
        <v>5216.7600200000006</v>
      </c>
      <c r="G46" s="863">
        <v>5091.3449000000001</v>
      </c>
      <c r="H46" s="863">
        <v>6313.1487099999995</v>
      </c>
      <c r="I46" s="863">
        <f>SUM(C46:H46)</f>
        <v>99605.48569999999</v>
      </c>
      <c r="J46" s="863">
        <v>4028.0220600000002</v>
      </c>
      <c r="K46" s="863">
        <v>5845.9556599999996</v>
      </c>
      <c r="L46" s="863">
        <v>6799.7504200000003</v>
      </c>
      <c r="M46" s="863">
        <v>4647.7104399999998</v>
      </c>
      <c r="N46" s="863">
        <v>4341.4455600000001</v>
      </c>
      <c r="O46" s="863">
        <v>5556.9026199999998</v>
      </c>
      <c r="P46" s="863">
        <f>SUM(J46:O46)</f>
        <v>31219.786759999999</v>
      </c>
      <c r="Q46" s="863">
        <f>+I46+P46</f>
        <v>130825.27245999999</v>
      </c>
      <c r="R46" s="855"/>
      <c r="S46" s="855"/>
      <c r="T46" s="855"/>
      <c r="U46" s="855"/>
      <c r="V46" s="855"/>
      <c r="W46" s="855"/>
      <c r="X46" s="855"/>
      <c r="Y46" s="855"/>
      <c r="Z46" s="855"/>
      <c r="AA46" s="855"/>
      <c r="AB46" s="855"/>
      <c r="AC46" s="855"/>
      <c r="AD46" s="855"/>
      <c r="AE46" s="855"/>
      <c r="AF46" s="855"/>
      <c r="AG46" s="855"/>
      <c r="AH46" s="855"/>
      <c r="AI46" s="855"/>
      <c r="AJ46" s="855"/>
      <c r="AK46" s="855"/>
    </row>
    <row r="47" spans="1:37">
      <c r="A47" s="129"/>
      <c r="B47" s="891"/>
      <c r="C47" s="864"/>
      <c r="D47" s="864"/>
      <c r="E47" s="864"/>
      <c r="F47" s="864"/>
      <c r="G47" s="864"/>
      <c r="H47" s="864"/>
      <c r="I47" s="864"/>
      <c r="J47" s="864"/>
      <c r="K47" s="864"/>
      <c r="L47" s="864"/>
      <c r="M47" s="864"/>
      <c r="N47" s="864"/>
      <c r="O47" s="864"/>
      <c r="P47" s="864"/>
      <c r="Q47" s="864"/>
      <c r="R47" s="855"/>
      <c r="S47" s="855"/>
      <c r="T47" s="855"/>
      <c r="U47" s="855"/>
      <c r="V47" s="855"/>
      <c r="W47" s="855"/>
      <c r="X47" s="855"/>
      <c r="Y47" s="855"/>
      <c r="Z47" s="855"/>
      <c r="AA47" s="855"/>
      <c r="AB47" s="855"/>
      <c r="AC47" s="855"/>
      <c r="AD47" s="855"/>
      <c r="AE47" s="855"/>
      <c r="AF47" s="855"/>
      <c r="AG47" s="855"/>
      <c r="AH47" s="855"/>
      <c r="AI47" s="855"/>
      <c r="AJ47" s="855"/>
      <c r="AK47" s="855"/>
    </row>
    <row r="48" spans="1:37">
      <c r="A48" s="129"/>
      <c r="B48" s="562"/>
      <c r="C48" s="863"/>
      <c r="D48" s="863"/>
      <c r="E48" s="863"/>
      <c r="F48" s="863"/>
      <c r="G48" s="863"/>
      <c r="H48" s="863"/>
      <c r="I48" s="863"/>
      <c r="J48" s="863"/>
      <c r="K48" s="863"/>
      <c r="L48" s="863"/>
      <c r="M48" s="863"/>
      <c r="N48" s="863"/>
      <c r="O48" s="863"/>
      <c r="P48" s="863"/>
      <c r="Q48" s="863"/>
      <c r="R48" s="855"/>
      <c r="S48" s="855"/>
      <c r="T48" s="855"/>
      <c r="U48" s="855"/>
      <c r="V48" s="855"/>
      <c r="W48" s="855"/>
      <c r="X48" s="855"/>
      <c r="Y48" s="855"/>
      <c r="Z48" s="855"/>
      <c r="AA48" s="855"/>
      <c r="AB48" s="855"/>
      <c r="AC48" s="855"/>
      <c r="AD48" s="855"/>
      <c r="AE48" s="855"/>
      <c r="AF48" s="855"/>
      <c r="AG48" s="855"/>
      <c r="AH48" s="855"/>
      <c r="AI48" s="855"/>
      <c r="AJ48" s="855"/>
      <c r="AK48" s="855"/>
    </row>
    <row r="49" spans="1:37">
      <c r="A49" s="129"/>
      <c r="B49" s="892" t="s">
        <v>678</v>
      </c>
      <c r="C49" s="863">
        <f t="shared" ref="C49:H49" si="14">+SUM(C50:C51)</f>
        <v>1355.3697400000001</v>
      </c>
      <c r="D49" s="863">
        <f t="shared" si="14"/>
        <v>13414.975329999999</v>
      </c>
      <c r="E49" s="863">
        <f>+SUM(E50:E51)</f>
        <v>3167.6295299999997</v>
      </c>
      <c r="F49" s="863">
        <f>+SUM(F50:F51)</f>
        <v>0</v>
      </c>
      <c r="G49" s="863">
        <f>+SUM(G50:G51)</f>
        <v>0</v>
      </c>
      <c r="H49" s="863">
        <f t="shared" si="14"/>
        <v>0</v>
      </c>
      <c r="I49" s="863">
        <f>SUM(C49:H49)</f>
        <v>17937.974599999998</v>
      </c>
      <c r="J49" s="863">
        <f t="shared" ref="J49:O49" si="15">+SUM(J50:J51)</f>
        <v>1311.41023</v>
      </c>
      <c r="K49" s="863">
        <f t="shared" si="15"/>
        <v>12885.991669999999</v>
      </c>
      <c r="L49" s="863">
        <f t="shared" si="15"/>
        <v>3167.6295299999997</v>
      </c>
      <c r="M49" s="863">
        <f t="shared" si="15"/>
        <v>0</v>
      </c>
      <c r="N49" s="863">
        <f t="shared" si="15"/>
        <v>0</v>
      </c>
      <c r="O49" s="863">
        <f t="shared" si="15"/>
        <v>0</v>
      </c>
      <c r="P49" s="863">
        <f>SUM(J49:O49)</f>
        <v>17365.031429999999</v>
      </c>
      <c r="Q49" s="863">
        <f>+Q50+Q51</f>
        <v>35303.006029999997</v>
      </c>
      <c r="R49" s="855"/>
      <c r="S49" s="855"/>
      <c r="T49" s="855"/>
      <c r="U49" s="855"/>
      <c r="V49" s="855"/>
      <c r="W49" s="855"/>
      <c r="X49" s="855"/>
      <c r="Y49" s="855"/>
      <c r="Z49" s="855"/>
      <c r="AA49" s="855"/>
      <c r="AB49" s="855"/>
      <c r="AC49" s="855"/>
      <c r="AD49" s="855"/>
      <c r="AE49" s="855"/>
      <c r="AF49" s="855"/>
      <c r="AG49" s="855"/>
      <c r="AH49" s="855"/>
      <c r="AI49" s="855"/>
      <c r="AJ49" s="855"/>
      <c r="AK49" s="855"/>
    </row>
    <row r="50" spans="1:37">
      <c r="A50" s="129"/>
      <c r="B50" s="562" t="s">
        <v>278</v>
      </c>
      <c r="C50" s="863">
        <v>1355.3697400000001</v>
      </c>
      <c r="D50" s="863">
        <v>13414.975329999999</v>
      </c>
      <c r="E50" s="863">
        <v>0</v>
      </c>
      <c r="F50" s="863">
        <v>0</v>
      </c>
      <c r="G50" s="863">
        <v>0</v>
      </c>
      <c r="H50" s="863">
        <v>0</v>
      </c>
      <c r="I50" s="863">
        <f>SUM(C50:H50)</f>
        <v>14770.345069999999</v>
      </c>
      <c r="J50" s="863">
        <v>1311.41023</v>
      </c>
      <c r="K50" s="863">
        <v>12885.991669999999</v>
      </c>
      <c r="L50" s="863">
        <v>0</v>
      </c>
      <c r="M50" s="863">
        <v>0</v>
      </c>
      <c r="N50" s="863">
        <v>0</v>
      </c>
      <c r="O50" s="863">
        <v>0</v>
      </c>
      <c r="P50" s="863">
        <f>SUM(J50:O50)</f>
        <v>14197.401899999999</v>
      </c>
      <c r="Q50" s="863">
        <f>+I50+P50</f>
        <v>28967.74697</v>
      </c>
      <c r="R50" s="855"/>
      <c r="S50" s="855"/>
      <c r="T50" s="855"/>
      <c r="U50" s="855"/>
      <c r="V50" s="855"/>
      <c r="W50" s="855"/>
      <c r="X50" s="855"/>
      <c r="Y50" s="855"/>
      <c r="Z50" s="855"/>
      <c r="AA50" s="855"/>
      <c r="AB50" s="855"/>
      <c r="AC50" s="855"/>
      <c r="AD50" s="855"/>
      <c r="AE50" s="855"/>
      <c r="AF50" s="855"/>
      <c r="AG50" s="855"/>
      <c r="AH50" s="855"/>
      <c r="AI50" s="855"/>
      <c r="AJ50" s="855"/>
      <c r="AK50" s="855"/>
    </row>
    <row r="51" spans="1:37">
      <c r="A51" s="129"/>
      <c r="B51" s="562" t="s">
        <v>308</v>
      </c>
      <c r="C51" s="863">
        <v>0</v>
      </c>
      <c r="D51" s="863">
        <v>0</v>
      </c>
      <c r="E51" s="863">
        <v>3167.6295299999997</v>
      </c>
      <c r="F51" s="863">
        <v>0</v>
      </c>
      <c r="G51" s="863">
        <v>0</v>
      </c>
      <c r="H51" s="863">
        <v>0</v>
      </c>
      <c r="I51" s="863">
        <f>SUM(C51:H51)</f>
        <v>3167.6295299999997</v>
      </c>
      <c r="J51" s="863">
        <v>0</v>
      </c>
      <c r="K51" s="863">
        <v>0</v>
      </c>
      <c r="L51" s="863">
        <v>3167.6295299999997</v>
      </c>
      <c r="M51" s="863">
        <v>0</v>
      </c>
      <c r="N51" s="863">
        <v>0</v>
      </c>
      <c r="O51" s="863">
        <v>0</v>
      </c>
      <c r="P51" s="863">
        <f>SUM(J51:O51)</f>
        <v>3167.6295299999997</v>
      </c>
      <c r="Q51" s="863">
        <f>+I51+P51</f>
        <v>6335.2590599999994</v>
      </c>
      <c r="R51" s="855"/>
      <c r="S51" s="855"/>
      <c r="T51" s="855"/>
      <c r="U51" s="855"/>
      <c r="V51" s="855"/>
      <c r="W51" s="855"/>
      <c r="X51" s="855"/>
      <c r="Y51" s="855"/>
      <c r="Z51" s="855"/>
      <c r="AA51" s="855"/>
      <c r="AB51" s="855"/>
      <c r="AC51" s="855"/>
      <c r="AD51" s="855"/>
      <c r="AE51" s="855"/>
      <c r="AF51" s="855"/>
      <c r="AG51" s="855"/>
      <c r="AH51" s="855"/>
      <c r="AI51" s="855"/>
      <c r="AJ51" s="855"/>
      <c r="AK51" s="855"/>
    </row>
    <row r="52" spans="1:37">
      <c r="A52" s="129"/>
      <c r="B52" s="891"/>
      <c r="C52" s="864"/>
      <c r="D52" s="864"/>
      <c r="E52" s="864"/>
      <c r="F52" s="864"/>
      <c r="G52" s="864"/>
      <c r="H52" s="864"/>
      <c r="I52" s="864"/>
      <c r="J52" s="864"/>
      <c r="K52" s="864"/>
      <c r="L52" s="864"/>
      <c r="M52" s="864"/>
      <c r="N52" s="864"/>
      <c r="O52" s="864"/>
      <c r="P52" s="864"/>
      <c r="Q52" s="864"/>
      <c r="R52" s="855"/>
      <c r="S52" s="855"/>
      <c r="T52" s="855"/>
      <c r="U52" s="855"/>
      <c r="V52" s="855"/>
      <c r="W52" s="855"/>
      <c r="X52" s="855"/>
      <c r="Y52" s="855"/>
      <c r="Z52" s="855"/>
      <c r="AA52" s="855"/>
      <c r="AB52" s="855"/>
      <c r="AC52" s="855"/>
      <c r="AD52" s="855"/>
      <c r="AE52" s="855"/>
      <c r="AF52" s="855"/>
      <c r="AG52" s="855"/>
      <c r="AH52" s="855"/>
      <c r="AI52" s="855"/>
      <c r="AJ52" s="855"/>
      <c r="AK52" s="855"/>
    </row>
    <row r="53" spans="1:37">
      <c r="A53" s="129"/>
      <c r="B53" s="892"/>
      <c r="C53" s="863"/>
      <c r="D53" s="863"/>
      <c r="E53" s="863"/>
      <c r="F53" s="863"/>
      <c r="G53" s="863"/>
      <c r="H53" s="863"/>
      <c r="I53" s="863"/>
      <c r="J53" s="863"/>
      <c r="K53" s="863"/>
      <c r="L53" s="863"/>
      <c r="M53" s="863"/>
      <c r="N53" s="863"/>
      <c r="O53" s="863"/>
      <c r="P53" s="863"/>
      <c r="Q53" s="863"/>
      <c r="R53" s="855"/>
      <c r="S53" s="855"/>
      <c r="T53" s="855"/>
      <c r="U53" s="855"/>
      <c r="V53" s="855"/>
      <c r="W53" s="855"/>
      <c r="X53" s="855"/>
      <c r="Y53" s="855"/>
      <c r="Z53" s="855"/>
      <c r="AA53" s="855"/>
      <c r="AB53" s="855"/>
      <c r="AC53" s="855"/>
      <c r="AD53" s="855"/>
      <c r="AE53" s="855"/>
      <c r="AF53" s="855"/>
      <c r="AG53" s="855"/>
      <c r="AH53" s="855"/>
      <c r="AI53" s="855"/>
      <c r="AJ53" s="855"/>
      <c r="AK53" s="855"/>
    </row>
    <row r="54" spans="1:37">
      <c r="A54" s="129"/>
      <c r="B54" s="887" t="s">
        <v>163</v>
      </c>
      <c r="C54" s="863">
        <f t="shared" ref="C54:H54" si="16">+SUM(C55:C56)</f>
        <v>329812.97249000001</v>
      </c>
      <c r="D54" s="863">
        <f t="shared" si="16"/>
        <v>0</v>
      </c>
      <c r="E54" s="863">
        <f>+SUM(E55:E56)</f>
        <v>268090.83049000002</v>
      </c>
      <c r="F54" s="863">
        <f>+SUM(F55:F56)</f>
        <v>583768.96129999997</v>
      </c>
      <c r="G54" s="863">
        <f>+SUM(G55:G56)</f>
        <v>3835724.8700199998</v>
      </c>
      <c r="H54" s="863">
        <f t="shared" si="16"/>
        <v>1412306.2643299999</v>
      </c>
      <c r="I54" s="863">
        <f>SUM(C54:H54)</f>
        <v>6429703.8986299997</v>
      </c>
      <c r="J54" s="863">
        <f t="shared" ref="J54:O54" si="17">+SUM(J55:J56)</f>
        <v>596019.15741999994</v>
      </c>
      <c r="K54" s="863">
        <f t="shared" si="17"/>
        <v>459382.35452999995</v>
      </c>
      <c r="L54" s="863">
        <f t="shared" si="17"/>
        <v>1425263.2025299999</v>
      </c>
      <c r="M54" s="863">
        <f t="shared" si="17"/>
        <v>722054.82904999994</v>
      </c>
      <c r="N54" s="863">
        <f t="shared" si="17"/>
        <v>1252111.3919800001</v>
      </c>
      <c r="O54" s="863">
        <f t="shared" si="17"/>
        <v>958813.42715999996</v>
      </c>
      <c r="P54" s="863">
        <f>SUM(J54:O54)</f>
        <v>5413644.3626699988</v>
      </c>
      <c r="Q54" s="863">
        <f>+Q55+Q56</f>
        <v>11843348.261299998</v>
      </c>
      <c r="R54" s="855"/>
      <c r="S54" s="855"/>
      <c r="T54" s="855"/>
      <c r="U54" s="855"/>
      <c r="V54" s="855"/>
      <c r="W54" s="855"/>
      <c r="X54" s="855"/>
      <c r="Y54" s="855"/>
      <c r="Z54" s="855"/>
      <c r="AA54" s="855"/>
      <c r="AB54" s="855"/>
      <c r="AC54" s="855"/>
      <c r="AD54" s="855"/>
      <c r="AE54" s="855"/>
      <c r="AF54" s="855"/>
      <c r="AG54" s="855"/>
      <c r="AH54" s="855"/>
      <c r="AI54" s="855"/>
      <c r="AJ54" s="855"/>
      <c r="AK54" s="855"/>
    </row>
    <row r="55" spans="1:37">
      <c r="A55" s="129"/>
      <c r="B55" s="562" t="s">
        <v>278</v>
      </c>
      <c r="C55" s="863">
        <v>329812.97249000001</v>
      </c>
      <c r="D55" s="863">
        <v>0</v>
      </c>
      <c r="E55" s="863">
        <v>268090.83049000002</v>
      </c>
      <c r="F55" s="863">
        <v>583768.96129999997</v>
      </c>
      <c r="G55" s="863">
        <v>3835724.8700199998</v>
      </c>
      <c r="H55" s="863">
        <v>1412306.2643299999</v>
      </c>
      <c r="I55" s="863">
        <f>SUM(C55:H55)</f>
        <v>6429703.8986299997</v>
      </c>
      <c r="J55" s="863">
        <v>596019.15741999994</v>
      </c>
      <c r="K55" s="863">
        <v>459382.35452999995</v>
      </c>
      <c r="L55" s="863">
        <v>1425263.2025299999</v>
      </c>
      <c r="M55" s="863">
        <v>722054.82904999994</v>
      </c>
      <c r="N55" s="863">
        <v>1252111.3919800001</v>
      </c>
      <c r="O55" s="863">
        <v>958813.42715999996</v>
      </c>
      <c r="P55" s="863">
        <f>SUM(J55:O55)</f>
        <v>5413644.3626699988</v>
      </c>
      <c r="Q55" s="863">
        <f>+I55+P55</f>
        <v>11843348.261299998</v>
      </c>
      <c r="R55" s="855"/>
      <c r="S55" s="855"/>
      <c r="T55" s="855"/>
      <c r="U55" s="855"/>
      <c r="V55" s="855"/>
      <c r="W55" s="855"/>
      <c r="X55" s="855"/>
      <c r="Y55" s="855"/>
      <c r="Z55" s="855"/>
      <c r="AA55" s="855"/>
      <c r="AB55" s="855"/>
      <c r="AC55" s="855"/>
      <c r="AD55" s="855"/>
      <c r="AE55" s="855"/>
      <c r="AF55" s="855"/>
      <c r="AG55" s="855"/>
      <c r="AH55" s="855"/>
      <c r="AI55" s="855"/>
      <c r="AJ55" s="855"/>
      <c r="AK55" s="855"/>
    </row>
    <row r="56" spans="1:37">
      <c r="A56" s="129"/>
      <c r="B56" s="562" t="s">
        <v>308</v>
      </c>
      <c r="C56" s="863">
        <v>0</v>
      </c>
      <c r="D56" s="863">
        <v>0</v>
      </c>
      <c r="E56" s="863">
        <v>0</v>
      </c>
      <c r="F56" s="863">
        <v>0</v>
      </c>
      <c r="G56" s="863">
        <v>0</v>
      </c>
      <c r="H56" s="863">
        <v>0</v>
      </c>
      <c r="I56" s="863">
        <f>SUM(C56:H56)</f>
        <v>0</v>
      </c>
      <c r="J56" s="863">
        <v>0</v>
      </c>
      <c r="K56" s="863">
        <v>0</v>
      </c>
      <c r="L56" s="863">
        <v>0</v>
      </c>
      <c r="M56" s="863">
        <v>0</v>
      </c>
      <c r="N56" s="863">
        <v>0</v>
      </c>
      <c r="O56" s="863">
        <v>0</v>
      </c>
      <c r="P56" s="863">
        <f>SUM(J56:O56)</f>
        <v>0</v>
      </c>
      <c r="Q56" s="863">
        <f>+I56+P56</f>
        <v>0</v>
      </c>
      <c r="R56" s="855"/>
      <c r="S56" s="855"/>
      <c r="T56" s="855"/>
      <c r="U56" s="855"/>
      <c r="V56" s="855"/>
      <c r="W56" s="855"/>
      <c r="X56" s="855"/>
      <c r="Y56" s="855"/>
      <c r="Z56" s="855"/>
      <c r="AA56" s="855"/>
      <c r="AB56" s="855"/>
      <c r="AC56" s="855"/>
      <c r="AD56" s="855"/>
      <c r="AE56" s="855"/>
      <c r="AF56" s="855"/>
      <c r="AG56" s="855"/>
      <c r="AH56" s="855"/>
      <c r="AI56" s="855"/>
      <c r="AJ56" s="855"/>
      <c r="AK56" s="855"/>
    </row>
    <row r="57" spans="1:37" ht="16" thickBot="1">
      <c r="A57" s="129"/>
      <c r="B57" s="566"/>
      <c r="C57" s="572"/>
      <c r="D57" s="572"/>
      <c r="E57" s="572"/>
      <c r="F57" s="572"/>
      <c r="G57" s="572"/>
      <c r="H57" s="572"/>
      <c r="I57" s="572"/>
      <c r="J57" s="572"/>
      <c r="K57" s="572"/>
      <c r="L57" s="572"/>
      <c r="M57" s="572"/>
      <c r="N57" s="572"/>
      <c r="O57" s="572"/>
      <c r="P57" s="572"/>
      <c r="Q57" s="572"/>
      <c r="R57" s="855"/>
      <c r="S57" s="855"/>
      <c r="T57" s="855"/>
      <c r="U57" s="855"/>
      <c r="V57" s="855"/>
      <c r="W57" s="855"/>
      <c r="X57" s="855"/>
      <c r="Y57" s="855"/>
      <c r="Z57" s="855"/>
      <c r="AA57" s="855"/>
      <c r="AB57" s="855"/>
      <c r="AC57" s="855"/>
      <c r="AD57" s="855"/>
      <c r="AE57" s="855"/>
      <c r="AF57" s="855"/>
      <c r="AG57" s="855"/>
      <c r="AH57" s="855"/>
      <c r="AI57" s="855"/>
      <c r="AJ57" s="855"/>
      <c r="AK57" s="855"/>
    </row>
    <row r="58" spans="1:37" ht="16" thickTop="1">
      <c r="A58" s="129"/>
      <c r="B58" s="567"/>
      <c r="C58" s="135"/>
      <c r="D58" s="135"/>
      <c r="E58" s="135"/>
      <c r="F58" s="135"/>
      <c r="G58" s="135"/>
      <c r="H58" s="135"/>
      <c r="I58" s="135"/>
      <c r="J58" s="135"/>
      <c r="K58" s="135"/>
      <c r="L58" s="135"/>
      <c r="M58" s="135"/>
      <c r="N58" s="135"/>
      <c r="O58" s="135"/>
      <c r="P58" s="135"/>
      <c r="Q58" s="135"/>
      <c r="R58" s="855"/>
      <c r="S58" s="855"/>
      <c r="T58" s="855"/>
      <c r="U58" s="855"/>
      <c r="V58" s="855"/>
      <c r="W58" s="855"/>
      <c r="X58" s="855"/>
      <c r="Y58" s="855"/>
      <c r="Z58" s="855"/>
      <c r="AA58" s="855"/>
      <c r="AB58" s="855"/>
      <c r="AC58" s="855"/>
      <c r="AD58" s="855"/>
      <c r="AE58" s="855"/>
      <c r="AF58" s="855"/>
      <c r="AG58" s="855"/>
      <c r="AH58" s="855"/>
      <c r="AI58" s="855"/>
      <c r="AJ58" s="855"/>
      <c r="AK58" s="855"/>
    </row>
    <row r="59" spans="1:37">
      <c r="A59" s="129"/>
      <c r="B59" s="568" t="s">
        <v>783</v>
      </c>
      <c r="C59" s="570">
        <f t="shared" ref="C59:H59" si="18">+C60+C61</f>
        <v>7177697.8521399992</v>
      </c>
      <c r="D59" s="570">
        <f t="shared" si="18"/>
        <v>4324627.4511499992</v>
      </c>
      <c r="E59" s="570">
        <f>+E60+E61</f>
        <v>11607960.52977</v>
      </c>
      <c r="F59" s="570">
        <f>+F60+F61</f>
        <v>7463026.87005</v>
      </c>
      <c r="G59" s="570">
        <f>+G60+G61</f>
        <v>7503290.9068600005</v>
      </c>
      <c r="H59" s="570">
        <f t="shared" si="18"/>
        <v>8239510.4566799998</v>
      </c>
      <c r="I59" s="570">
        <f>SUM(C59:H59)</f>
        <v>46316114.066649996</v>
      </c>
      <c r="J59" s="570">
        <f t="shared" ref="J59:O59" si="19">+J60+J61</f>
        <v>3723189.4889900004</v>
      </c>
      <c r="K59" s="570">
        <f t="shared" si="19"/>
        <v>3668885.8437899994</v>
      </c>
      <c r="L59" s="570">
        <f t="shared" si="19"/>
        <v>4572638.5258299997</v>
      </c>
      <c r="M59" s="570">
        <f t="shared" si="19"/>
        <v>11544101.49822</v>
      </c>
      <c r="N59" s="570">
        <f t="shared" si="19"/>
        <v>12460501.631520001</v>
      </c>
      <c r="O59" s="570">
        <f t="shared" si="19"/>
        <v>7118457.0424700007</v>
      </c>
      <c r="P59" s="570">
        <f>SUM(J59:O59)</f>
        <v>43087774.030820005</v>
      </c>
      <c r="Q59" s="570">
        <f>+Q60+Q61</f>
        <v>89403888.097469985</v>
      </c>
      <c r="R59" s="1031"/>
      <c r="S59" s="855"/>
      <c r="T59" s="855"/>
      <c r="U59" s="855"/>
      <c r="V59" s="855"/>
      <c r="W59" s="855"/>
      <c r="X59" s="855"/>
      <c r="Y59" s="855"/>
      <c r="Z59" s="855"/>
      <c r="AA59" s="855"/>
      <c r="AB59" s="855"/>
      <c r="AC59" s="855"/>
      <c r="AD59" s="855"/>
      <c r="AE59" s="855"/>
      <c r="AF59" s="855"/>
      <c r="AG59" s="855"/>
      <c r="AH59" s="855"/>
      <c r="AI59" s="855"/>
      <c r="AJ59" s="855"/>
      <c r="AK59" s="855"/>
    </row>
    <row r="60" spans="1:37">
      <c r="A60" s="129"/>
      <c r="B60" s="569" t="s">
        <v>278</v>
      </c>
      <c r="C60" s="571">
        <f>SUMIF($B$13:$B$57,$B60,C$13:C$57)</f>
        <v>6023069.0085799992</v>
      </c>
      <c r="D60" s="571">
        <f t="shared" ref="D60:O61" si="20">SUMIF($B$13:$B$57,$B60,D$13:D$57)</f>
        <v>3740986.9566399995</v>
      </c>
      <c r="E60" s="571">
        <f t="shared" si="20"/>
        <v>10136484.7028</v>
      </c>
      <c r="F60" s="571">
        <f t="shared" si="20"/>
        <v>5680353.7137500001</v>
      </c>
      <c r="G60" s="571">
        <f t="shared" si="20"/>
        <v>5793843.8036799999</v>
      </c>
      <c r="H60" s="571">
        <f t="shared" si="20"/>
        <v>5361059.4634299995</v>
      </c>
      <c r="I60" s="571">
        <f>SUM(C60:H60)</f>
        <v>36735797.648879997</v>
      </c>
      <c r="J60" s="571">
        <f t="shared" si="20"/>
        <v>2419328.2581799999</v>
      </c>
      <c r="K60" s="571">
        <f t="shared" si="20"/>
        <v>2954811.8051099996</v>
      </c>
      <c r="L60" s="571">
        <f t="shared" si="20"/>
        <v>3400945.44888</v>
      </c>
      <c r="M60" s="571">
        <f t="shared" si="20"/>
        <v>9791387.9545100015</v>
      </c>
      <c r="N60" s="571">
        <f t="shared" si="20"/>
        <v>10617195.118910002</v>
      </c>
      <c r="O60" s="571">
        <f t="shared" si="20"/>
        <v>4564949.4016500004</v>
      </c>
      <c r="P60" s="571">
        <f>SUM(J60:O60)</f>
        <v>33748617.987240002</v>
      </c>
      <c r="Q60" s="571">
        <f>+I60+P60</f>
        <v>70484415.636119992</v>
      </c>
      <c r="R60" s="855"/>
      <c r="S60" s="855"/>
      <c r="T60" s="855"/>
      <c r="U60" s="855"/>
      <c r="V60" s="855"/>
      <c r="W60" s="855"/>
      <c r="X60" s="855"/>
      <c r="Y60" s="855"/>
      <c r="Z60" s="855"/>
      <c r="AA60" s="855"/>
      <c r="AB60" s="855"/>
      <c r="AC60" s="855"/>
      <c r="AD60" s="855"/>
      <c r="AE60" s="855"/>
      <c r="AF60" s="855"/>
      <c r="AG60" s="855"/>
      <c r="AH60" s="855"/>
      <c r="AI60" s="855"/>
      <c r="AJ60" s="855"/>
      <c r="AK60" s="855"/>
    </row>
    <row r="61" spans="1:37">
      <c r="A61" s="129"/>
      <c r="B61" s="569" t="s">
        <v>308</v>
      </c>
      <c r="C61" s="571">
        <f>SUMIF($B$13:$B$57,$B61,C$13:C$57)</f>
        <v>1154628.84356</v>
      </c>
      <c r="D61" s="571">
        <f t="shared" si="20"/>
        <v>583640.49450999999</v>
      </c>
      <c r="E61" s="571">
        <f t="shared" si="20"/>
        <v>1471475.8269700003</v>
      </c>
      <c r="F61" s="571">
        <f t="shared" si="20"/>
        <v>1782673.1562999994</v>
      </c>
      <c r="G61" s="571">
        <f t="shared" si="20"/>
        <v>1709447.1031800003</v>
      </c>
      <c r="H61" s="571">
        <f t="shared" si="20"/>
        <v>2878450.9932499998</v>
      </c>
      <c r="I61" s="571">
        <f>SUM(C61:H61)</f>
        <v>9580316.4177700002</v>
      </c>
      <c r="J61" s="571">
        <f t="shared" si="20"/>
        <v>1303861.2308100003</v>
      </c>
      <c r="K61" s="571">
        <f t="shared" si="20"/>
        <v>714074.03867999988</v>
      </c>
      <c r="L61" s="571">
        <f t="shared" si="20"/>
        <v>1171693.0769499999</v>
      </c>
      <c r="M61" s="571">
        <f t="shared" si="20"/>
        <v>1752713.5437099996</v>
      </c>
      <c r="N61" s="571">
        <f t="shared" si="20"/>
        <v>1843306.5126099999</v>
      </c>
      <c r="O61" s="571">
        <f t="shared" si="20"/>
        <v>2553507.6408200003</v>
      </c>
      <c r="P61" s="571">
        <f>SUM(J61:O61)</f>
        <v>9339156.0435799994</v>
      </c>
      <c r="Q61" s="571">
        <f>+I61+P61</f>
        <v>18919472.461350001</v>
      </c>
      <c r="R61" s="855"/>
      <c r="S61" s="855"/>
      <c r="T61" s="855"/>
      <c r="U61" s="855"/>
      <c r="V61" s="855"/>
      <c r="W61" s="855"/>
      <c r="X61" s="855"/>
      <c r="Y61" s="855"/>
      <c r="Z61" s="855"/>
      <c r="AA61" s="855"/>
      <c r="AB61" s="855"/>
      <c r="AC61" s="855"/>
      <c r="AD61" s="855"/>
      <c r="AE61" s="855"/>
      <c r="AF61" s="855"/>
      <c r="AG61" s="855"/>
      <c r="AH61" s="855"/>
      <c r="AI61" s="855"/>
      <c r="AJ61" s="855"/>
      <c r="AK61" s="855"/>
    </row>
    <row r="62" spans="1:37" ht="16" thickBot="1">
      <c r="A62" s="129"/>
      <c r="B62" s="138"/>
      <c r="C62" s="137"/>
      <c r="D62" s="137"/>
      <c r="E62" s="137"/>
      <c r="F62" s="137"/>
      <c r="G62" s="137"/>
      <c r="H62" s="137"/>
      <c r="I62" s="137"/>
      <c r="J62" s="137"/>
      <c r="K62" s="137"/>
      <c r="L62" s="137"/>
      <c r="M62" s="137"/>
      <c r="N62" s="137"/>
      <c r="O62" s="137"/>
      <c r="P62" s="137"/>
      <c r="Q62" s="137"/>
      <c r="R62" s="855"/>
      <c r="S62" s="855"/>
      <c r="T62" s="855"/>
      <c r="U62" s="855"/>
      <c r="V62" s="855"/>
      <c r="W62" s="855"/>
      <c r="X62" s="855"/>
      <c r="Y62" s="855"/>
      <c r="Z62" s="855"/>
      <c r="AA62" s="855"/>
      <c r="AB62" s="855"/>
      <c r="AC62" s="855"/>
      <c r="AD62" s="855"/>
      <c r="AE62" s="855"/>
      <c r="AF62" s="855"/>
      <c r="AG62" s="855"/>
      <c r="AH62" s="855"/>
      <c r="AI62" s="855"/>
      <c r="AJ62" s="855"/>
      <c r="AK62" s="855"/>
    </row>
    <row r="63" spans="1:37" ht="16" thickTop="1">
      <c r="A63" s="129"/>
      <c r="B63" s="112"/>
      <c r="C63" s="139"/>
      <c r="D63" s="139"/>
      <c r="E63" s="139"/>
      <c r="F63" s="139"/>
      <c r="G63" s="139"/>
      <c r="H63" s="139"/>
      <c r="I63" s="139"/>
      <c r="J63" s="139"/>
      <c r="K63" s="139"/>
      <c r="L63" s="139"/>
      <c r="M63" s="139"/>
      <c r="N63" s="139"/>
      <c r="O63" s="139"/>
      <c r="P63" s="139"/>
      <c r="Q63" s="139"/>
      <c r="R63" s="136"/>
      <c r="S63" s="136"/>
      <c r="T63" s="136"/>
      <c r="U63" s="136"/>
      <c r="V63" s="136"/>
      <c r="W63" s="136"/>
      <c r="X63" s="136"/>
      <c r="Y63" s="136"/>
      <c r="Z63" s="136"/>
      <c r="AA63" s="136"/>
      <c r="AB63" s="136"/>
      <c r="AC63" s="136"/>
      <c r="AD63" s="136"/>
      <c r="AE63" s="136"/>
      <c r="AF63" s="136"/>
      <c r="AG63" s="136"/>
    </row>
    <row r="64" spans="1:37">
      <c r="A64" s="129"/>
      <c r="B64" s="730" t="s">
        <v>372</v>
      </c>
      <c r="C64" s="842"/>
      <c r="D64" s="842"/>
      <c r="E64" s="842"/>
      <c r="F64" s="842"/>
      <c r="G64" s="842"/>
      <c r="H64" s="842"/>
      <c r="I64" s="140"/>
      <c r="J64" s="842"/>
      <c r="K64" s="842"/>
      <c r="L64" s="842"/>
      <c r="M64" s="842"/>
      <c r="N64" s="842"/>
      <c r="O64" s="842"/>
      <c r="P64" s="842"/>
      <c r="Q64" s="843"/>
      <c r="R64" s="136"/>
      <c r="S64" s="136"/>
      <c r="T64" s="136"/>
      <c r="U64" s="136"/>
      <c r="V64" s="136"/>
      <c r="W64" s="136"/>
      <c r="X64" s="136"/>
      <c r="Y64" s="136"/>
      <c r="Z64" s="136"/>
      <c r="AA64" s="136"/>
      <c r="AB64" s="136"/>
      <c r="AC64" s="136"/>
      <c r="AD64" s="136"/>
      <c r="AE64" s="136"/>
      <c r="AF64" s="136"/>
      <c r="AG64" s="136"/>
    </row>
    <row r="65" spans="1:33">
      <c r="A65" s="129"/>
      <c r="B65" s="140"/>
      <c r="C65" s="140"/>
      <c r="D65" s="140"/>
      <c r="E65" s="140"/>
      <c r="F65" s="140"/>
      <c r="G65" s="140"/>
      <c r="H65" s="1172"/>
      <c r="I65" s="1172"/>
      <c r="J65" s="140"/>
      <c r="K65" s="140"/>
      <c r="L65" s="140"/>
      <c r="M65" s="140"/>
      <c r="N65" s="140"/>
      <c r="O65" s="140"/>
      <c r="P65" s="140"/>
      <c r="Q65" s="843"/>
      <c r="R65" s="136"/>
      <c r="S65" s="136"/>
      <c r="T65" s="136"/>
      <c r="U65" s="136"/>
      <c r="V65" s="136"/>
      <c r="W65" s="136"/>
      <c r="X65" s="136"/>
      <c r="Y65" s="136"/>
      <c r="Z65" s="136"/>
      <c r="AA65" s="136"/>
      <c r="AB65" s="136"/>
      <c r="AC65" s="136"/>
      <c r="AD65" s="136"/>
      <c r="AE65" s="136"/>
      <c r="AF65" s="136"/>
      <c r="AG65" s="136"/>
    </row>
    <row r="66" spans="1:33">
      <c r="A66" s="129"/>
      <c r="C66" s="136"/>
      <c r="D66" s="136"/>
      <c r="E66" s="136"/>
      <c r="F66" s="136"/>
      <c r="G66" s="136"/>
      <c r="H66" s="136"/>
      <c r="I66" s="136"/>
      <c r="J66" s="136"/>
      <c r="K66" s="136"/>
      <c r="L66" s="136"/>
      <c r="M66" s="136"/>
      <c r="N66" s="136"/>
      <c r="O66" s="136"/>
      <c r="P66" s="136"/>
      <c r="Q66" s="136"/>
    </row>
    <row r="67" spans="1:33">
      <c r="A67" s="129"/>
      <c r="C67" s="136"/>
      <c r="D67" s="136"/>
      <c r="E67" s="136"/>
      <c r="F67" s="136"/>
      <c r="G67" s="136"/>
      <c r="H67" s="136"/>
      <c r="I67" s="136"/>
      <c r="J67" s="136"/>
      <c r="K67" s="136"/>
      <c r="L67" s="136"/>
      <c r="M67" s="136"/>
      <c r="N67" s="136"/>
      <c r="O67" s="136"/>
      <c r="P67" s="136"/>
      <c r="Q67" s="136"/>
    </row>
    <row r="68" spans="1:33">
      <c r="A68" s="129"/>
      <c r="B68" s="1158"/>
      <c r="C68" s="136"/>
      <c r="D68" s="136"/>
      <c r="E68" s="136"/>
      <c r="F68" s="136"/>
      <c r="G68" s="136"/>
      <c r="H68" s="136"/>
      <c r="I68" s="136"/>
      <c r="J68" s="136"/>
      <c r="K68" s="136"/>
      <c r="L68" s="136"/>
      <c r="M68" s="136"/>
      <c r="N68" s="136"/>
      <c r="O68" s="136"/>
      <c r="P68" s="136"/>
      <c r="Q68" s="136"/>
    </row>
    <row r="69" spans="1:33">
      <c r="A69" s="129"/>
      <c r="B69" s="1158"/>
      <c r="C69" s="136"/>
      <c r="D69" s="136"/>
      <c r="E69" s="136"/>
      <c r="F69" s="136"/>
      <c r="G69" s="136"/>
      <c r="H69" s="136"/>
      <c r="I69" s="136"/>
      <c r="J69" s="136"/>
      <c r="K69" s="136"/>
      <c r="L69" s="136"/>
      <c r="M69" s="136"/>
      <c r="N69" s="136"/>
      <c r="O69" s="136"/>
      <c r="P69" s="136"/>
      <c r="Q69" s="136"/>
    </row>
    <row r="70" spans="1:33">
      <c r="A70" s="129"/>
      <c r="B70" s="1158"/>
      <c r="C70" s="136"/>
      <c r="D70" s="136"/>
      <c r="E70" s="136"/>
      <c r="F70" s="136"/>
      <c r="G70" s="136"/>
      <c r="H70" s="136"/>
      <c r="I70" s="136"/>
      <c r="J70" s="136"/>
      <c r="K70" s="136"/>
      <c r="L70" s="136"/>
      <c r="M70" s="136"/>
      <c r="N70" s="136"/>
      <c r="O70" s="136"/>
      <c r="P70" s="136"/>
      <c r="Q70" s="136"/>
    </row>
    <row r="71" spans="1:33">
      <c r="A71" s="129"/>
      <c r="B71" s="1158"/>
      <c r="C71" s="136"/>
      <c r="D71" s="136"/>
      <c r="E71" s="136"/>
      <c r="F71" s="136"/>
      <c r="G71" s="136"/>
      <c r="H71" s="136"/>
      <c r="I71" s="136"/>
      <c r="J71" s="136"/>
    </row>
    <row r="72" spans="1:33">
      <c r="A72" s="129"/>
      <c r="B72" s="1158"/>
      <c r="C72" s="136"/>
      <c r="D72" s="136"/>
      <c r="E72" s="136"/>
      <c r="F72" s="136"/>
      <c r="G72" s="136"/>
      <c r="H72" s="136"/>
      <c r="I72" s="136"/>
      <c r="J72" s="136"/>
    </row>
    <row r="73" spans="1:33">
      <c r="A73" s="129"/>
      <c r="B73" s="1158"/>
      <c r="C73" s="136"/>
      <c r="D73" s="136"/>
      <c r="E73" s="136"/>
      <c r="F73" s="136"/>
      <c r="G73" s="136"/>
      <c r="H73" s="136"/>
      <c r="I73" s="136"/>
      <c r="J73" s="136"/>
    </row>
    <row r="74" spans="1:33">
      <c r="A74" s="129"/>
      <c r="B74" s="1158"/>
      <c r="C74" s="136"/>
      <c r="D74" s="136"/>
      <c r="E74" s="136"/>
      <c r="F74" s="136"/>
      <c r="G74" s="136"/>
      <c r="H74" s="136"/>
      <c r="I74" s="136"/>
      <c r="J74" s="136"/>
    </row>
    <row r="75" spans="1:33">
      <c r="A75" s="129"/>
      <c r="B75" s="1158"/>
      <c r="C75" s="136"/>
      <c r="D75" s="136"/>
      <c r="E75" s="136"/>
      <c r="F75" s="136"/>
      <c r="G75" s="136"/>
      <c r="H75" s="136"/>
      <c r="I75" s="136"/>
      <c r="J75" s="136"/>
    </row>
    <row r="76" spans="1:33">
      <c r="A76" s="129"/>
      <c r="B76" s="1158"/>
      <c r="C76" s="136"/>
      <c r="D76" s="136"/>
      <c r="E76" s="136"/>
      <c r="F76" s="136"/>
      <c r="G76" s="136"/>
      <c r="H76" s="136"/>
      <c r="I76" s="136"/>
      <c r="J76" s="136"/>
    </row>
    <row r="77" spans="1:33">
      <c r="A77" s="129"/>
      <c r="B77" s="1158"/>
      <c r="C77" s="136"/>
      <c r="D77" s="136"/>
      <c r="E77" s="136"/>
      <c r="F77" s="136"/>
      <c r="G77" s="136"/>
      <c r="H77" s="136"/>
      <c r="I77" s="136"/>
      <c r="J77" s="136"/>
    </row>
    <row r="78" spans="1:33">
      <c r="B78" s="1158"/>
      <c r="C78" s="136"/>
      <c r="D78" s="136"/>
      <c r="E78" s="136"/>
      <c r="F78" s="136"/>
      <c r="G78" s="136"/>
      <c r="H78" s="136"/>
      <c r="I78" s="136"/>
      <c r="J78" s="136"/>
    </row>
    <row r="79" spans="1:33">
      <c r="B79" s="1158"/>
      <c r="C79" s="136"/>
      <c r="D79" s="136"/>
      <c r="E79" s="136"/>
      <c r="F79" s="136"/>
      <c r="G79" s="136"/>
      <c r="H79" s="136"/>
      <c r="I79" s="136"/>
      <c r="J79" s="136"/>
    </row>
    <row r="80" spans="1:33">
      <c r="B80" s="1158"/>
      <c r="C80" s="136"/>
      <c r="D80" s="136"/>
      <c r="E80" s="136"/>
      <c r="F80" s="136"/>
      <c r="G80" s="136"/>
      <c r="H80" s="136"/>
      <c r="I80" s="136"/>
      <c r="J80" s="136"/>
    </row>
    <row r="81" spans="2:10">
      <c r="B81" s="1158"/>
      <c r="C81" s="136"/>
      <c r="D81" s="136"/>
      <c r="E81" s="136"/>
      <c r="F81" s="136"/>
      <c r="G81" s="136"/>
      <c r="H81" s="136"/>
      <c r="I81" s="136"/>
      <c r="J81" s="136"/>
    </row>
    <row r="82" spans="2:10">
      <c r="B82" s="1158"/>
      <c r="C82" s="136"/>
      <c r="D82" s="136"/>
      <c r="E82" s="136"/>
      <c r="F82" s="136"/>
      <c r="G82" s="136"/>
      <c r="H82" s="136"/>
      <c r="I82" s="136"/>
      <c r="J82" s="136"/>
    </row>
    <row r="83" spans="2:10">
      <c r="B83" s="1158"/>
      <c r="C83" s="136"/>
      <c r="D83" s="136"/>
      <c r="E83" s="136"/>
      <c r="F83" s="136"/>
      <c r="G83" s="136"/>
      <c r="H83" s="136"/>
      <c r="I83" s="136"/>
      <c r="J83" s="136"/>
    </row>
    <row r="84" spans="2:10">
      <c r="B84" s="1158"/>
      <c r="C84" s="136"/>
      <c r="D84" s="136"/>
      <c r="E84" s="136"/>
      <c r="F84" s="136"/>
      <c r="G84" s="136"/>
      <c r="H84" s="136"/>
      <c r="I84" s="136"/>
      <c r="J84" s="136"/>
    </row>
    <row r="85" spans="2:10">
      <c r="B85" s="1158"/>
      <c r="C85" s="136"/>
      <c r="D85" s="136"/>
      <c r="E85" s="136"/>
      <c r="F85" s="136"/>
      <c r="G85" s="136"/>
      <c r="H85" s="136"/>
      <c r="I85" s="136"/>
      <c r="J85" s="136"/>
    </row>
    <row r="86" spans="2:10">
      <c r="B86" s="1158"/>
      <c r="C86" s="136"/>
      <c r="D86" s="136"/>
      <c r="E86" s="136"/>
      <c r="F86" s="136"/>
      <c r="G86" s="136"/>
      <c r="H86" s="136"/>
      <c r="I86" s="136"/>
      <c r="J86" s="136"/>
    </row>
    <row r="87" spans="2:10">
      <c r="C87" s="136"/>
      <c r="D87" s="136"/>
      <c r="E87" s="136"/>
      <c r="F87" s="136"/>
      <c r="G87" s="136"/>
      <c r="H87" s="136"/>
      <c r="I87" s="136"/>
      <c r="J87" s="136"/>
    </row>
    <row r="88" spans="2:10">
      <c r="C88" s="136"/>
      <c r="D88" s="136"/>
      <c r="E88" s="136"/>
      <c r="F88" s="136"/>
      <c r="G88" s="136"/>
      <c r="H88" s="136"/>
      <c r="I88" s="136"/>
      <c r="J88" s="136"/>
    </row>
    <row r="89" spans="2:10">
      <c r="C89" s="136"/>
      <c r="D89" s="136"/>
      <c r="E89" s="136"/>
      <c r="F89" s="136"/>
      <c r="G89" s="136"/>
      <c r="H89" s="136"/>
      <c r="I89" s="136"/>
      <c r="J89" s="136"/>
    </row>
    <row r="90" spans="2:10">
      <c r="C90" s="136"/>
      <c r="D90" s="136"/>
      <c r="E90" s="136"/>
      <c r="F90" s="136"/>
      <c r="G90" s="136"/>
      <c r="H90" s="136"/>
      <c r="I90" s="136"/>
      <c r="J90" s="136"/>
    </row>
    <row r="91" spans="2:10">
      <c r="C91" s="136"/>
      <c r="D91" s="136"/>
      <c r="E91" s="136"/>
      <c r="F91" s="136"/>
      <c r="G91" s="136"/>
      <c r="H91" s="136"/>
      <c r="I91" s="136"/>
      <c r="J91" s="136"/>
    </row>
    <row r="92" spans="2:10">
      <c r="C92" s="136"/>
      <c r="D92" s="136"/>
      <c r="E92" s="136"/>
      <c r="F92" s="136"/>
      <c r="G92" s="136"/>
      <c r="H92" s="136"/>
      <c r="I92" s="136"/>
      <c r="J92" s="136"/>
    </row>
    <row r="93" spans="2:10">
      <c r="C93" s="136"/>
      <c r="D93" s="136"/>
      <c r="E93" s="136"/>
      <c r="F93" s="136"/>
      <c r="G93" s="136"/>
      <c r="H93" s="136"/>
      <c r="I93" s="136"/>
      <c r="J93" s="136"/>
    </row>
    <row r="94" spans="2:10">
      <c r="C94" s="136"/>
      <c r="D94" s="136"/>
      <c r="E94" s="136"/>
      <c r="F94" s="136"/>
      <c r="G94" s="136"/>
      <c r="H94" s="136"/>
      <c r="I94" s="136"/>
      <c r="J94" s="136"/>
    </row>
    <row r="95" spans="2:10">
      <c r="C95" s="136"/>
      <c r="D95" s="136"/>
      <c r="E95" s="136"/>
      <c r="F95" s="136"/>
      <c r="G95" s="136"/>
      <c r="H95" s="136"/>
      <c r="I95" s="136"/>
      <c r="J95" s="136"/>
    </row>
    <row r="96" spans="2:10">
      <c r="C96" s="136"/>
      <c r="D96" s="136"/>
      <c r="E96" s="136"/>
      <c r="F96" s="136"/>
      <c r="G96" s="136"/>
      <c r="H96" s="136"/>
      <c r="I96" s="136"/>
      <c r="J96" s="136"/>
    </row>
    <row r="97" spans="3:10">
      <c r="C97" s="136"/>
      <c r="D97" s="136"/>
      <c r="E97" s="136"/>
      <c r="F97" s="136"/>
      <c r="G97" s="136"/>
      <c r="H97" s="136"/>
      <c r="I97" s="136"/>
      <c r="J97" s="136"/>
    </row>
    <row r="98" spans="3:10">
      <c r="C98" s="136"/>
      <c r="D98" s="136"/>
      <c r="E98" s="136"/>
      <c r="F98" s="136"/>
      <c r="G98" s="136"/>
      <c r="H98" s="136"/>
      <c r="I98" s="136"/>
      <c r="J98" s="136"/>
    </row>
    <row r="99" spans="3:10">
      <c r="C99" s="136"/>
      <c r="D99" s="136"/>
      <c r="E99" s="136"/>
      <c r="F99" s="136"/>
      <c r="G99" s="136"/>
      <c r="H99" s="136"/>
      <c r="I99" s="136"/>
      <c r="J99" s="136"/>
    </row>
    <row r="100" spans="3:10">
      <c r="C100" s="136"/>
      <c r="D100" s="136"/>
      <c r="E100" s="136"/>
      <c r="F100" s="136"/>
      <c r="G100" s="136"/>
      <c r="H100" s="136"/>
      <c r="I100" s="136"/>
      <c r="J100" s="136"/>
    </row>
    <row r="101" spans="3:10">
      <c r="C101" s="136"/>
      <c r="D101" s="136"/>
      <c r="E101" s="136"/>
      <c r="F101" s="136"/>
      <c r="G101" s="136"/>
      <c r="H101" s="136"/>
      <c r="I101" s="136"/>
      <c r="J101" s="136"/>
    </row>
    <row r="102" spans="3:10">
      <c r="C102" s="136"/>
      <c r="D102" s="136"/>
      <c r="E102" s="136"/>
      <c r="F102" s="136"/>
      <c r="G102" s="136"/>
      <c r="H102" s="136"/>
      <c r="I102" s="136"/>
      <c r="J102" s="136"/>
    </row>
    <row r="103" spans="3:10">
      <c r="C103" s="136"/>
      <c r="D103" s="136"/>
      <c r="E103" s="136"/>
      <c r="F103" s="136"/>
      <c r="G103" s="136"/>
      <c r="H103" s="136"/>
      <c r="I103" s="136"/>
      <c r="J103" s="136"/>
    </row>
    <row r="104" spans="3:10">
      <c r="C104" s="136"/>
      <c r="D104" s="136"/>
      <c r="E104" s="136"/>
      <c r="F104" s="136"/>
      <c r="G104" s="136"/>
      <c r="H104" s="136"/>
      <c r="I104" s="136"/>
      <c r="J104" s="136"/>
    </row>
    <row r="105" spans="3:10">
      <c r="C105" s="136"/>
      <c r="D105" s="136"/>
      <c r="E105" s="136"/>
      <c r="F105" s="136"/>
      <c r="G105" s="136"/>
      <c r="H105" s="136"/>
      <c r="I105" s="136"/>
      <c r="J105" s="136"/>
    </row>
    <row r="106" spans="3:10">
      <c r="C106" s="136"/>
      <c r="D106" s="136"/>
      <c r="E106" s="136"/>
      <c r="F106" s="136"/>
      <c r="G106" s="136"/>
      <c r="H106" s="136"/>
      <c r="I106" s="136"/>
      <c r="J106" s="136"/>
    </row>
    <row r="107" spans="3:10">
      <c r="C107" s="136"/>
      <c r="D107" s="136"/>
      <c r="E107" s="136"/>
      <c r="F107" s="136"/>
      <c r="G107" s="136"/>
      <c r="H107" s="136"/>
      <c r="I107" s="136"/>
      <c r="J107" s="136"/>
    </row>
  </sheetData>
  <mergeCells count="6">
    <mergeCell ref="B6:Q6"/>
    <mergeCell ref="B11:B12"/>
    <mergeCell ref="B8:Q8"/>
    <mergeCell ref="B7:Q7"/>
    <mergeCell ref="C11:H11"/>
    <mergeCell ref="J11:O11"/>
  </mergeCells>
  <hyperlinks>
    <hyperlink ref="A1" location="INDICE!A1" display="Indice"/>
  </hyperlinks>
  <printOptions horizontalCentered="1"/>
  <pageMargins left="0" right="0" top="0" bottom="0" header="0" footer="0"/>
  <pageSetup paperSize="9" scale="54" orientation="landscape" r:id="rId1"/>
  <headerFooter scaleWithDoc="0">
    <oddFooter>&amp;R&amp;A</oddFooter>
  </headerFooter>
</worksheet>
</file>

<file path=xl/worksheets/sheet17.xml><?xml version="1.0" encoding="utf-8"?>
<worksheet xmlns="http://schemas.openxmlformats.org/spreadsheetml/2006/main" xmlns:r="http://schemas.openxmlformats.org/officeDocument/2006/relationships">
  <sheetPr>
    <tabColor theme="3" tint="-0.249977111117893"/>
    <pageSetUpPr fitToPage="1"/>
  </sheetPr>
  <dimension ref="A1:T78"/>
  <sheetViews>
    <sheetView showGridLines="0" zoomScaleNormal="100" zoomScaleSheetLayoutView="85" workbookViewId="0"/>
  </sheetViews>
  <sheetFormatPr baseColWidth="10" defaultColWidth="11.453125" defaultRowHeight="13"/>
  <cols>
    <col min="1" max="1" width="10.26953125" style="475" bestFit="1" customWidth="1"/>
    <col min="2" max="2" width="62.1796875" style="472" customWidth="1"/>
    <col min="3" max="8" width="11.453125" style="472"/>
    <col min="9" max="9" width="11.453125" style="472" customWidth="1"/>
    <col min="10" max="10" width="12.81640625" style="472" bestFit="1" customWidth="1"/>
    <col min="11" max="11" width="12" style="472" bestFit="1" customWidth="1"/>
    <col min="12" max="16" width="11.54296875" style="472" bestFit="1" customWidth="1"/>
    <col min="17" max="20" width="12.81640625" style="472" bestFit="1" customWidth="1"/>
    <col min="21" max="16384" width="11.453125" style="472"/>
  </cols>
  <sheetData>
    <row r="1" spans="1:20" ht="14.5">
      <c r="A1" s="779" t="s">
        <v>220</v>
      </c>
      <c r="B1" s="787"/>
    </row>
    <row r="2" spans="1:20" ht="14.5">
      <c r="A2" s="730"/>
      <c r="B2" s="403" t="s">
        <v>661</v>
      </c>
      <c r="C2" s="481"/>
      <c r="D2" s="481"/>
      <c r="E2" s="481"/>
      <c r="F2" s="481"/>
    </row>
    <row r="3" spans="1:20" ht="14.5">
      <c r="A3" s="730"/>
      <c r="B3" s="284" t="s">
        <v>306</v>
      </c>
      <c r="C3" s="481"/>
      <c r="D3" s="481"/>
      <c r="E3" s="481"/>
      <c r="F3" s="481"/>
    </row>
    <row r="4" spans="1:20" s="474" customFormat="1">
      <c r="A4" s="435"/>
      <c r="B4" s="473"/>
      <c r="C4" s="481"/>
      <c r="D4" s="481"/>
      <c r="E4" s="481"/>
      <c r="F4" s="481"/>
    </row>
    <row r="5" spans="1:20" s="474" customFormat="1" ht="13.5" thickBot="1">
      <c r="A5" s="435"/>
      <c r="B5" s="473"/>
      <c r="C5" s="481"/>
      <c r="D5" s="481"/>
      <c r="E5" s="481"/>
      <c r="F5" s="481"/>
    </row>
    <row r="6" spans="1:20" s="98" customFormat="1" ht="17.5" thickBot="1">
      <c r="A6" s="283"/>
      <c r="B6" s="1388" t="s">
        <v>829</v>
      </c>
      <c r="C6" s="1389"/>
      <c r="D6" s="1389"/>
      <c r="E6" s="1389"/>
      <c r="F6" s="1389"/>
      <c r="G6" s="1389"/>
      <c r="H6" s="1389"/>
      <c r="I6" s="1390"/>
    </row>
    <row r="7" spans="1:20" s="474" customFormat="1">
      <c r="A7" s="435"/>
      <c r="B7" s="435"/>
      <c r="C7" s="481"/>
      <c r="D7" s="481"/>
      <c r="E7" s="481"/>
      <c r="F7" s="481"/>
    </row>
    <row r="8" spans="1:20" s="98" customFormat="1" ht="13.5" thickBot="1">
      <c r="A8" s="283"/>
      <c r="B8" s="475" t="s">
        <v>900</v>
      </c>
      <c r="C8" s="481"/>
      <c r="D8" s="481"/>
      <c r="E8" s="481"/>
      <c r="F8" s="481"/>
    </row>
    <row r="9" spans="1:20" s="98" customFormat="1" ht="14" thickTop="1" thickBot="1">
      <c r="A9" s="283"/>
      <c r="B9" s="476"/>
      <c r="C9" s="476">
        <v>43647</v>
      </c>
      <c r="D9" s="476">
        <v>43678</v>
      </c>
      <c r="E9" s="476">
        <v>43709</v>
      </c>
      <c r="F9" s="476">
        <v>43739</v>
      </c>
      <c r="G9" s="476">
        <v>43770</v>
      </c>
      <c r="H9" s="476">
        <v>43800</v>
      </c>
      <c r="I9" s="477">
        <v>2019</v>
      </c>
    </row>
    <row r="10" spans="1:20" s="98" customFormat="1" ht="14" thickTop="1" thickBot="1">
      <c r="A10" s="283"/>
      <c r="B10" s="283"/>
      <c r="C10" s="481"/>
      <c r="D10" s="481"/>
      <c r="E10" s="481"/>
      <c r="F10" s="481"/>
    </row>
    <row r="11" spans="1:20" s="98" customFormat="1" ht="13.5" thickBot="1">
      <c r="A11" s="283"/>
      <c r="B11" s="1385" t="s">
        <v>782</v>
      </c>
      <c r="C11" s="1386"/>
      <c r="D11" s="1386"/>
      <c r="E11" s="1386"/>
      <c r="F11" s="1386"/>
      <c r="G11" s="1386"/>
      <c r="H11" s="1386"/>
      <c r="I11" s="1387"/>
    </row>
    <row r="12" spans="1:20" s="120" customFormat="1" ht="13.5" thickBot="1">
      <c r="A12" s="479"/>
      <c r="B12" s="480"/>
      <c r="C12" s="481"/>
      <c r="D12" s="481"/>
      <c r="E12" s="481"/>
      <c r="F12" s="481"/>
    </row>
    <row r="13" spans="1:20" ht="15" thickBot="1">
      <c r="B13" s="348" t="s">
        <v>61</v>
      </c>
      <c r="C13" s="349">
        <f t="shared" ref="C13:I13" si="0">+C14+C15</f>
        <v>6023.0690085701535</v>
      </c>
      <c r="D13" s="349">
        <f t="shared" si="0"/>
        <v>3740.9869566510029</v>
      </c>
      <c r="E13" s="349">
        <f t="shared" si="0"/>
        <v>10136.484702809701</v>
      </c>
      <c r="F13" s="349">
        <f t="shared" si="0"/>
        <v>5680.3537137479552</v>
      </c>
      <c r="G13" s="349">
        <f t="shared" si="0"/>
        <v>5793.8438036765347</v>
      </c>
      <c r="H13" s="349">
        <f t="shared" si="0"/>
        <v>5361.0594634383651</v>
      </c>
      <c r="I13" s="777">
        <f t="shared" si="0"/>
        <v>36735.797648893713</v>
      </c>
      <c r="J13" s="1105"/>
      <c r="K13" s="1105"/>
      <c r="L13" s="481"/>
      <c r="M13" s="481"/>
      <c r="N13" s="481"/>
      <c r="O13" s="481"/>
      <c r="P13" s="481"/>
      <c r="Q13" s="481"/>
      <c r="R13" s="481"/>
      <c r="S13" s="481"/>
      <c r="T13" s="481"/>
    </row>
    <row r="14" spans="1:20">
      <c r="A14" s="283"/>
      <c r="B14" s="482" t="s">
        <v>62</v>
      </c>
      <c r="C14" s="125">
        <v>4747.0564098005716</v>
      </c>
      <c r="D14" s="125">
        <v>3544.3083139404071</v>
      </c>
      <c r="E14" s="125">
        <v>6330.0463148596682</v>
      </c>
      <c r="F14" s="125">
        <v>3440.4253063941969</v>
      </c>
      <c r="G14" s="125">
        <v>5546.9715344748911</v>
      </c>
      <c r="H14" s="125">
        <v>3304.8357217607736</v>
      </c>
      <c r="I14" s="125">
        <f>SUM(C14:H14)</f>
        <v>26913.643601230509</v>
      </c>
      <c r="J14" s="481"/>
      <c r="K14" s="481"/>
      <c r="L14" s="481"/>
      <c r="M14" s="481"/>
      <c r="N14" s="481"/>
      <c r="O14" s="481"/>
      <c r="P14" s="481"/>
      <c r="Q14" s="481"/>
    </row>
    <row r="15" spans="1:20">
      <c r="A15" s="283"/>
      <c r="B15" s="482" t="s">
        <v>63</v>
      </c>
      <c r="C15" s="125">
        <v>1276.0125987695817</v>
      </c>
      <c r="D15" s="125">
        <v>196.67864271059568</v>
      </c>
      <c r="E15" s="125">
        <v>3806.4383879500328</v>
      </c>
      <c r="F15" s="125">
        <v>2239.9284073537583</v>
      </c>
      <c r="G15" s="125">
        <v>246.87226920164321</v>
      </c>
      <c r="H15" s="125">
        <v>2056.2237416775915</v>
      </c>
      <c r="I15" s="125">
        <f>SUM(C15:H15)</f>
        <v>9822.1540476632035</v>
      </c>
      <c r="J15" s="481"/>
      <c r="K15" s="481"/>
      <c r="L15" s="481"/>
      <c r="M15" s="481"/>
      <c r="N15" s="481"/>
      <c r="O15" s="481"/>
      <c r="P15" s="481"/>
      <c r="Q15" s="481"/>
    </row>
    <row r="16" spans="1:20" s="120" customFormat="1" ht="13.5" thickBot="1">
      <c r="A16" s="283"/>
      <c r="B16" s="283"/>
      <c r="C16" s="478"/>
      <c r="D16" s="478"/>
      <c r="E16" s="478"/>
      <c r="F16" s="478"/>
      <c r="G16" s="478"/>
      <c r="H16" s="478"/>
      <c r="I16" s="478"/>
      <c r="J16" s="481"/>
      <c r="K16" s="481"/>
      <c r="L16" s="481"/>
      <c r="M16" s="481"/>
      <c r="N16" s="481"/>
      <c r="O16" s="481"/>
      <c r="P16" s="481"/>
      <c r="Q16" s="481"/>
    </row>
    <row r="17" spans="1:17" s="120" customFormat="1" ht="13.5" thickBot="1">
      <c r="A17" s="283"/>
      <c r="B17" s="126" t="s">
        <v>53</v>
      </c>
      <c r="C17" s="78">
        <f t="shared" ref="C17:I17" si="1">+C18+C22+C27+C28+C31</f>
        <v>254.12388688294465</v>
      </c>
      <c r="D17" s="78">
        <f t="shared" si="1"/>
        <v>112.4491630696493</v>
      </c>
      <c r="E17" s="78">
        <f t="shared" si="1"/>
        <v>295.82128109686312</v>
      </c>
      <c r="F17" s="78">
        <f t="shared" si="1"/>
        <v>148.2761827170674</v>
      </c>
      <c r="G17" s="78">
        <f t="shared" si="1"/>
        <v>184.5440734735343</v>
      </c>
      <c r="H17" s="78">
        <f t="shared" si="1"/>
        <v>1250.2034197723447</v>
      </c>
      <c r="I17" s="127">
        <f t="shared" si="1"/>
        <v>2245.4180070124035</v>
      </c>
      <c r="J17" s="481"/>
      <c r="K17" s="481"/>
      <c r="L17" s="481"/>
      <c r="M17" s="481"/>
      <c r="N17" s="481"/>
      <c r="O17" s="481"/>
      <c r="P17" s="481"/>
      <c r="Q17" s="481"/>
    </row>
    <row r="18" spans="1:17" s="120" customFormat="1">
      <c r="A18" s="283"/>
      <c r="B18" s="483" t="s">
        <v>64</v>
      </c>
      <c r="C18" s="79">
        <f t="shared" ref="C18:H18" si="2">SUM(C19:C21)</f>
        <v>103.34069035</v>
      </c>
      <c r="D18" s="79">
        <f t="shared" si="2"/>
        <v>81.631312621999996</v>
      </c>
      <c r="E18" s="79">
        <f t="shared" si="2"/>
        <v>260.82238885094591</v>
      </c>
      <c r="F18" s="79">
        <f t="shared" si="2"/>
        <v>114.64376949708924</v>
      </c>
      <c r="G18" s="79">
        <f t="shared" si="2"/>
        <v>155.94861870899999</v>
      </c>
      <c r="H18" s="79">
        <f t="shared" si="2"/>
        <v>170.16860696359311</v>
      </c>
      <c r="I18" s="79">
        <f t="shared" ref="I18:I28" si="3">+SUM(C18:H18)</f>
        <v>886.5553869926282</v>
      </c>
      <c r="J18" s="481"/>
      <c r="K18" s="481"/>
      <c r="L18" s="481"/>
      <c r="M18" s="481"/>
      <c r="N18" s="481"/>
      <c r="O18" s="481"/>
      <c r="P18" s="481"/>
      <c r="Q18" s="481"/>
    </row>
    <row r="19" spans="1:17" s="120" customFormat="1">
      <c r="A19" s="283"/>
      <c r="B19" s="484" t="s">
        <v>65</v>
      </c>
      <c r="C19" s="94">
        <v>30.57680148</v>
      </c>
      <c r="D19" s="94">
        <v>2.82987872</v>
      </c>
      <c r="E19" s="94">
        <v>92.339138693945898</v>
      </c>
      <c r="F19" s="94">
        <v>58.269342659999992</v>
      </c>
      <c r="G19" s="94">
        <v>22.533220249999999</v>
      </c>
      <c r="H19" s="94">
        <v>33.618539169999998</v>
      </c>
      <c r="I19" s="94">
        <f t="shared" si="3"/>
        <v>240.16692097394588</v>
      </c>
      <c r="J19" s="481"/>
      <c r="K19" s="481"/>
      <c r="L19" s="481"/>
      <c r="M19" s="481"/>
      <c r="N19" s="481"/>
      <c r="O19" s="481"/>
      <c r="P19" s="481"/>
      <c r="Q19" s="481"/>
    </row>
    <row r="20" spans="1:17" s="120" customFormat="1">
      <c r="A20" s="283"/>
      <c r="B20" s="485" t="s">
        <v>66</v>
      </c>
      <c r="C20" s="83">
        <v>53.440030390000004</v>
      </c>
      <c r="D20" s="83">
        <v>46.049553332000002</v>
      </c>
      <c r="E20" s="83">
        <v>141.53048317700001</v>
      </c>
      <c r="F20" s="83">
        <v>44.630774580000008</v>
      </c>
      <c r="G20" s="83">
        <v>106.64044415999999</v>
      </c>
      <c r="H20" s="83">
        <v>51.810659650000005</v>
      </c>
      <c r="I20" s="83">
        <f t="shared" si="3"/>
        <v>444.10194528900007</v>
      </c>
      <c r="J20" s="481"/>
      <c r="K20" s="481"/>
      <c r="L20" s="481"/>
      <c r="M20" s="481"/>
      <c r="N20" s="481"/>
      <c r="O20" s="481"/>
      <c r="P20" s="481"/>
      <c r="Q20" s="481"/>
    </row>
    <row r="21" spans="1:17" s="120" customFormat="1">
      <c r="A21" s="283"/>
      <c r="B21" s="394" t="s">
        <v>67</v>
      </c>
      <c r="C21" s="82">
        <v>19.323858480000002</v>
      </c>
      <c r="D21" s="82">
        <v>32.751880570000004</v>
      </c>
      <c r="E21" s="82">
        <v>26.95276698</v>
      </c>
      <c r="F21" s="82">
        <v>11.743652257089241</v>
      </c>
      <c r="G21" s="82">
        <v>26.774954299000001</v>
      </c>
      <c r="H21" s="82">
        <v>84.739408143593096</v>
      </c>
      <c r="I21" s="82">
        <f t="shared" si="3"/>
        <v>202.28652072968237</v>
      </c>
      <c r="J21" s="481"/>
      <c r="K21" s="481"/>
      <c r="L21" s="481"/>
      <c r="M21" s="481"/>
      <c r="N21" s="481"/>
      <c r="O21" s="481"/>
      <c r="P21" s="481"/>
      <c r="Q21" s="481"/>
    </row>
    <row r="22" spans="1:17" s="120" customFormat="1">
      <c r="A22" s="283"/>
      <c r="B22" s="378" t="s">
        <v>70</v>
      </c>
      <c r="C22" s="379">
        <f t="shared" ref="C22:H22" si="4">+C23+C26</f>
        <v>1.1245719041769041E-2</v>
      </c>
      <c r="D22" s="379">
        <f t="shared" si="4"/>
        <v>0.36930047031705615</v>
      </c>
      <c r="E22" s="379">
        <f t="shared" si="4"/>
        <v>1.1284302485082479E-2</v>
      </c>
      <c r="F22" s="379">
        <f t="shared" si="4"/>
        <v>1.1437478016848019E-2</v>
      </c>
      <c r="G22" s="379">
        <f t="shared" si="4"/>
        <v>6.6894570644348015</v>
      </c>
      <c r="H22" s="379">
        <f t="shared" si="4"/>
        <v>1060.1246931781805</v>
      </c>
      <c r="I22" s="379">
        <f t="shared" si="3"/>
        <v>1067.2174182124761</v>
      </c>
      <c r="J22" s="481"/>
      <c r="K22" s="481"/>
      <c r="L22" s="481"/>
      <c r="M22" s="481"/>
      <c r="N22" s="481"/>
      <c r="O22" s="481"/>
      <c r="P22" s="481"/>
      <c r="Q22" s="481"/>
    </row>
    <row r="23" spans="1:17" s="487" customFormat="1">
      <c r="A23" s="283"/>
      <c r="B23" s="484" t="s">
        <v>73</v>
      </c>
      <c r="C23" s="362">
        <f t="shared" ref="C23:H23" si="5">+C24+C25</f>
        <v>0</v>
      </c>
      <c r="D23" s="362">
        <f t="shared" si="5"/>
        <v>0.358081646143662</v>
      </c>
      <c r="E23" s="362">
        <f t="shared" si="5"/>
        <v>0</v>
      </c>
      <c r="F23" s="362">
        <f t="shared" si="5"/>
        <v>0</v>
      </c>
      <c r="G23" s="362">
        <f t="shared" si="5"/>
        <v>0.358081646143662</v>
      </c>
      <c r="H23" s="362">
        <f t="shared" si="5"/>
        <v>1060.11312584956</v>
      </c>
      <c r="I23" s="362">
        <f t="shared" si="3"/>
        <v>1060.8292891418473</v>
      </c>
      <c r="J23" s="481"/>
      <c r="K23" s="481"/>
      <c r="L23" s="481"/>
      <c r="M23" s="481"/>
      <c r="N23" s="481"/>
      <c r="O23" s="481"/>
      <c r="P23" s="481"/>
      <c r="Q23" s="481"/>
    </row>
    <row r="24" spans="1:17" s="487" customFormat="1">
      <c r="A24" s="283"/>
      <c r="B24" s="486" t="s">
        <v>734</v>
      </c>
      <c r="C24" s="82">
        <v>0</v>
      </c>
      <c r="D24" s="82">
        <v>0</v>
      </c>
      <c r="E24" s="82">
        <v>0</v>
      </c>
      <c r="F24" s="82">
        <v>0</v>
      </c>
      <c r="G24" s="82">
        <v>0</v>
      </c>
      <c r="H24" s="82">
        <v>1060.11312584956</v>
      </c>
      <c r="I24" s="82">
        <f t="shared" si="3"/>
        <v>1060.11312584956</v>
      </c>
      <c r="J24" s="481"/>
      <c r="K24" s="481"/>
      <c r="L24" s="481"/>
      <c r="M24" s="481"/>
      <c r="N24" s="481"/>
      <c r="O24" s="481"/>
      <c r="P24" s="481"/>
      <c r="Q24" s="481"/>
    </row>
    <row r="25" spans="1:17" s="120" customFormat="1">
      <c r="A25" s="283"/>
      <c r="B25" s="488" t="s">
        <v>100</v>
      </c>
      <c r="C25" s="128">
        <v>0</v>
      </c>
      <c r="D25" s="128">
        <v>0.358081646143662</v>
      </c>
      <c r="E25" s="128">
        <v>0</v>
      </c>
      <c r="F25" s="128">
        <v>0</v>
      </c>
      <c r="G25" s="128">
        <v>0.358081646143662</v>
      </c>
      <c r="H25" s="128">
        <v>0</v>
      </c>
      <c r="I25" s="128">
        <f t="shared" si="3"/>
        <v>0.716163292287324</v>
      </c>
      <c r="J25" s="481"/>
      <c r="K25" s="481"/>
      <c r="L25" s="481"/>
      <c r="M25" s="481"/>
      <c r="N25" s="481"/>
      <c r="O25" s="481"/>
      <c r="P25" s="481"/>
      <c r="Q25" s="481"/>
    </row>
    <row r="26" spans="1:17" s="120" customFormat="1">
      <c r="A26" s="283"/>
      <c r="B26" s="485" t="s">
        <v>71</v>
      </c>
      <c r="C26" s="360">
        <v>1.1245719041769041E-2</v>
      </c>
      <c r="D26" s="360">
        <v>1.1218824173394169E-2</v>
      </c>
      <c r="E26" s="360">
        <v>1.1284302485082479E-2</v>
      </c>
      <c r="F26" s="360">
        <v>1.1437478016848019E-2</v>
      </c>
      <c r="G26" s="360">
        <v>6.331375418291139</v>
      </c>
      <c r="H26" s="360">
        <v>1.1567328620568621E-2</v>
      </c>
      <c r="I26" s="360">
        <f t="shared" si="3"/>
        <v>6.3881290706288008</v>
      </c>
      <c r="J26" s="481"/>
      <c r="K26" s="481"/>
      <c r="L26" s="481"/>
      <c r="M26" s="481"/>
      <c r="N26" s="481"/>
      <c r="O26" s="481"/>
      <c r="P26" s="481"/>
      <c r="Q26" s="481"/>
    </row>
    <row r="27" spans="1:17" s="283" customFormat="1">
      <c r="B27" s="378" t="s">
        <v>72</v>
      </c>
      <c r="C27" s="80">
        <v>111.18606989</v>
      </c>
      <c r="D27" s="80">
        <v>0</v>
      </c>
      <c r="E27" s="80">
        <v>1.28245124919911</v>
      </c>
      <c r="F27" s="80">
        <v>19.404505620174742</v>
      </c>
      <c r="G27" s="80">
        <v>7.6312478872784606</v>
      </c>
      <c r="H27" s="80">
        <v>0.56274289488348295</v>
      </c>
      <c r="I27" s="80">
        <f t="shared" si="3"/>
        <v>140.06701754153579</v>
      </c>
      <c r="J27" s="481"/>
      <c r="K27" s="481"/>
      <c r="L27" s="481"/>
      <c r="M27" s="481"/>
      <c r="N27" s="481"/>
      <c r="O27" s="481"/>
      <c r="P27" s="481"/>
      <c r="Q27" s="481"/>
    </row>
    <row r="28" spans="1:17" s="283" customFormat="1">
      <c r="B28" s="356" t="s">
        <v>373</v>
      </c>
      <c r="C28" s="379">
        <f>+C29</f>
        <v>1.35536974</v>
      </c>
      <c r="D28" s="379">
        <f t="shared" ref="D28:H28" si="6">+D29</f>
        <v>13.414975330000001</v>
      </c>
      <c r="E28" s="379">
        <f t="shared" si="6"/>
        <v>0</v>
      </c>
      <c r="F28" s="379">
        <f t="shared" si="6"/>
        <v>0</v>
      </c>
      <c r="G28" s="379">
        <f t="shared" si="6"/>
        <v>0</v>
      </c>
      <c r="H28" s="379">
        <f t="shared" si="6"/>
        <v>0</v>
      </c>
      <c r="I28" s="379">
        <f t="shared" si="3"/>
        <v>14.770345070000001</v>
      </c>
      <c r="J28" s="481"/>
      <c r="K28" s="481"/>
      <c r="L28" s="481"/>
      <c r="M28" s="481"/>
      <c r="N28" s="481"/>
      <c r="O28" s="481"/>
      <c r="P28" s="481"/>
      <c r="Q28" s="481"/>
    </row>
    <row r="29" spans="1:17" s="283" customFormat="1">
      <c r="B29" s="486" t="s">
        <v>71</v>
      </c>
      <c r="C29" s="361">
        <f t="shared" ref="C29:H29" si="7">+C30</f>
        <v>1.35536974</v>
      </c>
      <c r="D29" s="361">
        <f t="shared" si="7"/>
        <v>13.414975330000001</v>
      </c>
      <c r="E29" s="361">
        <f t="shared" si="7"/>
        <v>0</v>
      </c>
      <c r="F29" s="361">
        <f t="shared" si="7"/>
        <v>0</v>
      </c>
      <c r="G29" s="361">
        <f t="shared" si="7"/>
        <v>0</v>
      </c>
      <c r="H29" s="361">
        <f t="shared" si="7"/>
        <v>0</v>
      </c>
      <c r="I29" s="361">
        <f t="shared" ref="I29:I35" si="8">+SUM(C29:H29)</f>
        <v>14.770345070000001</v>
      </c>
      <c r="J29" s="481"/>
      <c r="K29" s="481"/>
      <c r="L29" s="481"/>
      <c r="M29" s="481"/>
      <c r="N29" s="481"/>
      <c r="O29" s="481"/>
      <c r="P29" s="481"/>
      <c r="Q29" s="481"/>
    </row>
    <row r="30" spans="1:17" s="487" customFormat="1">
      <c r="A30" s="283"/>
      <c r="B30" s="364" t="s">
        <v>380</v>
      </c>
      <c r="C30" s="83">
        <v>1.35536974</v>
      </c>
      <c r="D30" s="83">
        <v>13.414975330000001</v>
      </c>
      <c r="E30" s="83">
        <v>0</v>
      </c>
      <c r="F30" s="83">
        <v>0</v>
      </c>
      <c r="G30" s="83">
        <v>0</v>
      </c>
      <c r="H30" s="83">
        <v>0</v>
      </c>
      <c r="I30" s="83">
        <f t="shared" si="8"/>
        <v>14.770345070000001</v>
      </c>
      <c r="J30" s="481"/>
      <c r="K30" s="481"/>
      <c r="L30" s="481"/>
      <c r="M30" s="481"/>
      <c r="N30" s="481"/>
      <c r="O30" s="481"/>
      <c r="P30" s="481"/>
      <c r="Q30" s="481"/>
    </row>
    <row r="31" spans="1:17" s="487" customFormat="1">
      <c r="A31" s="283"/>
      <c r="B31" s="363" t="s">
        <v>928</v>
      </c>
      <c r="C31" s="362">
        <f t="shared" ref="C31:H31" si="9">+C32+C33</f>
        <v>38.230511183902905</v>
      </c>
      <c r="D31" s="362">
        <f t="shared" si="9"/>
        <v>17.033574647332237</v>
      </c>
      <c r="E31" s="362">
        <f t="shared" si="9"/>
        <v>33.705156694233054</v>
      </c>
      <c r="F31" s="362">
        <f t="shared" si="9"/>
        <v>14.216470121786596</v>
      </c>
      <c r="G31" s="362">
        <f t="shared" si="9"/>
        <v>14.274749812821055</v>
      </c>
      <c r="H31" s="362">
        <f t="shared" si="9"/>
        <v>19.347376735687437</v>
      </c>
      <c r="I31" s="362">
        <f t="shared" si="8"/>
        <v>136.80783919576328</v>
      </c>
      <c r="J31" s="481"/>
      <c r="K31" s="481"/>
      <c r="L31" s="481"/>
      <c r="M31" s="481"/>
      <c r="N31" s="481"/>
      <c r="O31" s="481"/>
      <c r="P31" s="481"/>
      <c r="Q31" s="481"/>
    </row>
    <row r="32" spans="1:17" s="120" customFormat="1">
      <c r="A32" s="283"/>
      <c r="B32" s="363" t="s">
        <v>73</v>
      </c>
      <c r="C32" s="94">
        <v>28.051565103902902</v>
      </c>
      <c r="D32" s="94">
        <v>1.0162057373322371</v>
      </c>
      <c r="E32" s="94">
        <v>1.0354415842330549</v>
      </c>
      <c r="F32" s="94">
        <v>1.060658141786597</v>
      </c>
      <c r="G32" s="94">
        <v>1.074938972821055</v>
      </c>
      <c r="H32" s="94">
        <v>1.1007696656874359</v>
      </c>
      <c r="I32" s="94">
        <f t="shared" si="8"/>
        <v>33.339579205763279</v>
      </c>
      <c r="J32" s="481"/>
      <c r="K32" s="481"/>
      <c r="L32" s="481"/>
      <c r="M32" s="481"/>
      <c r="N32" s="481"/>
      <c r="O32" s="481"/>
      <c r="P32" s="481"/>
      <c r="Q32" s="481"/>
    </row>
    <row r="33" spans="1:17" s="120" customFormat="1">
      <c r="A33" s="283"/>
      <c r="B33" s="365" t="s">
        <v>71</v>
      </c>
      <c r="C33" s="84">
        <v>10.178946079999999</v>
      </c>
      <c r="D33" s="84">
        <v>16.017368910000002</v>
      </c>
      <c r="E33" s="84">
        <v>32.669715109999999</v>
      </c>
      <c r="F33" s="84">
        <v>13.155811979999999</v>
      </c>
      <c r="G33" s="84">
        <v>13.19981084</v>
      </c>
      <c r="H33" s="84">
        <v>18.24660707</v>
      </c>
      <c r="I33" s="84">
        <f t="shared" si="8"/>
        <v>103.46825998999999</v>
      </c>
      <c r="J33" s="481"/>
      <c r="K33" s="481"/>
      <c r="L33" s="481"/>
      <c r="M33" s="481"/>
      <c r="N33" s="481"/>
      <c r="O33" s="481"/>
      <c r="P33" s="481"/>
      <c r="Q33" s="481"/>
    </row>
    <row r="34" spans="1:17" s="120" customFormat="1" ht="13.5" thickBot="1">
      <c r="A34" s="283"/>
      <c r="B34" s="367"/>
      <c r="C34" s="81"/>
      <c r="D34" s="81"/>
      <c r="E34" s="81"/>
      <c r="F34" s="81"/>
      <c r="G34" s="81"/>
      <c r="H34" s="81"/>
      <c r="I34" s="81"/>
      <c r="J34" s="481"/>
      <c r="K34" s="481"/>
      <c r="L34" s="481"/>
      <c r="M34" s="481"/>
      <c r="N34" s="481"/>
      <c r="O34" s="481"/>
      <c r="P34" s="481"/>
      <c r="Q34" s="481"/>
    </row>
    <row r="35" spans="1:17" s="120" customFormat="1" ht="13.5" thickBot="1">
      <c r="A35" s="283"/>
      <c r="B35" s="847" t="s">
        <v>240</v>
      </c>
      <c r="C35" s="78">
        <v>329.81297248653101</v>
      </c>
      <c r="D35" s="78">
        <v>0</v>
      </c>
      <c r="E35" s="78">
        <v>268.09083049262273</v>
      </c>
      <c r="F35" s="78">
        <v>583.76896130115915</v>
      </c>
      <c r="G35" s="78">
        <v>3835.72487001835</v>
      </c>
      <c r="H35" s="78">
        <v>1412.306264326251</v>
      </c>
      <c r="I35" s="127">
        <f t="shared" si="8"/>
        <v>6429.7038986249136</v>
      </c>
      <c r="J35" s="481"/>
      <c r="K35" s="481"/>
      <c r="L35" s="481"/>
      <c r="M35" s="481"/>
      <c r="N35" s="481"/>
      <c r="O35" s="481"/>
      <c r="P35" s="481"/>
      <c r="Q35" s="481"/>
    </row>
    <row r="36" spans="1:17" s="120" customFormat="1" ht="13.5" thickBot="1">
      <c r="A36" s="283"/>
      <c r="B36" s="283"/>
      <c r="C36" s="489"/>
      <c r="D36" s="489"/>
      <c r="E36" s="489"/>
      <c r="F36" s="489"/>
      <c r="G36" s="489"/>
      <c r="H36" s="489"/>
      <c r="I36" s="489"/>
      <c r="J36" s="481"/>
      <c r="K36" s="481"/>
      <c r="L36" s="481"/>
      <c r="M36" s="481"/>
      <c r="N36" s="481"/>
      <c r="O36" s="481"/>
      <c r="P36" s="481"/>
      <c r="Q36" s="481"/>
    </row>
    <row r="37" spans="1:17" s="120" customFormat="1" ht="13.5" thickBot="1">
      <c r="A37" s="283"/>
      <c r="B37" s="126" t="s">
        <v>309</v>
      </c>
      <c r="C37" s="78">
        <f>SUM(C38:C44)+C47</f>
        <v>5439.1321492006773</v>
      </c>
      <c r="D37" s="78">
        <f t="shared" ref="D37:H37" si="10">SUM(D38:D44)+D47</f>
        <v>3628.5377935813535</v>
      </c>
      <c r="E37" s="78">
        <f t="shared" si="10"/>
        <v>9572.5725912202124</v>
      </c>
      <c r="F37" s="78">
        <f t="shared" si="10"/>
        <v>4948.3085697297283</v>
      </c>
      <c r="G37" s="78">
        <f t="shared" si="10"/>
        <v>1773.5748601846501</v>
      </c>
      <c r="H37" s="78">
        <f t="shared" si="10"/>
        <v>2698.5497793397699</v>
      </c>
      <c r="I37" s="127">
        <f t="shared" ref="I37" si="11">+SUM(C37:H37)</f>
        <v>28060.675743256394</v>
      </c>
      <c r="J37" s="1105"/>
      <c r="K37" s="1105"/>
      <c r="L37" s="481"/>
      <c r="M37" s="481"/>
      <c r="N37" s="481"/>
      <c r="O37" s="481"/>
      <c r="P37" s="481"/>
      <c r="Q37" s="481"/>
    </row>
    <row r="38" spans="1:17" s="120" customFormat="1">
      <c r="A38" s="283"/>
      <c r="B38" s="381" t="s">
        <v>664</v>
      </c>
      <c r="C38" s="357">
        <v>14.968053457500099</v>
      </c>
      <c r="D38" s="357">
        <v>7.5470226645118901</v>
      </c>
      <c r="E38" s="357">
        <v>7.5893340371699205</v>
      </c>
      <c r="F38" s="357">
        <v>7.6318826230968</v>
      </c>
      <c r="G38" s="357">
        <v>7.67466975167439</v>
      </c>
      <c r="H38" s="357">
        <v>7.7176967607654499</v>
      </c>
      <c r="I38" s="80">
        <f t="shared" ref="I38:I40" si="12">+SUM(C38:H38)</f>
        <v>53.128659294718545</v>
      </c>
      <c r="J38" s="481"/>
      <c r="K38" s="481"/>
      <c r="L38" s="481"/>
      <c r="M38" s="481"/>
      <c r="N38" s="481"/>
      <c r="O38" s="481"/>
      <c r="P38" s="481"/>
      <c r="Q38" s="481"/>
    </row>
    <row r="39" spans="1:17" s="120" customFormat="1">
      <c r="A39" s="283"/>
      <c r="B39" s="381" t="s">
        <v>429</v>
      </c>
      <c r="C39" s="80">
        <v>0</v>
      </c>
      <c r="D39" s="80">
        <v>22.028931</v>
      </c>
      <c r="E39" s="80">
        <v>0</v>
      </c>
      <c r="F39" s="80">
        <v>0</v>
      </c>
      <c r="G39" s="80">
        <v>0</v>
      </c>
      <c r="H39" s="80">
        <v>0</v>
      </c>
      <c r="I39" s="80">
        <f t="shared" si="12"/>
        <v>22.028931</v>
      </c>
      <c r="J39" s="481"/>
      <c r="K39" s="481"/>
      <c r="L39" s="481"/>
      <c r="M39" s="481"/>
      <c r="N39" s="481"/>
      <c r="O39" s="481"/>
      <c r="P39" s="481"/>
      <c r="Q39" s="481"/>
    </row>
    <row r="40" spans="1:17" s="120" customFormat="1">
      <c r="A40" s="283"/>
      <c r="B40" s="356" t="s">
        <v>697</v>
      </c>
      <c r="C40" s="80">
        <v>0</v>
      </c>
      <c r="D40" s="80">
        <v>0</v>
      </c>
      <c r="E40" s="80">
        <v>1958.1159</v>
      </c>
      <c r="F40" s="80">
        <v>0</v>
      </c>
      <c r="G40" s="80">
        <v>0</v>
      </c>
      <c r="H40" s="80">
        <v>0</v>
      </c>
      <c r="I40" s="80">
        <f t="shared" si="12"/>
        <v>1958.1159</v>
      </c>
      <c r="J40" s="481"/>
      <c r="K40" s="481"/>
      <c r="L40" s="481"/>
      <c r="M40" s="481"/>
      <c r="N40" s="481"/>
      <c r="O40" s="481"/>
      <c r="P40" s="481"/>
      <c r="Q40" s="481"/>
    </row>
    <row r="41" spans="1:17" s="120" customFormat="1">
      <c r="A41" s="283"/>
      <c r="B41" s="356" t="s">
        <v>698</v>
      </c>
      <c r="C41" s="357">
        <v>0</v>
      </c>
      <c r="D41" s="357">
        <v>0</v>
      </c>
      <c r="E41" s="357">
        <v>0</v>
      </c>
      <c r="F41" s="357">
        <v>694.62155860999997</v>
      </c>
      <c r="G41" s="357">
        <v>0</v>
      </c>
      <c r="H41" s="357">
        <v>0</v>
      </c>
      <c r="I41" s="80">
        <f t="shared" ref="I41:I42" si="13">+SUM(C41:H41)</f>
        <v>694.62155860999997</v>
      </c>
      <c r="J41" s="481"/>
      <c r="K41" s="481"/>
      <c r="L41" s="481"/>
      <c r="M41" s="481"/>
      <c r="N41" s="481"/>
      <c r="O41" s="481"/>
      <c r="P41" s="481"/>
      <c r="Q41" s="481"/>
    </row>
    <row r="42" spans="1:17" s="1086" customFormat="1">
      <c r="A42" s="1087"/>
      <c r="B42" s="1103" t="s">
        <v>938</v>
      </c>
      <c r="C42" s="1104">
        <v>49.905566211999997</v>
      </c>
      <c r="D42" s="1104">
        <v>49.905566211999997</v>
      </c>
      <c r="E42" s="1104">
        <v>49.905566211999997</v>
      </c>
      <c r="F42" s="1104">
        <v>49.905566211999997</v>
      </c>
      <c r="G42" s="1104">
        <v>49.905566211999997</v>
      </c>
      <c r="H42" s="1104">
        <v>49.905566211999997</v>
      </c>
      <c r="I42" s="1100">
        <f t="shared" si="13"/>
        <v>299.43339727199998</v>
      </c>
      <c r="J42" s="1105"/>
      <c r="K42" s="1105"/>
      <c r="L42" s="1105"/>
      <c r="M42" s="1105"/>
      <c r="N42" s="1105"/>
      <c r="O42" s="1105"/>
      <c r="P42" s="1105"/>
      <c r="Q42" s="1105"/>
    </row>
    <row r="43" spans="1:17" s="120" customFormat="1">
      <c r="A43" s="283"/>
      <c r="B43" s="356" t="s">
        <v>571</v>
      </c>
      <c r="C43" s="357">
        <v>0</v>
      </c>
      <c r="D43" s="357">
        <v>0</v>
      </c>
      <c r="E43" s="357">
        <v>0</v>
      </c>
      <c r="F43" s="357">
        <v>0</v>
      </c>
      <c r="G43" s="357">
        <v>0</v>
      </c>
      <c r="H43" s="357">
        <v>48.686049999999994</v>
      </c>
      <c r="I43" s="80">
        <f t="shared" ref="I43:I56" si="14">+SUM(C43:H43)</f>
        <v>48.686049999999994</v>
      </c>
      <c r="J43" s="481"/>
      <c r="K43" s="481"/>
      <c r="L43" s="481"/>
      <c r="M43" s="481"/>
      <c r="N43" s="481"/>
      <c r="O43" s="481"/>
      <c r="P43" s="481"/>
      <c r="Q43" s="481"/>
    </row>
    <row r="44" spans="1:17" s="120" customFormat="1">
      <c r="A44" s="283"/>
      <c r="B44" s="356" t="s">
        <v>221</v>
      </c>
      <c r="C44" s="357">
        <f>+C45+C46</f>
        <v>5345.8571684839535</v>
      </c>
      <c r="D44" s="357">
        <f t="shared" ref="D44:H44" si="15">+D45+D46</f>
        <v>3544.3083139404071</v>
      </c>
      <c r="E44" s="357">
        <f t="shared" si="15"/>
        <v>7552.213831206609</v>
      </c>
      <c r="F44" s="357">
        <f t="shared" si="15"/>
        <v>4182.1464118330468</v>
      </c>
      <c r="G44" s="357">
        <f t="shared" si="15"/>
        <v>1711.2466644565413</v>
      </c>
      <c r="H44" s="357">
        <f t="shared" si="15"/>
        <v>2587.4925066025698</v>
      </c>
      <c r="I44" s="357">
        <f t="shared" si="14"/>
        <v>24923.264896523127</v>
      </c>
      <c r="J44" s="481"/>
      <c r="K44" s="481"/>
      <c r="L44" s="481"/>
      <c r="M44" s="481"/>
      <c r="N44" s="481"/>
      <c r="O44" s="481"/>
      <c r="P44" s="481"/>
      <c r="Q44" s="481"/>
    </row>
    <row r="45" spans="1:17" s="120" customFormat="1">
      <c r="A45" s="283"/>
      <c r="B45" s="490" t="s">
        <v>73</v>
      </c>
      <c r="C45" s="353">
        <v>3041.5735434839535</v>
      </c>
      <c r="D45" s="353">
        <v>1544.3083239404073</v>
      </c>
      <c r="E45" s="353">
        <v>4779.0636492066087</v>
      </c>
      <c r="F45" s="353">
        <v>1673.1093818330471</v>
      </c>
      <c r="G45" s="353">
        <v>261.24666445654134</v>
      </c>
      <c r="H45" s="353">
        <v>2287.4925066025698</v>
      </c>
      <c r="I45" s="353">
        <f>+SUM(C45:H45)</f>
        <v>13586.794069523128</v>
      </c>
      <c r="J45" s="481"/>
      <c r="K45" s="481"/>
      <c r="L45" s="481"/>
      <c r="M45" s="481"/>
      <c r="N45" s="481"/>
      <c r="O45" s="481"/>
      <c r="P45" s="481"/>
      <c r="Q45" s="481"/>
    </row>
    <row r="46" spans="1:17" s="120" customFormat="1">
      <c r="A46" s="283"/>
      <c r="B46" s="367" t="s">
        <v>71</v>
      </c>
      <c r="C46" s="81">
        <v>2304.283625</v>
      </c>
      <c r="D46" s="81">
        <v>1999.99999</v>
      </c>
      <c r="E46" s="81">
        <v>2773.1501820000003</v>
      </c>
      <c r="F46" s="81">
        <v>2509.03703</v>
      </c>
      <c r="G46" s="81">
        <v>1450</v>
      </c>
      <c r="H46" s="81">
        <v>300</v>
      </c>
      <c r="I46" s="81">
        <f>+SUM(C46:H46)</f>
        <v>11336.470827000001</v>
      </c>
      <c r="J46" s="481"/>
      <c r="K46" s="481"/>
      <c r="L46" s="481"/>
      <c r="M46" s="481"/>
      <c r="N46" s="481"/>
      <c r="O46" s="481"/>
      <c r="P46" s="481"/>
      <c r="Q46" s="481"/>
    </row>
    <row r="47" spans="1:17" s="120" customFormat="1">
      <c r="A47" s="283"/>
      <c r="B47" s="356" t="s">
        <v>346</v>
      </c>
      <c r="C47" s="357">
        <f t="shared" ref="C47:H47" si="16">+C48+C54</f>
        <v>28.401361047223777</v>
      </c>
      <c r="D47" s="357">
        <f t="shared" si="16"/>
        <v>4.7479597644344995</v>
      </c>
      <c r="E47" s="357">
        <f t="shared" si="16"/>
        <v>4.7479597644344995</v>
      </c>
      <c r="F47" s="357">
        <f t="shared" si="16"/>
        <v>14.00315045158451</v>
      </c>
      <c r="G47" s="357">
        <f t="shared" si="16"/>
        <v>4.7479597644344995</v>
      </c>
      <c r="H47" s="357">
        <f t="shared" si="16"/>
        <v>4.7479597644344995</v>
      </c>
      <c r="I47" s="357">
        <f t="shared" si="14"/>
        <v>61.396350556546281</v>
      </c>
      <c r="J47" s="481"/>
      <c r="K47" s="481"/>
      <c r="L47" s="481"/>
      <c r="M47" s="481"/>
      <c r="N47" s="481"/>
      <c r="O47" s="481"/>
      <c r="P47" s="481"/>
      <c r="Q47" s="481"/>
    </row>
    <row r="48" spans="1:17" s="120" customFormat="1">
      <c r="A48" s="283"/>
      <c r="B48" s="387" t="s">
        <v>81</v>
      </c>
      <c r="C48" s="388">
        <f t="shared" ref="C48:H48" si="17">+C49+C52</f>
        <v>15.127619897223777</v>
      </c>
      <c r="D48" s="388">
        <f t="shared" si="17"/>
        <v>4.7479597644344995</v>
      </c>
      <c r="E48" s="388">
        <f t="shared" si="17"/>
        <v>4.7479597644344995</v>
      </c>
      <c r="F48" s="388">
        <f t="shared" si="17"/>
        <v>14.00315045158451</v>
      </c>
      <c r="G48" s="388">
        <f t="shared" si="17"/>
        <v>4.7479597644344995</v>
      </c>
      <c r="H48" s="388">
        <f t="shared" si="17"/>
        <v>4.7479597644344995</v>
      </c>
      <c r="I48" s="388">
        <f t="shared" si="14"/>
        <v>48.122609406546282</v>
      </c>
      <c r="J48" s="481"/>
      <c r="K48" s="481"/>
      <c r="L48" s="481"/>
      <c r="M48" s="481"/>
      <c r="N48" s="481"/>
      <c r="O48" s="481"/>
      <c r="P48" s="481"/>
      <c r="Q48" s="481"/>
    </row>
    <row r="49" spans="1:17" s="120" customFormat="1">
      <c r="A49" s="283"/>
      <c r="B49" s="367" t="s">
        <v>83</v>
      </c>
      <c r="C49" s="385">
        <f t="shared" ref="C49:H49" si="18">+C50+C51</f>
        <v>5.8688796026218801</v>
      </c>
      <c r="D49" s="385">
        <f t="shared" si="18"/>
        <v>4.7479597644344995</v>
      </c>
      <c r="E49" s="385">
        <f t="shared" si="18"/>
        <v>4.7479597644344995</v>
      </c>
      <c r="F49" s="385">
        <f t="shared" si="18"/>
        <v>4.7479597644344995</v>
      </c>
      <c r="G49" s="385">
        <f t="shared" si="18"/>
        <v>4.7479597644344995</v>
      </c>
      <c r="H49" s="385">
        <f t="shared" si="18"/>
        <v>4.7479597644344995</v>
      </c>
      <c r="I49" s="385">
        <f t="shared" si="14"/>
        <v>29.608678424794377</v>
      </c>
      <c r="J49" s="481"/>
      <c r="K49" s="481"/>
      <c r="L49" s="481"/>
      <c r="M49" s="481"/>
      <c r="N49" s="481"/>
      <c r="O49" s="481"/>
      <c r="P49" s="481"/>
      <c r="Q49" s="481"/>
    </row>
    <row r="50" spans="1:17">
      <c r="A50" s="283"/>
      <c r="B50" s="367" t="s">
        <v>913</v>
      </c>
      <c r="C50" s="81">
        <v>5.7214190993786591</v>
      </c>
      <c r="D50" s="81">
        <v>4.7479597644344995</v>
      </c>
      <c r="E50" s="81">
        <v>4.7479597644344995</v>
      </c>
      <c r="F50" s="81">
        <v>4.7479597644344995</v>
      </c>
      <c r="G50" s="81">
        <v>4.7479597644344995</v>
      </c>
      <c r="H50" s="81">
        <v>4.7479597644344995</v>
      </c>
      <c r="I50" s="81">
        <f t="shared" si="14"/>
        <v>29.461217921551153</v>
      </c>
      <c r="J50" s="481"/>
      <c r="K50" s="481"/>
      <c r="L50" s="481"/>
      <c r="M50" s="481"/>
      <c r="N50" s="481"/>
      <c r="O50" s="481"/>
      <c r="P50" s="481"/>
      <c r="Q50" s="481"/>
    </row>
    <row r="51" spans="1:17">
      <c r="A51" s="283"/>
      <c r="B51" s="367" t="s">
        <v>86</v>
      </c>
      <c r="C51" s="81">
        <v>0.14746050324322138</v>
      </c>
      <c r="D51" s="81">
        <v>0</v>
      </c>
      <c r="E51" s="81">
        <v>0</v>
      </c>
      <c r="F51" s="81">
        <v>0</v>
      </c>
      <c r="G51" s="81">
        <v>0</v>
      </c>
      <c r="H51" s="81">
        <v>0</v>
      </c>
      <c r="I51" s="81">
        <f t="shared" si="14"/>
        <v>0.14746050324322138</v>
      </c>
      <c r="J51" s="481"/>
      <c r="K51" s="481"/>
      <c r="L51" s="481"/>
      <c r="M51" s="481"/>
      <c r="N51" s="481"/>
      <c r="O51" s="481"/>
      <c r="P51" s="481"/>
      <c r="Q51" s="481"/>
    </row>
    <row r="52" spans="1:17" s="120" customFormat="1">
      <c r="A52" s="283"/>
      <c r="B52" s="386" t="s">
        <v>87</v>
      </c>
      <c r="C52" s="385">
        <f>+C53</f>
        <v>9.258740294601898</v>
      </c>
      <c r="D52" s="385">
        <f t="shared" ref="D52:H52" si="19">+D53</f>
        <v>0</v>
      </c>
      <c r="E52" s="385">
        <f t="shared" si="19"/>
        <v>0</v>
      </c>
      <c r="F52" s="385">
        <f t="shared" si="19"/>
        <v>9.2551906871500105</v>
      </c>
      <c r="G52" s="385">
        <f t="shared" si="19"/>
        <v>0</v>
      </c>
      <c r="H52" s="385">
        <f t="shared" si="19"/>
        <v>0</v>
      </c>
      <c r="I52" s="385">
        <f t="shared" si="14"/>
        <v>18.513930981751908</v>
      </c>
      <c r="J52" s="481"/>
      <c r="K52" s="481"/>
      <c r="L52" s="481"/>
      <c r="M52" s="481"/>
      <c r="N52" s="481"/>
      <c r="O52" s="481"/>
      <c r="P52" s="481"/>
      <c r="Q52" s="481"/>
    </row>
    <row r="53" spans="1:17" s="120" customFormat="1">
      <c r="A53" s="283"/>
      <c r="B53" s="367" t="s">
        <v>913</v>
      </c>
      <c r="C53" s="81">
        <v>9.258740294601898</v>
      </c>
      <c r="D53" s="81">
        <v>0</v>
      </c>
      <c r="E53" s="81">
        <v>0</v>
      </c>
      <c r="F53" s="81">
        <v>9.2551906871500105</v>
      </c>
      <c r="G53" s="81">
        <v>0</v>
      </c>
      <c r="H53" s="81">
        <v>0</v>
      </c>
      <c r="I53" s="81">
        <f t="shared" si="14"/>
        <v>18.513930981751908</v>
      </c>
      <c r="J53" s="481"/>
      <c r="K53" s="481"/>
      <c r="L53" s="481"/>
      <c r="M53" s="481"/>
      <c r="N53" s="481"/>
      <c r="O53" s="481"/>
      <c r="P53" s="481"/>
      <c r="Q53" s="481"/>
    </row>
    <row r="54" spans="1:17" s="120" customFormat="1">
      <c r="A54" s="283"/>
      <c r="B54" s="492" t="s">
        <v>105</v>
      </c>
      <c r="C54" s="388">
        <f t="shared" ref="C54:H54" si="20">+C55+C56</f>
        <v>13.273741149999999</v>
      </c>
      <c r="D54" s="388">
        <f t="shared" si="20"/>
        <v>0</v>
      </c>
      <c r="E54" s="388">
        <f t="shared" si="20"/>
        <v>0</v>
      </c>
      <c r="F54" s="388">
        <f t="shared" si="20"/>
        <v>0</v>
      </c>
      <c r="G54" s="388">
        <f t="shared" si="20"/>
        <v>0</v>
      </c>
      <c r="H54" s="388">
        <f t="shared" si="20"/>
        <v>0</v>
      </c>
      <c r="I54" s="388">
        <f t="shared" si="14"/>
        <v>13.273741149999999</v>
      </c>
      <c r="J54" s="481"/>
      <c r="K54" s="481"/>
      <c r="L54" s="481"/>
      <c r="M54" s="481"/>
      <c r="N54" s="481"/>
      <c r="O54" s="481"/>
      <c r="P54" s="481"/>
      <c r="Q54" s="481"/>
    </row>
    <row r="55" spans="1:17" s="120" customFormat="1">
      <c r="A55" s="283"/>
      <c r="B55" s="367" t="s">
        <v>913</v>
      </c>
      <c r="C55" s="81">
        <v>3.0687630199999996</v>
      </c>
      <c r="D55" s="81">
        <v>0</v>
      </c>
      <c r="E55" s="81">
        <v>0</v>
      </c>
      <c r="F55" s="81">
        <v>0</v>
      </c>
      <c r="G55" s="81">
        <v>0</v>
      </c>
      <c r="H55" s="81">
        <v>0</v>
      </c>
      <c r="I55" s="81">
        <f t="shared" si="14"/>
        <v>3.0687630199999996</v>
      </c>
      <c r="J55" s="481"/>
      <c r="K55" s="481"/>
      <c r="L55" s="481"/>
      <c r="M55" s="481"/>
      <c r="N55" s="481"/>
      <c r="O55" s="481"/>
      <c r="P55" s="481"/>
      <c r="Q55" s="481"/>
    </row>
    <row r="56" spans="1:17" s="120" customFormat="1">
      <c r="A56" s="283"/>
      <c r="B56" s="392" t="s">
        <v>86</v>
      </c>
      <c r="C56" s="85">
        <v>10.204978130000001</v>
      </c>
      <c r="D56" s="85">
        <v>0</v>
      </c>
      <c r="E56" s="85">
        <v>0</v>
      </c>
      <c r="F56" s="85">
        <v>0</v>
      </c>
      <c r="G56" s="85">
        <v>0</v>
      </c>
      <c r="H56" s="85">
        <v>0</v>
      </c>
      <c r="I56" s="85">
        <f t="shared" si="14"/>
        <v>10.204978130000001</v>
      </c>
      <c r="J56" s="481"/>
      <c r="K56" s="481"/>
      <c r="L56" s="481"/>
      <c r="M56" s="481"/>
      <c r="N56" s="481"/>
      <c r="O56" s="481"/>
      <c r="P56" s="481"/>
      <c r="Q56" s="481"/>
    </row>
    <row r="57" spans="1:17" s="120" customFormat="1">
      <c r="A57" s="283"/>
      <c r="B57" s="390"/>
      <c r="C57" s="86"/>
      <c r="D57" s="86"/>
      <c r="E57" s="86"/>
      <c r="F57" s="86"/>
      <c r="G57" s="86"/>
      <c r="H57" s="86"/>
      <c r="I57" s="86"/>
      <c r="J57" s="481"/>
      <c r="K57" s="481"/>
      <c r="L57" s="481"/>
      <c r="M57" s="481"/>
      <c r="N57" s="481"/>
      <c r="O57" s="481"/>
      <c r="P57" s="481"/>
      <c r="Q57" s="481"/>
    </row>
    <row r="58" spans="1:17">
      <c r="A58" s="283"/>
      <c r="B58" s="354" t="s">
        <v>106</v>
      </c>
      <c r="C58" s="355">
        <f t="shared" ref="C58:H58" si="21">+C59+C60</f>
        <v>3479.439320641111</v>
      </c>
      <c r="D58" s="355">
        <f t="shared" si="21"/>
        <v>1607.8831599648297</v>
      </c>
      <c r="E58" s="355">
        <f t="shared" si="21"/>
        <v>5110.4327812970678</v>
      </c>
      <c r="F58" s="355">
        <f t="shared" si="21"/>
        <v>2329.4796005626745</v>
      </c>
      <c r="G58" s="355">
        <f t="shared" si="21"/>
        <v>4160.7327508219641</v>
      </c>
      <c r="H58" s="355">
        <f t="shared" si="21"/>
        <v>4823.3838891812675</v>
      </c>
      <c r="I58" s="355">
        <f>+SUM(C58:H58)</f>
        <v>21511.351502468915</v>
      </c>
      <c r="J58" s="481"/>
      <c r="K58" s="481"/>
      <c r="L58" s="481"/>
      <c r="M58" s="481"/>
      <c r="N58" s="481"/>
      <c r="O58" s="481"/>
      <c r="P58" s="481"/>
      <c r="Q58" s="481"/>
    </row>
    <row r="59" spans="1:17">
      <c r="A59" s="283"/>
      <c r="B59" s="356" t="s">
        <v>107</v>
      </c>
      <c r="C59" s="80">
        <v>5.8688796026218801</v>
      </c>
      <c r="D59" s="80">
        <v>238.6122126218965</v>
      </c>
      <c r="E59" s="80">
        <v>1187.4105742975644</v>
      </c>
      <c r="F59" s="80">
        <v>4.7479597644344995</v>
      </c>
      <c r="G59" s="80">
        <v>4.7479597644344995</v>
      </c>
      <c r="H59" s="80">
        <v>4.7479597644344995</v>
      </c>
      <c r="I59" s="80">
        <f>+SUM(C59:H59)</f>
        <v>1446.135545815386</v>
      </c>
      <c r="J59" s="481"/>
      <c r="K59" s="481"/>
      <c r="L59" s="481"/>
      <c r="M59" s="481"/>
      <c r="N59" s="481"/>
      <c r="O59" s="481"/>
      <c r="P59" s="481"/>
      <c r="Q59" s="481"/>
    </row>
    <row r="60" spans="1:17">
      <c r="A60" s="283"/>
      <c r="B60" s="356" t="s">
        <v>546</v>
      </c>
      <c r="C60" s="80">
        <v>3473.5704410384892</v>
      </c>
      <c r="D60" s="80">
        <v>1369.2709473429331</v>
      </c>
      <c r="E60" s="80">
        <v>3923.0222069995039</v>
      </c>
      <c r="F60" s="80">
        <v>2324.7316407982398</v>
      </c>
      <c r="G60" s="80">
        <v>4155.9847910575299</v>
      </c>
      <c r="H60" s="80">
        <v>4818.6359294168333</v>
      </c>
      <c r="I60" s="80">
        <f>+SUM(C60:H60)</f>
        <v>20065.21595665353</v>
      </c>
      <c r="J60" s="481"/>
      <c r="K60" s="481"/>
      <c r="L60" s="481"/>
      <c r="M60" s="481"/>
      <c r="N60" s="481"/>
      <c r="O60" s="481"/>
      <c r="P60" s="481"/>
      <c r="Q60" s="481"/>
    </row>
    <row r="61" spans="1:17">
      <c r="A61" s="283"/>
      <c r="B61" s="354" t="s">
        <v>108</v>
      </c>
      <c r="C61" s="123">
        <v>2543.6296879290417</v>
      </c>
      <c r="D61" s="123">
        <v>2133.1037966861736</v>
      </c>
      <c r="E61" s="123">
        <v>5026.0519215126333</v>
      </c>
      <c r="F61" s="123">
        <v>3350.8741131852807</v>
      </c>
      <c r="G61" s="123">
        <v>1633.1110528545696</v>
      </c>
      <c r="H61" s="123">
        <v>537.6755742570972</v>
      </c>
      <c r="I61" s="123">
        <f>+SUM(C61:H61)</f>
        <v>15224.446146424794</v>
      </c>
      <c r="J61" s="481"/>
      <c r="K61" s="481"/>
      <c r="L61" s="481"/>
      <c r="M61" s="481"/>
      <c r="N61" s="481"/>
      <c r="O61" s="481"/>
      <c r="P61" s="481"/>
      <c r="Q61" s="481"/>
    </row>
    <row r="62" spans="1:17">
      <c r="A62" s="283"/>
      <c r="C62" s="481"/>
      <c r="D62" s="481"/>
      <c r="E62" s="481"/>
      <c r="F62" s="481"/>
    </row>
    <row r="63" spans="1:17">
      <c r="A63" s="283"/>
      <c r="B63" s="97" t="s">
        <v>347</v>
      </c>
      <c r="C63" s="481"/>
      <c r="D63" s="481"/>
      <c r="E63" s="481"/>
      <c r="F63" s="481"/>
    </row>
    <row r="64" spans="1:17">
      <c r="A64" s="283"/>
      <c r="B64" s="1391" t="s">
        <v>806</v>
      </c>
      <c r="C64" s="1391"/>
      <c r="D64" s="1391"/>
      <c r="E64" s="1391"/>
      <c r="F64" s="1391"/>
      <c r="G64" s="1391"/>
      <c r="H64" s="1391"/>
      <c r="I64" s="1391"/>
      <c r="J64" s="854"/>
    </row>
    <row r="65" spans="2:9">
      <c r="B65" s="1391" t="s">
        <v>841</v>
      </c>
      <c r="C65" s="1391"/>
      <c r="D65" s="1391"/>
      <c r="E65" s="1391"/>
      <c r="F65" s="1391"/>
      <c r="G65" s="1391"/>
      <c r="H65" s="1391"/>
      <c r="I65" s="1391"/>
    </row>
    <row r="78" spans="2:9">
      <c r="C78" s="1105"/>
      <c r="D78" s="1105"/>
      <c r="E78" s="1105"/>
      <c r="F78" s="1105"/>
      <c r="G78" s="1105"/>
      <c r="H78" s="1105"/>
      <c r="I78" s="1105"/>
    </row>
  </sheetData>
  <sortState ref="B82:O123">
    <sortCondition ref="B82:B123"/>
  </sortState>
  <mergeCells count="4">
    <mergeCell ref="B11:I11"/>
    <mergeCell ref="B6:I6"/>
    <mergeCell ref="B64:I64"/>
    <mergeCell ref="B65:I6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portrait"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sheetPr>
    <tabColor theme="3" tint="-0.249977111117893"/>
    <pageSetUpPr fitToPage="1"/>
  </sheetPr>
  <dimension ref="A1:R134"/>
  <sheetViews>
    <sheetView showGridLines="0" zoomScaleNormal="100" zoomScaleSheetLayoutView="85" workbookViewId="0"/>
  </sheetViews>
  <sheetFormatPr baseColWidth="10" defaultColWidth="11.453125" defaultRowHeight="13"/>
  <cols>
    <col min="1" max="1" width="10.26953125" style="475" bestFit="1" customWidth="1"/>
    <col min="2" max="2" width="55.7265625" style="472" customWidth="1"/>
    <col min="3" max="8" width="11.453125" style="472" customWidth="1"/>
    <col min="9" max="9" width="11.453125" style="472"/>
    <col min="10" max="10" width="11.7265625" style="481" bestFit="1" customWidth="1"/>
    <col min="11" max="14" width="11.54296875" style="472" bestFit="1" customWidth="1"/>
    <col min="15" max="18" width="12.81640625" style="472" bestFit="1" customWidth="1"/>
    <col min="19" max="16384" width="11.453125" style="472"/>
  </cols>
  <sheetData>
    <row r="1" spans="1:18" ht="14.5">
      <c r="A1" s="779" t="s">
        <v>220</v>
      </c>
      <c r="B1" s="787"/>
    </row>
    <row r="2" spans="1:18" ht="15" customHeight="1">
      <c r="A2" s="730"/>
      <c r="B2" s="403" t="s">
        <v>661</v>
      </c>
      <c r="C2" s="481"/>
      <c r="D2" s="481"/>
      <c r="E2" s="481"/>
      <c r="F2" s="481"/>
    </row>
    <row r="3" spans="1:18" ht="15" customHeight="1">
      <c r="A3" s="730"/>
      <c r="B3" s="284" t="s">
        <v>306</v>
      </c>
      <c r="C3" s="481"/>
      <c r="D3" s="481"/>
      <c r="E3" s="481"/>
      <c r="F3" s="481"/>
    </row>
    <row r="4" spans="1:18" s="474" customFormat="1">
      <c r="A4" s="435"/>
      <c r="B4" s="473"/>
      <c r="C4" s="481"/>
      <c r="D4" s="481"/>
      <c r="E4" s="481"/>
      <c r="F4" s="481"/>
      <c r="J4" s="840"/>
    </row>
    <row r="5" spans="1:18" s="474" customFormat="1" ht="13.5" thickBot="1">
      <c r="A5" s="435"/>
      <c r="B5" s="473"/>
      <c r="C5" s="481"/>
      <c r="D5" s="481"/>
      <c r="E5" s="481"/>
      <c r="F5" s="481"/>
      <c r="J5" s="840"/>
    </row>
    <row r="6" spans="1:18" s="98" customFormat="1" ht="22.5" customHeight="1" thickBot="1">
      <c r="A6" s="283"/>
      <c r="B6" s="1388" t="s">
        <v>830</v>
      </c>
      <c r="C6" s="1389"/>
      <c r="D6" s="1389"/>
      <c r="E6" s="1389"/>
      <c r="F6" s="1389"/>
      <c r="G6" s="1389"/>
      <c r="H6" s="1389"/>
      <c r="I6" s="1390"/>
      <c r="J6" s="478"/>
    </row>
    <row r="7" spans="1:18" s="474" customFormat="1">
      <c r="A7" s="435"/>
      <c r="B7" s="435"/>
      <c r="C7" s="481"/>
      <c r="D7" s="481"/>
      <c r="E7" s="481"/>
      <c r="F7" s="481"/>
      <c r="J7" s="840"/>
    </row>
    <row r="8" spans="1:18" s="98" customFormat="1" ht="13.5" thickBot="1">
      <c r="A8" s="283"/>
      <c r="B8" s="475" t="s">
        <v>900</v>
      </c>
      <c r="C8" s="481"/>
      <c r="D8" s="481"/>
      <c r="E8" s="481"/>
      <c r="F8" s="481"/>
      <c r="J8" s="478"/>
    </row>
    <row r="9" spans="1:18" s="98" customFormat="1" ht="14" thickTop="1" thickBot="1">
      <c r="A9" s="283"/>
      <c r="B9" s="476"/>
      <c r="C9" s="476">
        <v>43647</v>
      </c>
      <c r="D9" s="476">
        <v>43678</v>
      </c>
      <c r="E9" s="476">
        <v>43709</v>
      </c>
      <c r="F9" s="476">
        <v>43739</v>
      </c>
      <c r="G9" s="476">
        <v>43770</v>
      </c>
      <c r="H9" s="476">
        <v>43800</v>
      </c>
      <c r="I9" s="477">
        <v>2019</v>
      </c>
      <c r="J9" s="478"/>
    </row>
    <row r="10" spans="1:18" s="98" customFormat="1" ht="14" thickTop="1" thickBot="1">
      <c r="A10" s="283"/>
      <c r="B10" s="283"/>
      <c r="C10" s="478"/>
      <c r="D10" s="478"/>
      <c r="E10" s="478"/>
      <c r="F10" s="478"/>
      <c r="G10" s="478"/>
      <c r="H10" s="478"/>
      <c r="I10" s="478"/>
      <c r="J10" s="478"/>
    </row>
    <row r="11" spans="1:18" s="98" customFormat="1" ht="13.5" thickBot="1">
      <c r="A11" s="283"/>
      <c r="B11" s="1385" t="s">
        <v>782</v>
      </c>
      <c r="C11" s="1386"/>
      <c r="D11" s="1386"/>
      <c r="E11" s="1386"/>
      <c r="F11" s="1386"/>
      <c r="G11" s="1386"/>
      <c r="H11" s="1386"/>
      <c r="I11" s="1386"/>
      <c r="J11" s="478"/>
    </row>
    <row r="12" spans="1:18" s="120" customFormat="1" ht="13.5" thickBot="1">
      <c r="A12" s="479"/>
      <c r="B12" s="480"/>
      <c r="C12" s="830"/>
      <c r="D12" s="830"/>
      <c r="E12" s="830"/>
      <c r="F12" s="830"/>
      <c r="G12" s="830"/>
      <c r="H12" s="830"/>
      <c r="I12" s="830"/>
      <c r="J12" s="841"/>
    </row>
    <row r="13" spans="1:18" ht="15" thickBot="1">
      <c r="B13" s="348" t="s">
        <v>61</v>
      </c>
      <c r="C13" s="349">
        <f t="shared" ref="C13:I13" si="0">+C14+C15</f>
        <v>1154.628843548699</v>
      </c>
      <c r="D13" s="349">
        <f t="shared" si="0"/>
        <v>583.64049450970697</v>
      </c>
      <c r="E13" s="349">
        <f t="shared" si="0"/>
        <v>1471.4758269825782</v>
      </c>
      <c r="F13" s="349">
        <f t="shared" si="0"/>
        <v>1782.6731563079979</v>
      </c>
      <c r="G13" s="349">
        <f t="shared" si="0"/>
        <v>1709.4471031680509</v>
      </c>
      <c r="H13" s="349">
        <f t="shared" si="0"/>
        <v>2878.4509932448573</v>
      </c>
      <c r="I13" s="349">
        <f t="shared" si="0"/>
        <v>9580.3164177618892</v>
      </c>
      <c r="K13" s="481"/>
      <c r="L13" s="481"/>
      <c r="M13" s="481"/>
      <c r="N13" s="481"/>
      <c r="O13" s="481"/>
      <c r="P13" s="481"/>
      <c r="Q13" s="481"/>
      <c r="R13" s="481"/>
    </row>
    <row r="14" spans="1:18">
      <c r="A14" s="283"/>
      <c r="B14" s="482" t="s">
        <v>679</v>
      </c>
      <c r="C14" s="1056">
        <v>3.305814036368945</v>
      </c>
      <c r="D14" s="1056">
        <v>3.3032976576211492</v>
      </c>
      <c r="E14" s="1056">
        <v>280.5181111079948</v>
      </c>
      <c r="F14" s="1056">
        <v>7.638253805532071</v>
      </c>
      <c r="G14" s="1056">
        <v>8.9133520696511503</v>
      </c>
      <c r="H14" s="1056">
        <v>272.03353561409699</v>
      </c>
      <c r="I14" s="92">
        <f>SUM(C14:H14)</f>
        <v>575.71236429126509</v>
      </c>
      <c r="K14" s="481"/>
      <c r="L14" s="481"/>
      <c r="M14" s="481"/>
      <c r="N14" s="481"/>
      <c r="O14" s="481"/>
    </row>
    <row r="15" spans="1:18">
      <c r="A15" s="283"/>
      <c r="B15" s="482" t="s">
        <v>680</v>
      </c>
      <c r="C15" s="1056">
        <v>1151.3230295123301</v>
      </c>
      <c r="D15" s="1056">
        <v>580.33719685208587</v>
      </c>
      <c r="E15" s="1056">
        <v>1190.9577158745833</v>
      </c>
      <c r="F15" s="1056">
        <v>1775.0349025024659</v>
      </c>
      <c r="G15" s="1056">
        <v>1700.5337510983998</v>
      </c>
      <c r="H15" s="1056">
        <v>2606.4174576307601</v>
      </c>
      <c r="I15" s="92">
        <f>SUM(C15:H15)</f>
        <v>9004.6040534706244</v>
      </c>
      <c r="K15" s="481"/>
      <c r="L15" s="481"/>
      <c r="M15" s="481"/>
      <c r="N15" s="481"/>
      <c r="O15" s="481"/>
    </row>
    <row r="16" spans="1:18" s="120" customFormat="1" ht="13.5" thickBot="1">
      <c r="A16" s="283"/>
      <c r="B16" s="283"/>
      <c r="C16" s="478"/>
      <c r="D16" s="478"/>
      <c r="E16" s="478"/>
      <c r="F16" s="478"/>
      <c r="G16" s="478"/>
      <c r="H16" s="478"/>
      <c r="I16" s="478"/>
      <c r="J16" s="481"/>
      <c r="K16" s="481"/>
      <c r="L16" s="481"/>
      <c r="M16" s="481"/>
      <c r="N16" s="481"/>
      <c r="O16" s="481"/>
    </row>
    <row r="17" spans="1:15" s="120" customFormat="1" ht="13.5" thickBot="1">
      <c r="A17" s="283"/>
      <c r="B17" s="126" t="s">
        <v>53</v>
      </c>
      <c r="C17" s="78">
        <f t="shared" ref="C17:I17" si="1">+C18+C23+C25+C28+C29+C32</f>
        <v>164.98521138127813</v>
      </c>
      <c r="D17" s="78">
        <f t="shared" si="1"/>
        <v>407.85667200264658</v>
      </c>
      <c r="E17" s="78">
        <f t="shared" si="1"/>
        <v>143.96459598433063</v>
      </c>
      <c r="F17" s="78">
        <f t="shared" si="1"/>
        <v>62.268364241834043</v>
      </c>
      <c r="G17" s="78">
        <f t="shared" si="1"/>
        <v>484.3802471962436</v>
      </c>
      <c r="H17" s="78">
        <f t="shared" si="1"/>
        <v>116.1632041911016</v>
      </c>
      <c r="I17" s="127">
        <f t="shared" si="1"/>
        <v>1379.6182949974348</v>
      </c>
      <c r="J17" s="856"/>
      <c r="K17" s="481"/>
      <c r="L17" s="481"/>
      <c r="M17" s="481"/>
      <c r="N17" s="481"/>
      <c r="O17" s="481"/>
    </row>
    <row r="18" spans="1:15" s="120" customFormat="1">
      <c r="A18" s="283"/>
      <c r="B18" s="393" t="s">
        <v>64</v>
      </c>
      <c r="C18" s="79">
        <f t="shared" ref="C18:I18" si="2">SUM(C19:C22)</f>
        <v>46.784599380000003</v>
      </c>
      <c r="D18" s="79">
        <f t="shared" si="2"/>
        <v>397.63943617992237</v>
      </c>
      <c r="E18" s="79">
        <f t="shared" si="2"/>
        <v>127.01621457000002</v>
      </c>
      <c r="F18" s="79">
        <f t="shared" si="2"/>
        <v>53.564233373519599</v>
      </c>
      <c r="G18" s="79">
        <f t="shared" si="2"/>
        <v>474.82647127919944</v>
      </c>
      <c r="H18" s="79">
        <f t="shared" si="2"/>
        <v>65.50468405583247</v>
      </c>
      <c r="I18" s="79">
        <f t="shared" si="2"/>
        <v>1165.3356388384741</v>
      </c>
      <c r="J18" s="856"/>
      <c r="K18" s="481"/>
      <c r="L18" s="481"/>
      <c r="M18" s="481"/>
      <c r="N18" s="481"/>
      <c r="O18" s="481"/>
    </row>
    <row r="19" spans="1:15" s="120" customFormat="1">
      <c r="A19" s="283"/>
      <c r="B19" s="363" t="s">
        <v>65</v>
      </c>
      <c r="C19" s="1057">
        <v>2.9943276500000007</v>
      </c>
      <c r="D19" s="1057">
        <v>2.19731531</v>
      </c>
      <c r="E19" s="1057">
        <v>42.453068820000006</v>
      </c>
      <c r="F19" s="1057">
        <v>21.862782999999997</v>
      </c>
      <c r="G19" s="1057">
        <v>20.111544649999999</v>
      </c>
      <c r="H19" s="1057">
        <v>30.6596066</v>
      </c>
      <c r="I19" s="94">
        <f t="shared" ref="I19:I24" si="3">+SUM(C19:H19)</f>
        <v>120.27864603</v>
      </c>
      <c r="J19" s="481"/>
      <c r="K19" s="481"/>
      <c r="L19" s="481"/>
      <c r="M19" s="481"/>
      <c r="N19" s="481"/>
      <c r="O19" s="481"/>
    </row>
    <row r="20" spans="1:15" s="120" customFormat="1">
      <c r="A20" s="283"/>
      <c r="B20" s="364" t="s">
        <v>66</v>
      </c>
      <c r="C20" s="1058">
        <v>27.36025763</v>
      </c>
      <c r="D20" s="1058">
        <v>21.038773400000004</v>
      </c>
      <c r="E20" s="1058">
        <v>69.688493470000012</v>
      </c>
      <c r="F20" s="1058">
        <v>26.44076759</v>
      </c>
      <c r="G20" s="1058">
        <v>72.819401800000009</v>
      </c>
      <c r="H20" s="1058">
        <v>13.670898419999999</v>
      </c>
      <c r="I20" s="360">
        <f t="shared" si="3"/>
        <v>231.01859231</v>
      </c>
      <c r="J20" s="481"/>
      <c r="K20" s="481"/>
      <c r="L20" s="481"/>
      <c r="M20" s="481"/>
      <c r="N20" s="481"/>
      <c r="O20" s="481"/>
    </row>
    <row r="21" spans="1:15" s="120" customFormat="1">
      <c r="A21" s="283"/>
      <c r="B21" s="394" t="s">
        <v>675</v>
      </c>
      <c r="C21" s="1093">
        <v>0</v>
      </c>
      <c r="D21" s="1093">
        <v>355.03507123992239</v>
      </c>
      <c r="E21" s="1093">
        <v>0</v>
      </c>
      <c r="F21" s="1093">
        <v>0</v>
      </c>
      <c r="G21" s="1093">
        <v>373.62859703919941</v>
      </c>
      <c r="H21" s="1093">
        <v>0</v>
      </c>
      <c r="I21" s="360">
        <f t="shared" si="3"/>
        <v>728.66366827912179</v>
      </c>
      <c r="J21" s="481"/>
      <c r="K21" s="481"/>
      <c r="L21" s="481"/>
      <c r="M21" s="481"/>
      <c r="N21" s="481"/>
      <c r="O21" s="481"/>
    </row>
    <row r="22" spans="1:15" s="487" customFormat="1">
      <c r="A22" s="283"/>
      <c r="B22" s="394" t="s">
        <v>67</v>
      </c>
      <c r="C22" s="1061">
        <v>16.430014099999998</v>
      </c>
      <c r="D22" s="1061">
        <v>19.368276229999999</v>
      </c>
      <c r="E22" s="1061">
        <v>14.874652279999999</v>
      </c>
      <c r="F22" s="1061">
        <v>5.2606827835196004</v>
      </c>
      <c r="G22" s="1061">
        <v>8.2669277900000004</v>
      </c>
      <c r="H22" s="1061">
        <v>21.174179035832474</v>
      </c>
      <c r="I22" s="361">
        <f t="shared" si="3"/>
        <v>85.374732219352069</v>
      </c>
      <c r="J22" s="481"/>
      <c r="K22" s="481"/>
      <c r="L22" s="481"/>
      <c r="M22" s="481"/>
      <c r="N22" s="481"/>
      <c r="O22" s="481"/>
    </row>
    <row r="23" spans="1:15" s="487" customFormat="1">
      <c r="A23" s="283"/>
      <c r="B23" s="356" t="s">
        <v>68</v>
      </c>
      <c r="C23" s="379">
        <f>+C24</f>
        <v>3.038111963297065</v>
      </c>
      <c r="D23" s="379">
        <f t="shared" ref="D23:H23" si="4">+D24</f>
        <v>3.1111890980560539</v>
      </c>
      <c r="E23" s="379">
        <f t="shared" si="4"/>
        <v>3.1111890980560539</v>
      </c>
      <c r="F23" s="379">
        <f t="shared" si="4"/>
        <v>3.038111963297065</v>
      </c>
      <c r="G23" s="379">
        <f t="shared" si="4"/>
        <v>3.1111890980560539</v>
      </c>
      <c r="H23" s="379">
        <f t="shared" si="4"/>
        <v>3.038111963297065</v>
      </c>
      <c r="I23" s="379">
        <f t="shared" si="3"/>
        <v>18.447903184059356</v>
      </c>
      <c r="J23" s="481"/>
      <c r="K23" s="481"/>
      <c r="L23" s="481"/>
      <c r="M23" s="481"/>
      <c r="N23" s="481"/>
      <c r="O23" s="481"/>
    </row>
    <row r="24" spans="1:15" s="120" customFormat="1">
      <c r="A24" s="283"/>
      <c r="B24" s="363" t="s">
        <v>69</v>
      </c>
      <c r="C24" s="1059">
        <v>3.038111963297065</v>
      </c>
      <c r="D24" s="1059">
        <v>3.1111890980560539</v>
      </c>
      <c r="E24" s="1059">
        <v>3.1111890980560539</v>
      </c>
      <c r="F24" s="1059">
        <v>3.038111963297065</v>
      </c>
      <c r="G24" s="1059">
        <v>3.1111890980560539</v>
      </c>
      <c r="H24" s="1059">
        <v>3.038111963297065</v>
      </c>
      <c r="I24" s="362">
        <f t="shared" si="3"/>
        <v>18.447903184059356</v>
      </c>
      <c r="J24" s="481"/>
      <c r="K24" s="481"/>
      <c r="L24" s="481"/>
      <c r="M24" s="481"/>
      <c r="N24" s="481"/>
      <c r="O24" s="481"/>
    </row>
    <row r="25" spans="1:15" s="487" customFormat="1">
      <c r="A25" s="283"/>
      <c r="B25" s="356" t="s">
        <v>70</v>
      </c>
      <c r="C25" s="379">
        <f t="shared" ref="C25:H25" si="5">+C26+C27</f>
        <v>3.067576635165678E-2</v>
      </c>
      <c r="D25" s="379">
        <f t="shared" si="5"/>
        <v>0.38044329667865928</v>
      </c>
      <c r="E25" s="379">
        <f t="shared" si="5"/>
        <v>8.1047277258690043E-2</v>
      </c>
      <c r="F25" s="379">
        <f t="shared" si="5"/>
        <v>3.7063970270270301E-3</v>
      </c>
      <c r="G25" s="379">
        <f t="shared" si="5"/>
        <v>0.80071613140580733</v>
      </c>
      <c r="H25" s="379">
        <f t="shared" si="5"/>
        <v>3.5765464233064198E-3</v>
      </c>
      <c r="I25" s="379">
        <f t="shared" ref="I25:I34" si="6">+SUM(C25:H25)</f>
        <v>1.3001654151451469</v>
      </c>
      <c r="J25" s="481"/>
      <c r="K25" s="481"/>
      <c r="L25" s="481"/>
      <c r="M25" s="481"/>
      <c r="N25" s="481"/>
      <c r="O25" s="481"/>
    </row>
    <row r="26" spans="1:15" s="487" customFormat="1">
      <c r="A26" s="283"/>
      <c r="B26" s="364" t="s">
        <v>73</v>
      </c>
      <c r="C26" s="360">
        <v>0</v>
      </c>
      <c r="D26" s="360">
        <v>0.27787626124014403</v>
      </c>
      <c r="E26" s="360">
        <v>0</v>
      </c>
      <c r="F26" s="360">
        <v>0</v>
      </c>
      <c r="G26" s="360">
        <v>0.23156355071934601</v>
      </c>
      <c r="H26" s="360">
        <v>0</v>
      </c>
      <c r="I26" s="360">
        <v>0.50943981195949006</v>
      </c>
      <c r="J26" s="481"/>
      <c r="K26" s="481"/>
      <c r="L26" s="481"/>
      <c r="M26" s="481"/>
      <c r="N26" s="481"/>
      <c r="O26" s="481"/>
    </row>
    <row r="27" spans="1:15" s="487" customFormat="1">
      <c r="A27" s="283"/>
      <c r="B27" s="364" t="s">
        <v>71</v>
      </c>
      <c r="C27" s="1093">
        <v>3.067576635165678E-2</v>
      </c>
      <c r="D27" s="1093">
        <v>0.10256703543851524</v>
      </c>
      <c r="E27" s="1093">
        <v>8.1047277258690043E-2</v>
      </c>
      <c r="F27" s="1093">
        <v>3.7063970270270301E-3</v>
      </c>
      <c r="G27" s="1093">
        <v>0.56915258068646135</v>
      </c>
      <c r="H27" s="1093">
        <v>3.5765464233064198E-3</v>
      </c>
      <c r="I27" s="360">
        <f t="shared" si="6"/>
        <v>0.79072560318565688</v>
      </c>
      <c r="J27" s="481"/>
      <c r="K27" s="481"/>
      <c r="L27" s="481"/>
      <c r="M27" s="481"/>
      <c r="N27" s="481"/>
      <c r="O27" s="481"/>
    </row>
    <row r="28" spans="1:15" s="283" customFormat="1">
      <c r="B28" s="356" t="s">
        <v>72</v>
      </c>
      <c r="C28" s="379">
        <v>46.648288530000002</v>
      </c>
      <c r="D28" s="379">
        <v>0.12240074852537575</v>
      </c>
      <c r="E28" s="379">
        <v>2.6910218591240112</v>
      </c>
      <c r="F28" s="379">
        <v>0.4455524807070978</v>
      </c>
      <c r="G28" s="379">
        <v>0.55052579431219906</v>
      </c>
      <c r="H28" s="379">
        <v>41.303682908853027</v>
      </c>
      <c r="I28" s="379">
        <f t="shared" si="6"/>
        <v>91.761472321521723</v>
      </c>
      <c r="J28" s="481"/>
      <c r="K28" s="481"/>
      <c r="L28" s="481"/>
      <c r="M28" s="481"/>
      <c r="N28" s="481"/>
      <c r="O28" s="481"/>
    </row>
    <row r="29" spans="1:15" s="283" customFormat="1">
      <c r="B29" s="356" t="s">
        <v>373</v>
      </c>
      <c r="C29" s="379">
        <f>+C30</f>
        <v>0</v>
      </c>
      <c r="D29" s="379">
        <f t="shared" ref="D29:H29" si="7">+D30</f>
        <v>0</v>
      </c>
      <c r="E29" s="379">
        <f t="shared" si="7"/>
        <v>3.1676295332919002</v>
      </c>
      <c r="F29" s="379">
        <f t="shared" si="7"/>
        <v>0</v>
      </c>
      <c r="G29" s="379">
        <f t="shared" si="7"/>
        <v>0</v>
      </c>
      <c r="H29" s="379">
        <f t="shared" si="7"/>
        <v>0</v>
      </c>
      <c r="I29" s="379">
        <f t="shared" si="6"/>
        <v>3.1676295332919002</v>
      </c>
      <c r="J29" s="481"/>
      <c r="K29" s="481"/>
      <c r="L29" s="481"/>
      <c r="M29" s="481"/>
      <c r="N29" s="481"/>
      <c r="O29" s="481"/>
    </row>
    <row r="30" spans="1:15" s="283" customFormat="1">
      <c r="B30" s="387" t="s">
        <v>69</v>
      </c>
      <c r="C30" s="398">
        <f t="shared" ref="C30:H30" si="8">+C31</f>
        <v>0</v>
      </c>
      <c r="D30" s="398">
        <f t="shared" si="8"/>
        <v>0</v>
      </c>
      <c r="E30" s="398">
        <f t="shared" si="8"/>
        <v>3.1676295332919002</v>
      </c>
      <c r="F30" s="398">
        <f t="shared" si="8"/>
        <v>0</v>
      </c>
      <c r="G30" s="398">
        <f t="shared" si="8"/>
        <v>0</v>
      </c>
      <c r="H30" s="398">
        <f t="shared" si="8"/>
        <v>0</v>
      </c>
      <c r="I30" s="398">
        <f t="shared" si="6"/>
        <v>3.1676295332919002</v>
      </c>
      <c r="J30" s="481"/>
      <c r="K30" s="481"/>
      <c r="L30" s="481"/>
      <c r="M30" s="481"/>
      <c r="N30" s="481"/>
      <c r="O30" s="481"/>
    </row>
    <row r="31" spans="1:15" s="283" customFormat="1">
      <c r="B31" s="380" t="s">
        <v>681</v>
      </c>
      <c r="C31" s="1060">
        <v>0</v>
      </c>
      <c r="D31" s="1060">
        <v>0</v>
      </c>
      <c r="E31" s="1060">
        <v>3.1676295332919002</v>
      </c>
      <c r="F31" s="1060">
        <v>0</v>
      </c>
      <c r="G31" s="1060">
        <v>0</v>
      </c>
      <c r="H31" s="1060">
        <v>0</v>
      </c>
      <c r="I31" s="360">
        <f t="shared" si="6"/>
        <v>3.1676295332919002</v>
      </c>
      <c r="J31" s="481"/>
      <c r="K31" s="481"/>
      <c r="L31" s="481"/>
      <c r="M31" s="481"/>
      <c r="N31" s="481"/>
      <c r="O31" s="481"/>
    </row>
    <row r="32" spans="1:15" s="120" customFormat="1">
      <c r="A32" s="283"/>
      <c r="B32" s="363" t="s">
        <v>928</v>
      </c>
      <c r="C32" s="362">
        <f t="shared" ref="C32:H32" si="9">+C33+C34</f>
        <v>68.483535741629396</v>
      </c>
      <c r="D32" s="362">
        <f t="shared" si="9"/>
        <v>6.6032026794641272</v>
      </c>
      <c r="E32" s="362">
        <f t="shared" si="9"/>
        <v>7.8974936465999788</v>
      </c>
      <c r="F32" s="362">
        <f t="shared" si="9"/>
        <v>5.2167600272832573</v>
      </c>
      <c r="G32" s="362">
        <f t="shared" si="9"/>
        <v>5.0913448932700947</v>
      </c>
      <c r="H32" s="362">
        <f t="shared" si="9"/>
        <v>6.3131487166957232</v>
      </c>
      <c r="I32" s="362">
        <f t="shared" si="6"/>
        <v>99.605485704942581</v>
      </c>
      <c r="J32" s="481"/>
      <c r="K32" s="481"/>
      <c r="L32" s="481"/>
      <c r="M32" s="481"/>
      <c r="N32" s="481"/>
      <c r="O32" s="481"/>
    </row>
    <row r="33" spans="1:15" s="120" customFormat="1">
      <c r="A33" s="283"/>
      <c r="B33" s="363" t="s">
        <v>73</v>
      </c>
      <c r="C33" s="1063">
        <v>65.88240598162939</v>
      </c>
      <c r="D33" s="1063">
        <v>1.863728089464127</v>
      </c>
      <c r="E33" s="1063">
        <v>1.8378077465999789</v>
      </c>
      <c r="F33" s="1063">
        <v>1.7712918672832578</v>
      </c>
      <c r="G33" s="1063">
        <v>1.7843493032700952</v>
      </c>
      <c r="H33" s="1063">
        <v>1.718153666695724</v>
      </c>
      <c r="I33" s="362">
        <f t="shared" si="6"/>
        <v>74.85773665494257</v>
      </c>
      <c r="J33" s="481"/>
      <c r="K33" s="481"/>
      <c r="L33" s="481"/>
      <c r="M33" s="481"/>
      <c r="N33" s="481"/>
      <c r="O33" s="481"/>
    </row>
    <row r="34" spans="1:15" s="120" customFormat="1">
      <c r="A34" s="283"/>
      <c r="B34" s="365" t="s">
        <v>71</v>
      </c>
      <c r="C34" s="1063">
        <v>2.6011297600000001</v>
      </c>
      <c r="D34" s="1063">
        <v>4.7394745900000004</v>
      </c>
      <c r="E34" s="1063">
        <v>6.0596858999999998</v>
      </c>
      <c r="F34" s="1063">
        <v>3.4454681599999999</v>
      </c>
      <c r="G34" s="1063">
        <v>3.3069955899999997</v>
      </c>
      <c r="H34" s="1063">
        <v>4.5949950499999996</v>
      </c>
      <c r="I34" s="1063">
        <f t="shared" si="6"/>
        <v>24.747749050000003</v>
      </c>
      <c r="J34" s="481"/>
      <c r="K34" s="481"/>
      <c r="L34" s="481"/>
      <c r="M34" s="481"/>
      <c r="N34" s="481"/>
      <c r="O34" s="481"/>
    </row>
    <row r="35" spans="1:15" s="120" customFormat="1" ht="13.5" thickBot="1">
      <c r="A35" s="283"/>
      <c r="B35" s="367"/>
      <c r="C35" s="367"/>
      <c r="D35" s="367"/>
      <c r="E35" s="367"/>
      <c r="F35" s="367"/>
      <c r="G35" s="367"/>
      <c r="H35" s="367"/>
      <c r="I35" s="81"/>
      <c r="J35" s="481"/>
      <c r="K35" s="481"/>
      <c r="L35" s="481"/>
      <c r="M35" s="481"/>
      <c r="N35" s="481"/>
      <c r="O35" s="481"/>
    </row>
    <row r="36" spans="1:15" s="120" customFormat="1" ht="13.5" thickBot="1">
      <c r="A36" s="283"/>
      <c r="B36" s="847" t="s">
        <v>309</v>
      </c>
      <c r="C36" s="78">
        <f t="shared" ref="C36:H36" si="10">+C37+C54+SUM(C71:C113)+C116</f>
        <v>989.64363216742049</v>
      </c>
      <c r="D36" s="78">
        <f t="shared" si="10"/>
        <v>175.78382250706042</v>
      </c>
      <c r="E36" s="78">
        <f t="shared" si="10"/>
        <v>1327.511230998246</v>
      </c>
      <c r="F36" s="78">
        <f t="shared" si="10"/>
        <v>1720.4047920661644</v>
      </c>
      <c r="G36" s="78">
        <f t="shared" si="10"/>
        <v>1225.0668559718063</v>
      </c>
      <c r="H36" s="78">
        <f t="shared" si="10"/>
        <v>2762.2877890537548</v>
      </c>
      <c r="I36" s="127">
        <f t="shared" ref="I36:I78" si="11">+SUM(C36:H36)</f>
        <v>8200.6981227644519</v>
      </c>
      <c r="J36" s="481"/>
      <c r="K36" s="481"/>
      <c r="L36" s="481"/>
      <c r="M36" s="481"/>
      <c r="N36" s="481"/>
      <c r="O36" s="481"/>
    </row>
    <row r="37" spans="1:15" s="120" customFormat="1">
      <c r="A37" s="283"/>
      <c r="B37" s="392" t="s">
        <v>75</v>
      </c>
      <c r="C37" s="831">
        <f t="shared" ref="C37:H37" si="12">+C38+C41+C48+C51</f>
        <v>0</v>
      </c>
      <c r="D37" s="831">
        <f t="shared" si="12"/>
        <v>0</v>
      </c>
      <c r="E37" s="831">
        <f t="shared" si="12"/>
        <v>256.57631445537783</v>
      </c>
      <c r="F37" s="831">
        <f t="shared" si="12"/>
        <v>0</v>
      </c>
      <c r="G37" s="831">
        <f t="shared" si="12"/>
        <v>0</v>
      </c>
      <c r="H37" s="831">
        <f t="shared" si="12"/>
        <v>0</v>
      </c>
      <c r="I37" s="831">
        <f t="shared" si="11"/>
        <v>256.57631445537783</v>
      </c>
      <c r="J37" s="481"/>
      <c r="K37" s="481"/>
      <c r="L37" s="481"/>
      <c r="M37" s="481"/>
      <c r="N37" s="481"/>
      <c r="O37" s="481"/>
    </row>
    <row r="38" spans="1:15" s="120" customFormat="1">
      <c r="A38" s="283"/>
      <c r="B38" s="475" t="s">
        <v>19</v>
      </c>
      <c r="C38" s="573">
        <f t="shared" ref="C38:H38" si="13">+C39+C40</f>
        <v>0</v>
      </c>
      <c r="D38" s="573">
        <f t="shared" si="13"/>
        <v>0</v>
      </c>
      <c r="E38" s="573">
        <f t="shared" si="13"/>
        <v>6.1316478527616063</v>
      </c>
      <c r="F38" s="573">
        <f t="shared" si="13"/>
        <v>0</v>
      </c>
      <c r="G38" s="573">
        <f t="shared" si="13"/>
        <v>0</v>
      </c>
      <c r="H38" s="573">
        <f t="shared" si="13"/>
        <v>0</v>
      </c>
      <c r="I38" s="573">
        <f t="shared" si="11"/>
        <v>6.1316478527616063</v>
      </c>
      <c r="J38" s="481"/>
      <c r="K38" s="481"/>
      <c r="L38" s="481"/>
      <c r="M38" s="481"/>
      <c r="N38" s="481"/>
      <c r="O38" s="481"/>
    </row>
    <row r="39" spans="1:15" s="120" customFormat="1">
      <c r="A39" s="283"/>
      <c r="B39" s="380" t="s">
        <v>241</v>
      </c>
      <c r="C39" s="1064">
        <v>0</v>
      </c>
      <c r="D39" s="1064">
        <v>0</v>
      </c>
      <c r="E39" s="1064">
        <v>6.1073588726020693</v>
      </c>
      <c r="F39" s="1064">
        <v>0</v>
      </c>
      <c r="G39" s="1064">
        <v>0</v>
      </c>
      <c r="H39" s="1065">
        <v>0</v>
      </c>
      <c r="I39" s="573">
        <f t="shared" si="11"/>
        <v>6.1073588726020693</v>
      </c>
      <c r="J39" s="481"/>
      <c r="K39" s="481"/>
      <c r="L39" s="481"/>
      <c r="M39" s="481"/>
      <c r="N39" s="481"/>
      <c r="O39" s="481"/>
    </row>
    <row r="40" spans="1:15" s="120" customFormat="1">
      <c r="A40" s="283"/>
      <c r="B40" s="380" t="s">
        <v>242</v>
      </c>
      <c r="C40" s="1064">
        <v>0</v>
      </c>
      <c r="D40" s="1064">
        <v>0</v>
      </c>
      <c r="E40" s="1064">
        <v>2.4288980159537201E-2</v>
      </c>
      <c r="F40" s="1064">
        <v>0</v>
      </c>
      <c r="G40" s="1064">
        <v>0</v>
      </c>
      <c r="H40" s="1065">
        <v>0</v>
      </c>
      <c r="I40" s="573">
        <f t="shared" si="11"/>
        <v>2.4288980159537201E-2</v>
      </c>
      <c r="J40" s="481"/>
      <c r="K40" s="481"/>
      <c r="L40" s="481"/>
      <c r="M40" s="481"/>
      <c r="N40" s="481"/>
      <c r="O40" s="481"/>
    </row>
    <row r="41" spans="1:15" s="120" customFormat="1">
      <c r="A41" s="283"/>
      <c r="B41" s="475" t="s">
        <v>20</v>
      </c>
      <c r="C41" s="573">
        <f t="shared" ref="C41:H41" si="14">+C42+C45</f>
        <v>0</v>
      </c>
      <c r="D41" s="573">
        <f t="shared" si="14"/>
        <v>0</v>
      </c>
      <c r="E41" s="573">
        <f t="shared" si="14"/>
        <v>125.52432972000001</v>
      </c>
      <c r="F41" s="573">
        <f t="shared" si="14"/>
        <v>0</v>
      </c>
      <c r="G41" s="573">
        <f t="shared" si="14"/>
        <v>0</v>
      </c>
      <c r="H41" s="573">
        <f t="shared" si="14"/>
        <v>0</v>
      </c>
      <c r="I41" s="573">
        <f t="shared" si="11"/>
        <v>125.52432972000001</v>
      </c>
      <c r="J41" s="481"/>
      <c r="K41" s="481"/>
      <c r="L41" s="481"/>
      <c r="M41" s="481"/>
      <c r="N41" s="481"/>
      <c r="O41" s="481"/>
    </row>
    <row r="42" spans="1:15" s="120" customFormat="1">
      <c r="A42" s="283"/>
      <c r="B42" s="380" t="s">
        <v>241</v>
      </c>
      <c r="C42" s="573">
        <f t="shared" ref="C42:H42" si="15">+C43+C44</f>
        <v>0</v>
      </c>
      <c r="D42" s="573">
        <f t="shared" si="15"/>
        <v>0</v>
      </c>
      <c r="E42" s="573">
        <f t="shared" si="15"/>
        <v>122.36722570000001</v>
      </c>
      <c r="F42" s="573">
        <f t="shared" si="15"/>
        <v>0</v>
      </c>
      <c r="G42" s="573">
        <f t="shared" si="15"/>
        <v>0</v>
      </c>
      <c r="H42" s="573">
        <f t="shared" si="15"/>
        <v>0</v>
      </c>
      <c r="I42" s="573">
        <f t="shared" si="11"/>
        <v>122.36722570000001</v>
      </c>
      <c r="J42" s="481"/>
      <c r="K42" s="481"/>
      <c r="L42" s="481"/>
      <c r="M42" s="481"/>
      <c r="N42" s="481"/>
      <c r="O42" s="481"/>
    </row>
    <row r="43" spans="1:15" s="120" customFormat="1">
      <c r="A43" s="283"/>
      <c r="B43" s="848" t="s">
        <v>243</v>
      </c>
      <c r="C43" s="1066">
        <v>0</v>
      </c>
      <c r="D43" s="1066">
        <v>0</v>
      </c>
      <c r="E43" s="1066">
        <v>99.312922409999999</v>
      </c>
      <c r="F43" s="1066">
        <v>0</v>
      </c>
      <c r="G43" s="1066">
        <v>0</v>
      </c>
      <c r="H43" s="1067">
        <v>0</v>
      </c>
      <c r="I43" s="573">
        <f t="shared" si="11"/>
        <v>99.312922409999999</v>
      </c>
      <c r="J43" s="481"/>
      <c r="K43" s="481"/>
      <c r="L43" s="481"/>
      <c r="M43" s="481"/>
      <c r="N43" s="481"/>
      <c r="O43" s="481"/>
    </row>
    <row r="44" spans="1:15" s="120" customFormat="1">
      <c r="A44" s="283"/>
      <c r="B44" s="849" t="s">
        <v>244</v>
      </c>
      <c r="C44" s="1066">
        <v>0</v>
      </c>
      <c r="D44" s="1066">
        <v>0</v>
      </c>
      <c r="E44" s="1066">
        <v>23.05430329</v>
      </c>
      <c r="F44" s="1066">
        <v>0</v>
      </c>
      <c r="G44" s="1066">
        <v>0</v>
      </c>
      <c r="H44" s="1067">
        <v>0</v>
      </c>
      <c r="I44" s="573">
        <f t="shared" si="11"/>
        <v>23.05430329</v>
      </c>
      <c r="J44" s="481"/>
      <c r="K44" s="481"/>
      <c r="L44" s="481"/>
      <c r="M44" s="481"/>
      <c r="N44" s="481"/>
      <c r="O44" s="481"/>
    </row>
    <row r="45" spans="1:15" s="120" customFormat="1">
      <c r="A45" s="283"/>
      <c r="B45" s="380" t="s">
        <v>242</v>
      </c>
      <c r="C45" s="573">
        <f t="shared" ref="C45:H45" si="16">+C46+C47</f>
        <v>0</v>
      </c>
      <c r="D45" s="573">
        <f t="shared" si="16"/>
        <v>0</v>
      </c>
      <c r="E45" s="573">
        <f t="shared" si="16"/>
        <v>3.1571040199999998</v>
      </c>
      <c r="F45" s="573">
        <f t="shared" si="16"/>
        <v>0</v>
      </c>
      <c r="G45" s="573">
        <f t="shared" si="16"/>
        <v>0</v>
      </c>
      <c r="H45" s="573">
        <f t="shared" si="16"/>
        <v>0</v>
      </c>
      <c r="I45" s="573">
        <f t="shared" si="11"/>
        <v>3.1571040199999998</v>
      </c>
      <c r="J45" s="481"/>
      <c r="K45" s="481"/>
      <c r="L45" s="481"/>
      <c r="M45" s="481"/>
      <c r="N45" s="481"/>
      <c r="O45" s="481"/>
    </row>
    <row r="46" spans="1:15" s="120" customFormat="1">
      <c r="A46" s="283"/>
      <c r="B46" s="848" t="s">
        <v>243</v>
      </c>
      <c r="C46" s="1068">
        <v>0</v>
      </c>
      <c r="D46" s="1068">
        <v>0</v>
      </c>
      <c r="E46" s="1068">
        <v>1.8176096099999999</v>
      </c>
      <c r="F46" s="1068">
        <v>0</v>
      </c>
      <c r="G46" s="1068">
        <v>0</v>
      </c>
      <c r="H46" s="1069">
        <v>0</v>
      </c>
      <c r="I46" s="573">
        <f t="shared" si="11"/>
        <v>1.8176096099999999</v>
      </c>
      <c r="J46" s="481"/>
      <c r="K46" s="481"/>
      <c r="L46" s="481"/>
      <c r="M46" s="481"/>
      <c r="N46" s="481"/>
      <c r="O46" s="481"/>
    </row>
    <row r="47" spans="1:15" s="120" customFormat="1">
      <c r="A47" s="283"/>
      <c r="B47" s="849" t="s">
        <v>244</v>
      </c>
      <c r="C47" s="1068">
        <v>0</v>
      </c>
      <c r="D47" s="1068">
        <v>0</v>
      </c>
      <c r="E47" s="1068">
        <v>1.3394944099999999</v>
      </c>
      <c r="F47" s="1068">
        <v>0</v>
      </c>
      <c r="G47" s="1068">
        <v>0</v>
      </c>
      <c r="H47" s="1069">
        <v>0</v>
      </c>
      <c r="I47" s="573">
        <f t="shared" si="11"/>
        <v>1.3394944099999999</v>
      </c>
      <c r="J47" s="481"/>
      <c r="K47" s="481"/>
      <c r="L47" s="481"/>
      <c r="M47" s="481"/>
      <c r="N47" s="481"/>
      <c r="O47" s="481"/>
    </row>
    <row r="48" spans="1:15" s="120" customFormat="1">
      <c r="A48" s="283"/>
      <c r="B48" s="475" t="s">
        <v>21</v>
      </c>
      <c r="C48" s="573">
        <f t="shared" ref="C48:H48" si="17">+C49+C50</f>
        <v>0</v>
      </c>
      <c r="D48" s="573">
        <f t="shared" si="17"/>
        <v>0</v>
      </c>
      <c r="E48" s="573">
        <f t="shared" si="17"/>
        <v>124.35770189837446</v>
      </c>
      <c r="F48" s="573">
        <f t="shared" si="17"/>
        <v>0</v>
      </c>
      <c r="G48" s="573">
        <f t="shared" si="17"/>
        <v>0</v>
      </c>
      <c r="H48" s="573">
        <f t="shared" si="17"/>
        <v>0</v>
      </c>
      <c r="I48" s="573">
        <f t="shared" si="11"/>
        <v>124.35770189837446</v>
      </c>
      <c r="J48" s="481"/>
      <c r="K48" s="481"/>
      <c r="L48" s="481"/>
      <c r="M48" s="481"/>
      <c r="N48" s="481"/>
      <c r="O48" s="481"/>
    </row>
    <row r="49" spans="1:15" s="120" customFormat="1">
      <c r="A49" s="283"/>
      <c r="B49" s="380" t="s">
        <v>241</v>
      </c>
      <c r="C49" s="1070">
        <v>0</v>
      </c>
      <c r="D49" s="1070">
        <v>0</v>
      </c>
      <c r="E49" s="1070">
        <v>96.726174423098797</v>
      </c>
      <c r="F49" s="1070">
        <v>0</v>
      </c>
      <c r="G49" s="1070">
        <v>0</v>
      </c>
      <c r="H49" s="1071">
        <v>0</v>
      </c>
      <c r="I49" s="573">
        <f t="shared" si="11"/>
        <v>96.726174423098797</v>
      </c>
      <c r="J49" s="481"/>
      <c r="K49" s="481"/>
      <c r="L49" s="481"/>
      <c r="M49" s="481"/>
      <c r="N49" s="481"/>
      <c r="O49" s="481"/>
    </row>
    <row r="50" spans="1:15" s="120" customFormat="1">
      <c r="A50" s="283"/>
      <c r="B50" s="380" t="s">
        <v>242</v>
      </c>
      <c r="C50" s="1070">
        <v>0</v>
      </c>
      <c r="D50" s="1070">
        <v>0</v>
      </c>
      <c r="E50" s="1070">
        <v>27.631527475275661</v>
      </c>
      <c r="F50" s="1070">
        <v>0</v>
      </c>
      <c r="G50" s="1070">
        <v>0</v>
      </c>
      <c r="H50" s="1071">
        <v>0</v>
      </c>
      <c r="I50" s="573">
        <f t="shared" si="11"/>
        <v>27.631527475275661</v>
      </c>
      <c r="J50" s="481"/>
      <c r="K50" s="481"/>
      <c r="L50" s="481"/>
      <c r="M50" s="481"/>
      <c r="N50" s="481"/>
      <c r="O50" s="481"/>
    </row>
    <row r="51" spans="1:15" s="120" customFormat="1">
      <c r="A51" s="283"/>
      <c r="B51" s="475" t="s">
        <v>22</v>
      </c>
      <c r="C51" s="573">
        <f t="shared" ref="C51:H51" si="18">+C52+C53</f>
        <v>0</v>
      </c>
      <c r="D51" s="573">
        <f t="shared" si="18"/>
        <v>0</v>
      </c>
      <c r="E51" s="573">
        <f t="shared" si="18"/>
        <v>0.56263498424174996</v>
      </c>
      <c r="F51" s="573">
        <f t="shared" si="18"/>
        <v>0</v>
      </c>
      <c r="G51" s="573">
        <f t="shared" si="18"/>
        <v>0</v>
      </c>
      <c r="H51" s="573">
        <f t="shared" si="18"/>
        <v>0</v>
      </c>
      <c r="I51" s="573">
        <f t="shared" si="11"/>
        <v>0.56263498424174996</v>
      </c>
      <c r="J51" s="481"/>
      <c r="K51" s="481"/>
      <c r="L51" s="481"/>
      <c r="M51" s="481"/>
      <c r="N51" s="481"/>
      <c r="O51" s="481"/>
    </row>
    <row r="52" spans="1:15" s="120" customFormat="1">
      <c r="A52" s="283"/>
      <c r="B52" s="380" t="s">
        <v>241</v>
      </c>
      <c r="C52" s="1072">
        <v>0</v>
      </c>
      <c r="D52" s="1072">
        <v>0</v>
      </c>
      <c r="E52" s="1072">
        <v>0.53611933676307</v>
      </c>
      <c r="F52" s="1072">
        <v>0</v>
      </c>
      <c r="G52" s="1072">
        <v>0</v>
      </c>
      <c r="H52" s="1073">
        <v>0</v>
      </c>
      <c r="I52" s="573">
        <f t="shared" si="11"/>
        <v>0.53611933676307</v>
      </c>
      <c r="J52" s="481"/>
      <c r="K52" s="481"/>
      <c r="L52" s="481"/>
      <c r="M52" s="481"/>
      <c r="N52" s="481"/>
      <c r="O52" s="481"/>
    </row>
    <row r="53" spans="1:15" s="120" customFormat="1">
      <c r="A53" s="283"/>
      <c r="B53" s="380" t="s">
        <v>242</v>
      </c>
      <c r="C53" s="1072">
        <v>0</v>
      </c>
      <c r="D53" s="1072">
        <v>0</v>
      </c>
      <c r="E53" s="1072">
        <v>2.6515647478679998E-2</v>
      </c>
      <c r="F53" s="1072">
        <v>0</v>
      </c>
      <c r="G53" s="1072">
        <v>0</v>
      </c>
      <c r="H53" s="1073">
        <v>0</v>
      </c>
      <c r="I53" s="573">
        <f t="shared" si="11"/>
        <v>2.6515647478679998E-2</v>
      </c>
      <c r="J53" s="481"/>
      <c r="K53" s="481"/>
      <c r="L53" s="481"/>
      <c r="M53" s="481"/>
      <c r="N53" s="481"/>
      <c r="O53" s="481"/>
    </row>
    <row r="54" spans="1:15" s="120" customFormat="1">
      <c r="A54" s="283"/>
      <c r="B54" s="356" t="s">
        <v>76</v>
      </c>
      <c r="C54" s="574">
        <f t="shared" ref="C54:H54" si="19">+C55+C58+C65+C68</f>
        <v>0</v>
      </c>
      <c r="D54" s="574">
        <f t="shared" si="19"/>
        <v>0</v>
      </c>
      <c r="E54" s="574">
        <f t="shared" si="19"/>
        <v>0</v>
      </c>
      <c r="F54" s="574">
        <f t="shared" si="19"/>
        <v>0</v>
      </c>
      <c r="G54" s="574">
        <f t="shared" si="19"/>
        <v>0</v>
      </c>
      <c r="H54" s="574">
        <f t="shared" si="19"/>
        <v>884.88332684535817</v>
      </c>
      <c r="I54" s="574">
        <f t="shared" si="11"/>
        <v>884.88332684535817</v>
      </c>
      <c r="J54" s="481"/>
      <c r="K54" s="481"/>
      <c r="L54" s="481"/>
      <c r="M54" s="481"/>
      <c r="N54" s="481"/>
      <c r="O54" s="481"/>
    </row>
    <row r="55" spans="1:15" s="120" customFormat="1">
      <c r="A55" s="283"/>
      <c r="B55" s="475" t="s">
        <v>23</v>
      </c>
      <c r="C55" s="573">
        <f t="shared" ref="C55:H55" si="20">+C56+C57</f>
        <v>0</v>
      </c>
      <c r="D55" s="573">
        <f t="shared" si="20"/>
        <v>0</v>
      </c>
      <c r="E55" s="573">
        <f t="shared" si="20"/>
        <v>0</v>
      </c>
      <c r="F55" s="573">
        <f t="shared" si="20"/>
        <v>0</v>
      </c>
      <c r="G55" s="573">
        <f t="shared" si="20"/>
        <v>0</v>
      </c>
      <c r="H55" s="1084">
        <f t="shared" si="20"/>
        <v>95.465205803381622</v>
      </c>
      <c r="I55" s="573">
        <f t="shared" si="11"/>
        <v>95.465205803381622</v>
      </c>
      <c r="J55" s="481"/>
      <c r="K55" s="481"/>
      <c r="L55" s="481"/>
      <c r="M55" s="481"/>
      <c r="N55" s="481"/>
      <c r="O55" s="481"/>
    </row>
    <row r="56" spans="1:15" s="120" customFormat="1">
      <c r="A56" s="283"/>
      <c r="B56" s="380" t="s">
        <v>241</v>
      </c>
      <c r="C56" s="1074">
        <v>0</v>
      </c>
      <c r="D56" s="1074">
        <v>0</v>
      </c>
      <c r="E56" s="1074">
        <v>0</v>
      </c>
      <c r="F56" s="1074">
        <v>0</v>
      </c>
      <c r="G56" s="1074">
        <v>0</v>
      </c>
      <c r="H56" s="1075">
        <v>94.331274011283398</v>
      </c>
      <c r="I56" s="573">
        <f t="shared" si="11"/>
        <v>94.331274011283398</v>
      </c>
      <c r="J56" s="481"/>
      <c r="K56" s="481"/>
      <c r="L56" s="481"/>
      <c r="M56" s="481"/>
      <c r="N56" s="481"/>
      <c r="O56" s="481"/>
    </row>
    <row r="57" spans="1:15" s="120" customFormat="1">
      <c r="A57" s="283"/>
      <c r="B57" s="380" t="s">
        <v>242</v>
      </c>
      <c r="C57" s="1074">
        <v>0</v>
      </c>
      <c r="D57" s="1074">
        <v>0</v>
      </c>
      <c r="E57" s="1074">
        <v>0</v>
      </c>
      <c r="F57" s="1074">
        <v>0</v>
      </c>
      <c r="G57" s="1074">
        <v>0</v>
      </c>
      <c r="H57" s="1075">
        <v>1.1339317920982299</v>
      </c>
      <c r="I57" s="573">
        <f t="shared" si="11"/>
        <v>1.1339317920982299</v>
      </c>
      <c r="J57" s="481"/>
      <c r="K57" s="481"/>
      <c r="L57" s="481"/>
      <c r="M57" s="481"/>
      <c r="N57" s="481"/>
      <c r="O57" s="481"/>
    </row>
    <row r="58" spans="1:15" s="120" customFormat="1">
      <c r="A58" s="283"/>
      <c r="B58" s="475" t="s">
        <v>24</v>
      </c>
      <c r="C58" s="573">
        <f t="shared" ref="C58:H58" si="21">+C59+C62</f>
        <v>0</v>
      </c>
      <c r="D58" s="573">
        <f t="shared" si="21"/>
        <v>0</v>
      </c>
      <c r="E58" s="573">
        <f t="shared" si="21"/>
        <v>0</v>
      </c>
      <c r="F58" s="573">
        <f t="shared" si="21"/>
        <v>0</v>
      </c>
      <c r="G58" s="573">
        <f t="shared" si="21"/>
        <v>0</v>
      </c>
      <c r="H58" s="1084">
        <f t="shared" si="21"/>
        <v>530.70812977999992</v>
      </c>
      <c r="I58" s="573">
        <f t="shared" si="11"/>
        <v>530.70812977999992</v>
      </c>
      <c r="J58" s="481"/>
      <c r="K58" s="481"/>
      <c r="L58" s="481"/>
      <c r="M58" s="481"/>
      <c r="N58" s="481"/>
      <c r="O58" s="481"/>
    </row>
    <row r="59" spans="1:15" s="120" customFormat="1">
      <c r="A59" s="283"/>
      <c r="B59" s="380" t="s">
        <v>241</v>
      </c>
      <c r="C59" s="573">
        <f t="shared" ref="C59:H59" si="22">+C60+C61</f>
        <v>0</v>
      </c>
      <c r="D59" s="573">
        <f t="shared" si="22"/>
        <v>0</v>
      </c>
      <c r="E59" s="573">
        <f t="shared" si="22"/>
        <v>0</v>
      </c>
      <c r="F59" s="573">
        <f t="shared" si="22"/>
        <v>0</v>
      </c>
      <c r="G59" s="573">
        <f t="shared" si="22"/>
        <v>0</v>
      </c>
      <c r="H59" s="1084">
        <f t="shared" si="22"/>
        <v>469.10147129999996</v>
      </c>
      <c r="I59" s="573">
        <f t="shared" si="11"/>
        <v>469.10147129999996</v>
      </c>
      <c r="J59" s="481"/>
      <c r="K59" s="481"/>
      <c r="L59" s="481"/>
      <c r="M59" s="481"/>
      <c r="N59" s="481"/>
      <c r="O59" s="481"/>
    </row>
    <row r="60" spans="1:15" s="120" customFormat="1">
      <c r="A60" s="283"/>
      <c r="B60" s="848" t="s">
        <v>243</v>
      </c>
      <c r="C60" s="1076">
        <v>0</v>
      </c>
      <c r="D60" s="1076">
        <v>0</v>
      </c>
      <c r="E60" s="1076">
        <v>0</v>
      </c>
      <c r="F60" s="1076">
        <v>0</v>
      </c>
      <c r="G60" s="1076">
        <v>0</v>
      </c>
      <c r="H60" s="1077">
        <v>176.42785387000001</v>
      </c>
      <c r="I60" s="573">
        <f t="shared" si="11"/>
        <v>176.42785387000001</v>
      </c>
      <c r="J60" s="481"/>
      <c r="K60" s="481"/>
      <c r="L60" s="481"/>
      <c r="M60" s="481"/>
      <c r="N60" s="481"/>
      <c r="O60" s="481"/>
    </row>
    <row r="61" spans="1:15" s="120" customFormat="1">
      <c r="A61" s="283"/>
      <c r="B61" s="849" t="s">
        <v>244</v>
      </c>
      <c r="C61" s="1076">
        <v>0</v>
      </c>
      <c r="D61" s="1076">
        <v>0</v>
      </c>
      <c r="E61" s="1076">
        <v>0</v>
      </c>
      <c r="F61" s="1076">
        <v>0</v>
      </c>
      <c r="G61" s="1076">
        <v>0</v>
      </c>
      <c r="H61" s="1077">
        <v>292.67361742999998</v>
      </c>
      <c r="I61" s="573">
        <f t="shared" si="11"/>
        <v>292.67361742999998</v>
      </c>
      <c r="J61" s="481"/>
      <c r="K61" s="481"/>
      <c r="L61" s="481"/>
      <c r="M61" s="481"/>
      <c r="N61" s="481"/>
      <c r="O61" s="481"/>
    </row>
    <row r="62" spans="1:15" s="120" customFormat="1">
      <c r="A62" s="283"/>
      <c r="B62" s="380" t="s">
        <v>242</v>
      </c>
      <c r="C62" s="573">
        <f t="shared" ref="C62:H62" si="23">+C63+C64</f>
        <v>0</v>
      </c>
      <c r="D62" s="573">
        <f t="shared" si="23"/>
        <v>0</v>
      </c>
      <c r="E62" s="573">
        <f t="shared" si="23"/>
        <v>0</v>
      </c>
      <c r="F62" s="573">
        <f t="shared" si="23"/>
        <v>0</v>
      </c>
      <c r="G62" s="573">
        <f t="shared" si="23"/>
        <v>0</v>
      </c>
      <c r="H62" s="1084">
        <f t="shared" si="23"/>
        <v>61.60665848</v>
      </c>
      <c r="I62" s="573">
        <f t="shared" si="11"/>
        <v>61.60665848</v>
      </c>
      <c r="J62" s="481"/>
      <c r="K62" s="481"/>
      <c r="L62" s="481"/>
      <c r="M62" s="481"/>
      <c r="N62" s="481"/>
      <c r="O62" s="481"/>
    </row>
    <row r="63" spans="1:15" s="120" customFormat="1">
      <c r="A63" s="283"/>
      <c r="B63" s="848" t="s">
        <v>243</v>
      </c>
      <c r="C63" s="1078">
        <v>0</v>
      </c>
      <c r="D63" s="1078">
        <v>0</v>
      </c>
      <c r="E63" s="1078">
        <v>0</v>
      </c>
      <c r="F63" s="1078">
        <v>0</v>
      </c>
      <c r="G63" s="1078">
        <v>0</v>
      </c>
      <c r="H63" s="1079">
        <v>53.975224019999999</v>
      </c>
      <c r="I63" s="573">
        <f t="shared" si="11"/>
        <v>53.975224019999999</v>
      </c>
      <c r="J63" s="481"/>
      <c r="K63" s="481"/>
      <c r="L63" s="481"/>
      <c r="M63" s="481"/>
      <c r="N63" s="481"/>
      <c r="O63" s="481"/>
    </row>
    <row r="64" spans="1:15" s="120" customFormat="1">
      <c r="A64" s="283"/>
      <c r="B64" s="849" t="s">
        <v>244</v>
      </c>
      <c r="C64" s="1078">
        <v>0</v>
      </c>
      <c r="D64" s="1078">
        <v>0</v>
      </c>
      <c r="E64" s="1078">
        <v>0</v>
      </c>
      <c r="F64" s="1078">
        <v>0</v>
      </c>
      <c r="G64" s="1078">
        <v>0</v>
      </c>
      <c r="H64" s="1079">
        <v>7.6314344600000004</v>
      </c>
      <c r="I64" s="573">
        <f t="shared" si="11"/>
        <v>7.6314344600000004</v>
      </c>
      <c r="J64" s="481"/>
      <c r="K64" s="481"/>
      <c r="L64" s="481"/>
      <c r="M64" s="481"/>
      <c r="N64" s="481"/>
      <c r="O64" s="481"/>
    </row>
    <row r="65" spans="1:15" s="120" customFormat="1">
      <c r="A65" s="283"/>
      <c r="B65" s="475" t="s">
        <v>25</v>
      </c>
      <c r="C65" s="1080">
        <f t="shared" ref="C65:H65" si="24">+C66+C67</f>
        <v>0</v>
      </c>
      <c r="D65" s="1080">
        <f t="shared" si="24"/>
        <v>0</v>
      </c>
      <c r="E65" s="1080">
        <f t="shared" si="24"/>
        <v>0</v>
      </c>
      <c r="F65" s="1080">
        <f t="shared" si="24"/>
        <v>0</v>
      </c>
      <c r="G65" s="1080">
        <f t="shared" si="24"/>
        <v>0</v>
      </c>
      <c r="H65" s="1084">
        <f t="shared" si="24"/>
        <v>256.73832571331133</v>
      </c>
      <c r="I65" s="573">
        <f t="shared" si="11"/>
        <v>256.73832571331133</v>
      </c>
      <c r="J65" s="481"/>
      <c r="K65" s="481"/>
      <c r="L65" s="481"/>
      <c r="M65" s="481"/>
      <c r="N65" s="481"/>
      <c r="O65" s="481"/>
    </row>
    <row r="66" spans="1:15" s="120" customFormat="1">
      <c r="A66" s="283"/>
      <c r="B66" s="380" t="s">
        <v>241</v>
      </c>
      <c r="C66" s="1081">
        <v>0</v>
      </c>
      <c r="D66" s="1081">
        <v>0</v>
      </c>
      <c r="E66" s="1081">
        <v>0</v>
      </c>
      <c r="F66" s="1081">
        <v>0</v>
      </c>
      <c r="G66" s="1081">
        <v>0</v>
      </c>
      <c r="H66" s="1082">
        <v>138.44393862680502</v>
      </c>
      <c r="I66" s="573">
        <f t="shared" si="11"/>
        <v>138.44393862680502</v>
      </c>
      <c r="J66" s="481"/>
      <c r="K66" s="481"/>
      <c r="L66" s="481"/>
      <c r="M66" s="481"/>
      <c r="N66" s="481"/>
      <c r="O66" s="481"/>
    </row>
    <row r="67" spans="1:15" s="120" customFormat="1">
      <c r="A67" s="283"/>
      <c r="B67" s="380" t="s">
        <v>242</v>
      </c>
      <c r="C67" s="1081">
        <v>0</v>
      </c>
      <c r="D67" s="1081">
        <v>0</v>
      </c>
      <c r="E67" s="1081">
        <v>0</v>
      </c>
      <c r="F67" s="1081">
        <v>0</v>
      </c>
      <c r="G67" s="1081">
        <v>0</v>
      </c>
      <c r="H67" s="1082">
        <v>118.29438708650629</v>
      </c>
      <c r="I67" s="573">
        <f t="shared" si="11"/>
        <v>118.29438708650629</v>
      </c>
      <c r="J67" s="481"/>
      <c r="K67" s="481"/>
      <c r="L67" s="481"/>
      <c r="M67" s="481"/>
      <c r="N67" s="481"/>
      <c r="O67" s="481"/>
    </row>
    <row r="68" spans="1:15" s="120" customFormat="1">
      <c r="A68" s="283"/>
      <c r="B68" s="475" t="s">
        <v>26</v>
      </c>
      <c r="C68" s="573">
        <f t="shared" ref="C68:H68" si="25">+C69+C70</f>
        <v>0</v>
      </c>
      <c r="D68" s="573">
        <f t="shared" si="25"/>
        <v>0</v>
      </c>
      <c r="E68" s="573">
        <f t="shared" si="25"/>
        <v>0</v>
      </c>
      <c r="F68" s="573">
        <f t="shared" si="25"/>
        <v>0</v>
      </c>
      <c r="G68" s="573">
        <f t="shared" si="25"/>
        <v>0</v>
      </c>
      <c r="H68" s="1084">
        <f t="shared" si="25"/>
        <v>1.9716655486651833</v>
      </c>
      <c r="I68" s="573">
        <f t="shared" si="11"/>
        <v>1.9716655486651833</v>
      </c>
      <c r="J68" s="481"/>
      <c r="K68" s="481"/>
      <c r="L68" s="481"/>
      <c r="M68" s="481"/>
      <c r="N68" s="481"/>
      <c r="O68" s="481"/>
    </row>
    <row r="69" spans="1:15" s="120" customFormat="1">
      <c r="A69" s="283"/>
      <c r="B69" s="380" t="s">
        <v>241</v>
      </c>
      <c r="C69" s="1083">
        <v>0</v>
      </c>
      <c r="D69" s="1083">
        <v>0</v>
      </c>
      <c r="E69" s="1083">
        <v>0</v>
      </c>
      <c r="F69" s="1083">
        <v>0</v>
      </c>
      <c r="G69" s="1083">
        <v>0</v>
      </c>
      <c r="H69" s="1084">
        <v>1.36038212541713</v>
      </c>
      <c r="I69" s="573">
        <f t="shared" si="11"/>
        <v>1.36038212541713</v>
      </c>
      <c r="J69" s="481"/>
      <c r="K69" s="481"/>
      <c r="L69" s="481"/>
      <c r="M69" s="481"/>
      <c r="N69" s="481"/>
      <c r="O69" s="481"/>
    </row>
    <row r="70" spans="1:15" s="120" customFormat="1">
      <c r="A70" s="283"/>
      <c r="B70" s="380" t="s">
        <v>242</v>
      </c>
      <c r="C70" s="1083">
        <v>0</v>
      </c>
      <c r="D70" s="1083">
        <v>0</v>
      </c>
      <c r="E70" s="1083">
        <v>0</v>
      </c>
      <c r="F70" s="1083">
        <v>0</v>
      </c>
      <c r="G70" s="1083">
        <v>0</v>
      </c>
      <c r="H70" s="1084">
        <v>0.6112834232480534</v>
      </c>
      <c r="I70" s="573">
        <f t="shared" si="11"/>
        <v>0.6112834232480534</v>
      </c>
      <c r="J70" s="481"/>
      <c r="K70" s="481"/>
      <c r="L70" s="481"/>
      <c r="M70" s="481"/>
      <c r="N70" s="481"/>
      <c r="O70" s="481"/>
    </row>
    <row r="71" spans="1:15" s="120" customFormat="1">
      <c r="A71" s="283"/>
      <c r="B71" s="1090" t="s">
        <v>27</v>
      </c>
      <c r="C71" s="1091">
        <v>0</v>
      </c>
      <c r="D71" s="1091">
        <v>0</v>
      </c>
      <c r="E71" s="1091">
        <v>0</v>
      </c>
      <c r="F71" s="1091">
        <v>0</v>
      </c>
      <c r="G71" s="1091">
        <v>0</v>
      </c>
      <c r="H71" s="1092">
        <v>131.433608877935</v>
      </c>
      <c r="I71" s="575">
        <f t="shared" si="11"/>
        <v>131.433608877935</v>
      </c>
      <c r="J71" s="481"/>
      <c r="K71" s="481"/>
      <c r="L71" s="481"/>
      <c r="M71" s="481"/>
      <c r="N71" s="481"/>
      <c r="O71" s="481"/>
    </row>
    <row r="72" spans="1:15" s="120" customFormat="1">
      <c r="A72" s="283"/>
      <c r="B72" s="1090" t="s">
        <v>706</v>
      </c>
      <c r="C72" s="1091">
        <v>0</v>
      </c>
      <c r="D72" s="1091">
        <v>0</v>
      </c>
      <c r="E72" s="1091">
        <v>113.03431529800599</v>
      </c>
      <c r="F72" s="1091">
        <v>0</v>
      </c>
      <c r="G72" s="1091">
        <v>0</v>
      </c>
      <c r="H72" s="1092">
        <v>111.805681436071</v>
      </c>
      <c r="I72" s="575">
        <f t="shared" si="11"/>
        <v>224.83999673407698</v>
      </c>
      <c r="J72" s="481"/>
      <c r="K72" s="481"/>
      <c r="L72" s="481"/>
      <c r="M72" s="481"/>
      <c r="N72" s="481"/>
      <c r="O72" s="481"/>
    </row>
    <row r="73" spans="1:15" s="120" customFormat="1">
      <c r="A73" s="283"/>
      <c r="B73" s="1089" t="s">
        <v>389</v>
      </c>
      <c r="C73" s="1091">
        <v>0</v>
      </c>
      <c r="D73" s="1091">
        <v>0</v>
      </c>
      <c r="E73" s="1091">
        <v>53.623212500664501</v>
      </c>
      <c r="F73" s="1091">
        <v>0</v>
      </c>
      <c r="G73" s="1091">
        <v>0</v>
      </c>
      <c r="H73" s="1092">
        <v>53.040351495222502</v>
      </c>
      <c r="I73" s="575">
        <f t="shared" si="11"/>
        <v>106.663563995887</v>
      </c>
      <c r="J73" s="481"/>
      <c r="K73" s="481"/>
      <c r="L73" s="481"/>
      <c r="M73" s="481"/>
      <c r="N73" s="481"/>
      <c r="O73" s="481"/>
    </row>
    <row r="74" spans="1:15" s="120" customFormat="1">
      <c r="A74" s="283"/>
      <c r="B74" s="1089" t="s">
        <v>538</v>
      </c>
      <c r="C74" s="1091">
        <v>166.09924096009399</v>
      </c>
      <c r="D74" s="1091">
        <v>0</v>
      </c>
      <c r="E74" s="1091">
        <v>0</v>
      </c>
      <c r="F74" s="1091">
        <v>167.92450734427101</v>
      </c>
      <c r="G74" s="1091">
        <v>0</v>
      </c>
      <c r="H74" s="1092">
        <v>0</v>
      </c>
      <c r="I74" s="575">
        <f t="shared" si="11"/>
        <v>334.02374830436497</v>
      </c>
      <c r="J74" s="481"/>
      <c r="K74" s="481"/>
      <c r="L74" s="481"/>
      <c r="M74" s="481"/>
      <c r="N74" s="481"/>
      <c r="O74" s="481"/>
    </row>
    <row r="75" spans="1:15" s="120" customFormat="1">
      <c r="A75" s="283"/>
      <c r="B75" s="1089" t="s">
        <v>664</v>
      </c>
      <c r="C75" s="1091">
        <v>13.4355553369628</v>
      </c>
      <c r="D75" s="1091">
        <v>6.6547820084667704</v>
      </c>
      <c r="E75" s="1091">
        <v>6.6124706322750297</v>
      </c>
      <c r="F75" s="1091">
        <v>6.56992204281444</v>
      </c>
      <c r="G75" s="1091">
        <v>6.5271349104675602</v>
      </c>
      <c r="H75" s="1092">
        <v>6.4841078978427902</v>
      </c>
      <c r="I75" s="575">
        <f t="shared" si="11"/>
        <v>46.283972828829391</v>
      </c>
      <c r="J75" s="481"/>
      <c r="K75" s="481"/>
      <c r="L75" s="481"/>
      <c r="M75" s="481"/>
      <c r="N75" s="481"/>
      <c r="O75" s="481"/>
    </row>
    <row r="76" spans="1:15" s="120" customFormat="1">
      <c r="A76" s="283"/>
      <c r="B76" s="1089" t="s">
        <v>510</v>
      </c>
      <c r="C76" s="1091">
        <v>0</v>
      </c>
      <c r="D76" s="1091">
        <v>0</v>
      </c>
      <c r="E76" s="1091">
        <v>0</v>
      </c>
      <c r="F76" s="1091">
        <v>176.31219188636499</v>
      </c>
      <c r="G76" s="1091">
        <v>0</v>
      </c>
      <c r="H76" s="1092">
        <v>0</v>
      </c>
      <c r="I76" s="575">
        <f t="shared" si="11"/>
        <v>176.31219188636499</v>
      </c>
      <c r="J76" s="481"/>
      <c r="K76" s="481"/>
      <c r="L76" s="481"/>
      <c r="M76" s="481"/>
      <c r="N76" s="481"/>
      <c r="O76" s="481"/>
    </row>
    <row r="77" spans="1:15" s="120" customFormat="1">
      <c r="A77" s="283"/>
      <c r="B77" s="1090" t="s">
        <v>511</v>
      </c>
      <c r="C77" s="1091">
        <v>0</v>
      </c>
      <c r="D77" s="1091">
        <v>0</v>
      </c>
      <c r="E77" s="1091">
        <v>0</v>
      </c>
      <c r="F77" s="1091">
        <v>120.90067787119899</v>
      </c>
      <c r="G77" s="1091">
        <v>0</v>
      </c>
      <c r="H77" s="1092">
        <v>0</v>
      </c>
      <c r="I77" s="575">
        <f t="shared" si="11"/>
        <v>120.90067787119899</v>
      </c>
      <c r="J77" s="481"/>
      <c r="K77" s="481"/>
      <c r="L77" s="481"/>
      <c r="M77" s="481"/>
      <c r="N77" s="481"/>
      <c r="O77" s="481"/>
    </row>
    <row r="78" spans="1:15" s="120" customFormat="1">
      <c r="A78" s="283"/>
      <c r="B78" s="1089" t="s">
        <v>512</v>
      </c>
      <c r="C78" s="1091">
        <v>0</v>
      </c>
      <c r="D78" s="1091">
        <v>0</v>
      </c>
      <c r="E78" s="1091">
        <v>0</v>
      </c>
      <c r="F78" s="1091">
        <v>133.986520053335</v>
      </c>
      <c r="G78" s="1091">
        <v>0</v>
      </c>
      <c r="H78" s="1092">
        <v>0</v>
      </c>
      <c r="I78" s="575">
        <f t="shared" si="11"/>
        <v>133.986520053335</v>
      </c>
      <c r="J78" s="481"/>
      <c r="K78" s="481"/>
      <c r="L78" s="481"/>
      <c r="M78" s="481"/>
      <c r="N78" s="481"/>
      <c r="O78" s="481"/>
    </row>
    <row r="79" spans="1:15" s="120" customFormat="1">
      <c r="A79" s="283"/>
      <c r="B79" s="1090" t="s">
        <v>690</v>
      </c>
      <c r="C79" s="1091">
        <v>0</v>
      </c>
      <c r="D79" s="1091">
        <v>0</v>
      </c>
      <c r="E79" s="1091">
        <v>0</v>
      </c>
      <c r="F79" s="1091">
        <v>0</v>
      </c>
      <c r="G79" s="1091">
        <v>382.23264855506596</v>
      </c>
      <c r="H79" s="1092">
        <v>0</v>
      </c>
      <c r="I79" s="575">
        <f t="shared" ref="I79:I106" si="26">+SUM(C79:H79)</f>
        <v>382.23264855506596</v>
      </c>
      <c r="J79" s="481"/>
      <c r="K79" s="481"/>
      <c r="L79" s="481"/>
      <c r="M79" s="481"/>
      <c r="N79" s="481"/>
      <c r="O79" s="481"/>
    </row>
    <row r="80" spans="1:15" s="120" customFormat="1">
      <c r="A80" s="283"/>
      <c r="B80" s="1090" t="s">
        <v>695</v>
      </c>
      <c r="C80" s="1091">
        <v>0</v>
      </c>
      <c r="D80" s="1091">
        <v>0</v>
      </c>
      <c r="E80" s="1091">
        <v>0</v>
      </c>
      <c r="F80" s="1091">
        <v>0</v>
      </c>
      <c r="G80" s="1091">
        <v>290.24680932000001</v>
      </c>
      <c r="H80" s="1092">
        <v>0</v>
      </c>
      <c r="I80" s="575">
        <f t="shared" si="26"/>
        <v>290.24680932000001</v>
      </c>
      <c r="J80" s="481"/>
      <c r="K80" s="481"/>
      <c r="L80" s="481"/>
      <c r="M80" s="481"/>
      <c r="N80" s="481"/>
      <c r="O80" s="481"/>
    </row>
    <row r="81" spans="1:15" s="120" customFormat="1">
      <c r="A81" s="283"/>
      <c r="B81" s="1103" t="s">
        <v>804</v>
      </c>
      <c r="C81" s="1091">
        <v>0</v>
      </c>
      <c r="D81" s="1091">
        <v>0</v>
      </c>
      <c r="E81" s="1091">
        <v>0</v>
      </c>
      <c r="F81" s="1091">
        <v>0</v>
      </c>
      <c r="G81" s="1091">
        <v>229.89116953999999</v>
      </c>
      <c r="H81" s="1092">
        <v>0</v>
      </c>
      <c r="I81" s="575">
        <f t="shared" si="26"/>
        <v>229.89116953999999</v>
      </c>
      <c r="J81" s="481"/>
      <c r="K81" s="481"/>
      <c r="L81" s="481"/>
      <c r="M81" s="481"/>
      <c r="N81" s="481"/>
      <c r="O81" s="481"/>
    </row>
    <row r="82" spans="1:15" s="120" customFormat="1">
      <c r="A82" s="283"/>
      <c r="B82" s="1089" t="s">
        <v>381</v>
      </c>
      <c r="C82" s="1091">
        <v>0</v>
      </c>
      <c r="D82" s="1091">
        <v>0</v>
      </c>
      <c r="E82" s="1091">
        <v>0</v>
      </c>
      <c r="F82" s="1091">
        <v>117.90242668</v>
      </c>
      <c r="G82" s="1091">
        <v>0</v>
      </c>
      <c r="H82" s="1092">
        <v>0</v>
      </c>
      <c r="I82" s="575">
        <f t="shared" si="26"/>
        <v>117.90242668</v>
      </c>
      <c r="J82" s="481"/>
      <c r="K82" s="481"/>
      <c r="L82" s="481"/>
      <c r="M82" s="481"/>
      <c r="N82" s="481"/>
      <c r="O82" s="481"/>
    </row>
    <row r="83" spans="1:15" s="120" customFormat="1">
      <c r="A83" s="283"/>
      <c r="B83" s="1090" t="s">
        <v>497</v>
      </c>
      <c r="C83" s="1091">
        <v>0</v>
      </c>
      <c r="D83" s="1091">
        <v>0</v>
      </c>
      <c r="E83" s="1091">
        <v>0</v>
      </c>
      <c r="F83" s="1091">
        <v>0</v>
      </c>
      <c r="G83" s="1091">
        <v>0</v>
      </c>
      <c r="H83" s="1092">
        <v>174.28794468000001</v>
      </c>
      <c r="I83" s="575">
        <f t="shared" si="26"/>
        <v>174.28794468000001</v>
      </c>
      <c r="J83" s="481"/>
      <c r="K83" s="481"/>
      <c r="L83" s="481"/>
      <c r="M83" s="481"/>
      <c r="N83" s="481"/>
      <c r="O83" s="481"/>
    </row>
    <row r="84" spans="1:15" s="120" customFormat="1">
      <c r="A84" s="283"/>
      <c r="B84" s="1089" t="s">
        <v>498</v>
      </c>
      <c r="C84" s="1091">
        <v>0</v>
      </c>
      <c r="D84" s="1091">
        <v>0</v>
      </c>
      <c r="E84" s="1091">
        <v>0</v>
      </c>
      <c r="F84" s="1091">
        <v>0</v>
      </c>
      <c r="G84" s="1091">
        <v>0</v>
      </c>
      <c r="H84" s="1092">
        <v>177.59946388999998</v>
      </c>
      <c r="I84" s="575">
        <f t="shared" si="26"/>
        <v>177.59946388999998</v>
      </c>
      <c r="J84" s="481"/>
      <c r="K84" s="481"/>
      <c r="L84" s="481"/>
      <c r="M84" s="481"/>
      <c r="N84" s="481"/>
      <c r="O84" s="481"/>
    </row>
    <row r="85" spans="1:15" s="120" customFormat="1">
      <c r="A85" s="283"/>
      <c r="B85" s="1090" t="s">
        <v>499</v>
      </c>
      <c r="C85" s="1091">
        <v>0</v>
      </c>
      <c r="D85" s="1091">
        <v>0</v>
      </c>
      <c r="E85" s="1091">
        <v>0</v>
      </c>
      <c r="F85" s="1091">
        <v>0</v>
      </c>
      <c r="G85" s="1091">
        <v>0</v>
      </c>
      <c r="H85" s="1092">
        <v>184.68842028999998</v>
      </c>
      <c r="I85" s="575">
        <f t="shared" si="26"/>
        <v>184.68842028999998</v>
      </c>
      <c r="J85" s="481"/>
      <c r="K85" s="481"/>
      <c r="L85" s="481"/>
      <c r="M85" s="481"/>
      <c r="N85" s="481"/>
      <c r="O85" s="481"/>
    </row>
    <row r="86" spans="1:15" s="120" customFormat="1">
      <c r="A86" s="283"/>
      <c r="B86" s="1090" t="s">
        <v>696</v>
      </c>
      <c r="C86" s="1091">
        <v>0</v>
      </c>
      <c r="D86" s="1091">
        <v>0</v>
      </c>
      <c r="E86" s="1091">
        <v>0</v>
      </c>
      <c r="F86" s="1091">
        <v>44.154652329999998</v>
      </c>
      <c r="G86" s="1091">
        <v>0</v>
      </c>
      <c r="H86" s="1092">
        <v>0</v>
      </c>
      <c r="I86" s="575">
        <f t="shared" si="26"/>
        <v>44.154652329999998</v>
      </c>
      <c r="J86" s="481"/>
      <c r="K86" s="481"/>
      <c r="L86" s="481"/>
      <c r="M86" s="481"/>
      <c r="N86" s="481"/>
      <c r="O86" s="481"/>
    </row>
    <row r="87" spans="1:15" s="120" customFormat="1">
      <c r="A87" s="283"/>
      <c r="B87" s="1103" t="s">
        <v>803</v>
      </c>
      <c r="C87" s="1091">
        <v>0</v>
      </c>
      <c r="D87" s="1091">
        <v>0</v>
      </c>
      <c r="E87" s="1091">
        <v>0</v>
      </c>
      <c r="F87" s="1091">
        <v>59.248508960000002</v>
      </c>
      <c r="G87" s="1091">
        <v>0</v>
      </c>
      <c r="H87" s="1092">
        <v>0</v>
      </c>
      <c r="I87" s="575">
        <f t="shared" si="26"/>
        <v>59.248508960000002</v>
      </c>
      <c r="J87" s="481"/>
      <c r="K87" s="481"/>
      <c r="L87" s="481"/>
      <c r="M87" s="481"/>
      <c r="N87" s="481"/>
      <c r="O87" s="481"/>
    </row>
    <row r="88" spans="1:15" s="120" customFormat="1">
      <c r="A88" s="283"/>
      <c r="B88" s="1103" t="s">
        <v>802</v>
      </c>
      <c r="C88" s="1091">
        <v>0</v>
      </c>
      <c r="D88" s="1091">
        <v>0</v>
      </c>
      <c r="E88" s="1091">
        <v>0</v>
      </c>
      <c r="F88" s="1091">
        <v>103.72979526</v>
      </c>
      <c r="G88" s="1091">
        <v>0</v>
      </c>
      <c r="H88" s="1092">
        <v>0</v>
      </c>
      <c r="I88" s="575">
        <f t="shared" si="26"/>
        <v>103.72979526</v>
      </c>
      <c r="J88" s="481"/>
      <c r="K88" s="481"/>
      <c r="L88" s="481"/>
      <c r="M88" s="481"/>
      <c r="N88" s="481"/>
      <c r="O88" s="481"/>
    </row>
    <row r="89" spans="1:15" s="1086" customFormat="1">
      <c r="A89" s="1087"/>
      <c r="B89" s="1103" t="s">
        <v>805</v>
      </c>
      <c r="C89" s="1104">
        <v>0</v>
      </c>
      <c r="D89" s="1104">
        <v>0</v>
      </c>
      <c r="E89" s="1104">
        <v>0</v>
      </c>
      <c r="F89" s="1104">
        <v>108.25378877</v>
      </c>
      <c r="G89" s="1104">
        <v>0</v>
      </c>
      <c r="H89" s="1092">
        <v>0</v>
      </c>
      <c r="I89" s="1092">
        <f t="shared" si="26"/>
        <v>108.25378877</v>
      </c>
      <c r="J89" s="1105"/>
      <c r="K89" s="1105"/>
      <c r="L89" s="1105"/>
      <c r="M89" s="1105"/>
      <c r="N89" s="1105"/>
      <c r="O89" s="1105"/>
    </row>
    <row r="90" spans="1:15" s="120" customFormat="1">
      <c r="A90" s="283"/>
      <c r="B90" s="1090" t="s">
        <v>719</v>
      </c>
      <c r="C90" s="1091">
        <v>0</v>
      </c>
      <c r="D90" s="1091">
        <v>0</v>
      </c>
      <c r="E90" s="1091">
        <v>0</v>
      </c>
      <c r="F90" s="1091">
        <v>0</v>
      </c>
      <c r="G90" s="1091">
        <v>84.81139395999999</v>
      </c>
      <c r="H90" s="1092">
        <v>0</v>
      </c>
      <c r="I90" s="575">
        <f t="shared" si="26"/>
        <v>84.81139395999999</v>
      </c>
      <c r="J90" s="481"/>
      <c r="K90" s="481"/>
      <c r="L90" s="481"/>
      <c r="M90" s="481"/>
      <c r="N90" s="481"/>
      <c r="O90" s="481"/>
    </row>
    <row r="91" spans="1:15" s="120" customFormat="1">
      <c r="A91" s="283"/>
      <c r="B91" s="1090" t="s">
        <v>735</v>
      </c>
      <c r="C91" s="1091">
        <v>0</v>
      </c>
      <c r="D91" s="1091">
        <v>125.258040194305</v>
      </c>
      <c r="E91" s="1091">
        <v>0</v>
      </c>
      <c r="F91" s="1091">
        <v>0</v>
      </c>
      <c r="G91" s="1091">
        <v>125.258040194305</v>
      </c>
      <c r="H91" s="1092">
        <v>0</v>
      </c>
      <c r="I91" s="575">
        <f t="shared" si="26"/>
        <v>250.51608038860999</v>
      </c>
      <c r="J91" s="481"/>
      <c r="K91" s="481"/>
      <c r="L91" s="481"/>
      <c r="M91" s="481"/>
      <c r="N91" s="481"/>
      <c r="O91" s="481"/>
    </row>
    <row r="92" spans="1:15" s="120" customFormat="1">
      <c r="A92" s="283"/>
      <c r="B92" s="1090" t="s">
        <v>421</v>
      </c>
      <c r="C92" s="1091">
        <v>0</v>
      </c>
      <c r="D92" s="1091">
        <v>0</v>
      </c>
      <c r="E92" s="1091">
        <v>0</v>
      </c>
      <c r="F92" s="1091">
        <v>154.6875</v>
      </c>
      <c r="G92" s="1091">
        <v>0</v>
      </c>
      <c r="H92" s="1092">
        <v>0</v>
      </c>
      <c r="I92" s="575">
        <f t="shared" si="26"/>
        <v>154.6875</v>
      </c>
      <c r="J92" s="481"/>
      <c r="K92" s="481"/>
      <c r="L92" s="481"/>
      <c r="M92" s="481"/>
      <c r="N92" s="481"/>
      <c r="O92" s="481"/>
    </row>
    <row r="93" spans="1:15" s="120" customFormat="1">
      <c r="A93" s="283"/>
      <c r="B93" s="1089" t="s">
        <v>422</v>
      </c>
      <c r="C93" s="1091">
        <v>0</v>
      </c>
      <c r="D93" s="1091">
        <v>0</v>
      </c>
      <c r="E93" s="1091">
        <v>0</v>
      </c>
      <c r="F93" s="1091">
        <v>243.75</v>
      </c>
      <c r="G93" s="1091">
        <v>0</v>
      </c>
      <c r="H93" s="1092">
        <v>0</v>
      </c>
      <c r="I93" s="575">
        <f t="shared" si="26"/>
        <v>243.75</v>
      </c>
      <c r="J93" s="481"/>
      <c r="K93" s="481"/>
      <c r="L93" s="481"/>
      <c r="M93" s="481"/>
      <c r="N93" s="481"/>
      <c r="O93" s="481"/>
    </row>
    <row r="94" spans="1:15" s="120" customFormat="1">
      <c r="A94" s="283"/>
      <c r="B94" s="1090" t="s">
        <v>423</v>
      </c>
      <c r="C94" s="1091">
        <v>0</v>
      </c>
      <c r="D94" s="1091">
        <v>0</v>
      </c>
      <c r="E94" s="1091">
        <v>0</v>
      </c>
      <c r="F94" s="1091">
        <v>104.84375</v>
      </c>
      <c r="G94" s="1091">
        <v>0</v>
      </c>
      <c r="H94" s="1092">
        <v>0</v>
      </c>
      <c r="I94" s="575">
        <f t="shared" si="26"/>
        <v>104.84375</v>
      </c>
      <c r="J94" s="481"/>
      <c r="K94" s="481"/>
      <c r="L94" s="481"/>
      <c r="M94" s="481"/>
      <c r="N94" s="481"/>
      <c r="O94" s="481"/>
    </row>
    <row r="95" spans="1:15" s="120" customFormat="1">
      <c r="A95" s="283"/>
      <c r="B95" s="1089" t="s">
        <v>428</v>
      </c>
      <c r="C95" s="1091">
        <v>33.125</v>
      </c>
      <c r="D95" s="1091">
        <v>0</v>
      </c>
      <c r="E95" s="1091">
        <v>0</v>
      </c>
      <c r="F95" s="1091">
        <v>0</v>
      </c>
      <c r="G95" s="1091">
        <v>0</v>
      </c>
      <c r="H95" s="1092">
        <v>0</v>
      </c>
      <c r="I95" s="575">
        <f t="shared" si="26"/>
        <v>33.125</v>
      </c>
      <c r="J95" s="481"/>
      <c r="K95" s="481"/>
      <c r="L95" s="481"/>
      <c r="M95" s="481"/>
      <c r="N95" s="481"/>
      <c r="O95" s="481"/>
    </row>
    <row r="96" spans="1:15" s="120" customFormat="1">
      <c r="A96" s="283"/>
      <c r="B96" s="1089" t="s">
        <v>627</v>
      </c>
      <c r="C96" s="1091">
        <v>40.46875</v>
      </c>
      <c r="D96" s="1091">
        <v>0</v>
      </c>
      <c r="E96" s="1091">
        <v>0</v>
      </c>
      <c r="F96" s="1091">
        <v>0</v>
      </c>
      <c r="G96" s="1091">
        <v>0</v>
      </c>
      <c r="H96" s="1092">
        <v>0</v>
      </c>
      <c r="I96" s="575">
        <f t="shared" si="26"/>
        <v>40.46875</v>
      </c>
      <c r="J96" s="481"/>
      <c r="K96" s="481"/>
      <c r="L96" s="481"/>
      <c r="M96" s="481"/>
      <c r="N96" s="481"/>
      <c r="O96" s="481"/>
    </row>
    <row r="97" spans="1:15" s="120" customFormat="1">
      <c r="A97" s="283"/>
      <c r="B97" s="1090" t="s">
        <v>430</v>
      </c>
      <c r="C97" s="1091">
        <v>62.34375</v>
      </c>
      <c r="D97" s="1091">
        <v>0</v>
      </c>
      <c r="E97" s="1091">
        <v>0</v>
      </c>
      <c r="F97" s="1091">
        <v>0</v>
      </c>
      <c r="G97" s="1091">
        <v>0</v>
      </c>
      <c r="H97" s="1092">
        <v>0</v>
      </c>
      <c r="I97" s="575">
        <f t="shared" si="26"/>
        <v>62.34375</v>
      </c>
      <c r="J97" s="481"/>
      <c r="K97" s="481"/>
      <c r="L97" s="481"/>
      <c r="M97" s="481"/>
      <c r="N97" s="481"/>
      <c r="O97" s="481"/>
    </row>
    <row r="98" spans="1:15" s="120" customFormat="1">
      <c r="A98" s="283"/>
      <c r="B98" s="1090" t="s">
        <v>542</v>
      </c>
      <c r="C98" s="1091">
        <v>0</v>
      </c>
      <c r="D98" s="1091">
        <v>0</v>
      </c>
      <c r="E98" s="1091">
        <v>0</v>
      </c>
      <c r="F98" s="1091">
        <v>0</v>
      </c>
      <c r="G98" s="1091">
        <v>0</v>
      </c>
      <c r="H98" s="1092">
        <v>97.96875</v>
      </c>
      <c r="I98" s="575">
        <f t="shared" si="26"/>
        <v>97.96875</v>
      </c>
      <c r="J98" s="481"/>
      <c r="K98" s="481"/>
      <c r="L98" s="481"/>
      <c r="M98" s="481"/>
      <c r="N98" s="481"/>
      <c r="O98" s="481"/>
    </row>
    <row r="99" spans="1:15" s="120" customFormat="1">
      <c r="A99" s="283"/>
      <c r="B99" s="1090" t="s">
        <v>543</v>
      </c>
      <c r="C99" s="1091">
        <v>0</v>
      </c>
      <c r="D99" s="1091">
        <v>0</v>
      </c>
      <c r="E99" s="1091">
        <v>0</v>
      </c>
      <c r="F99" s="1091">
        <v>13.831967213114799</v>
      </c>
      <c r="G99" s="1091">
        <v>0</v>
      </c>
      <c r="H99" s="1092">
        <v>0</v>
      </c>
      <c r="I99" s="575">
        <f t="shared" si="26"/>
        <v>13.831967213114799</v>
      </c>
      <c r="J99" s="481"/>
      <c r="K99" s="481"/>
      <c r="L99" s="481"/>
      <c r="M99" s="481"/>
      <c r="N99" s="481"/>
      <c r="O99" s="481"/>
    </row>
    <row r="100" spans="1:15" s="120" customFormat="1">
      <c r="A100" s="283"/>
      <c r="B100" s="1089" t="s">
        <v>427</v>
      </c>
      <c r="C100" s="1091">
        <v>0</v>
      </c>
      <c r="D100" s="1091">
        <v>3.4734359700000002</v>
      </c>
      <c r="E100" s="1091">
        <v>0</v>
      </c>
      <c r="F100" s="1091">
        <v>0</v>
      </c>
      <c r="G100" s="1091">
        <v>0</v>
      </c>
      <c r="H100" s="1092">
        <v>0</v>
      </c>
      <c r="I100" s="575">
        <f t="shared" si="26"/>
        <v>3.4734359700000002</v>
      </c>
      <c r="J100" s="481"/>
      <c r="K100" s="481"/>
      <c r="L100" s="481"/>
      <c r="M100" s="481"/>
      <c r="N100" s="481"/>
      <c r="O100" s="481"/>
    </row>
    <row r="101" spans="1:15" s="120" customFormat="1">
      <c r="A101" s="283"/>
      <c r="B101" s="1089" t="s">
        <v>628</v>
      </c>
      <c r="C101" s="1091">
        <v>124.84375</v>
      </c>
      <c r="D101" s="1091">
        <v>0</v>
      </c>
      <c r="E101" s="1091">
        <v>0</v>
      </c>
      <c r="F101" s="1091">
        <v>0</v>
      </c>
      <c r="G101" s="1091">
        <v>0</v>
      </c>
      <c r="H101" s="1092">
        <v>0</v>
      </c>
      <c r="I101" s="575">
        <f t="shared" si="26"/>
        <v>124.84375</v>
      </c>
      <c r="J101" s="481"/>
      <c r="K101" s="481"/>
      <c r="L101" s="481"/>
      <c r="M101" s="481"/>
      <c r="N101" s="481"/>
      <c r="O101" s="481"/>
    </row>
    <row r="102" spans="1:15" s="120" customFormat="1">
      <c r="A102" s="283"/>
      <c r="B102" s="1090" t="s">
        <v>520</v>
      </c>
      <c r="C102" s="1091">
        <v>91.40625</v>
      </c>
      <c r="D102" s="1091">
        <v>0</v>
      </c>
      <c r="E102" s="1091">
        <v>0</v>
      </c>
      <c r="F102" s="1091">
        <v>0</v>
      </c>
      <c r="G102" s="1091">
        <v>0</v>
      </c>
      <c r="H102" s="1092">
        <v>0</v>
      </c>
      <c r="I102" s="575">
        <f t="shared" si="26"/>
        <v>91.40625</v>
      </c>
      <c r="J102" s="481"/>
      <c r="K102" s="481"/>
      <c r="L102" s="481"/>
      <c r="M102" s="481"/>
      <c r="N102" s="481"/>
      <c r="O102" s="481"/>
    </row>
    <row r="103" spans="1:15" s="120" customFormat="1">
      <c r="A103" s="283"/>
      <c r="B103" s="1090" t="s">
        <v>629</v>
      </c>
      <c r="C103" s="1091">
        <v>103.125</v>
      </c>
      <c r="D103" s="1091">
        <v>0</v>
      </c>
      <c r="E103" s="1091">
        <v>0</v>
      </c>
      <c r="F103" s="1091">
        <v>0</v>
      </c>
      <c r="G103" s="1091">
        <v>0</v>
      </c>
      <c r="H103" s="1092">
        <v>0</v>
      </c>
      <c r="I103" s="575">
        <f t="shared" si="26"/>
        <v>103.125</v>
      </c>
      <c r="J103" s="481"/>
      <c r="K103" s="481"/>
      <c r="L103" s="481"/>
      <c r="M103" s="481"/>
      <c r="N103" s="481"/>
      <c r="O103" s="481"/>
    </row>
    <row r="104" spans="1:15" s="120" customFormat="1">
      <c r="A104" s="283"/>
      <c r="B104" s="1089" t="s">
        <v>521</v>
      </c>
      <c r="C104" s="1091">
        <v>128.90625</v>
      </c>
      <c r="D104" s="1091">
        <v>0</v>
      </c>
      <c r="E104" s="1091">
        <v>0</v>
      </c>
      <c r="F104" s="1091">
        <v>0</v>
      </c>
      <c r="G104" s="1091">
        <v>0</v>
      </c>
      <c r="H104" s="1092">
        <v>0</v>
      </c>
      <c r="I104" s="575">
        <f t="shared" si="26"/>
        <v>128.90625</v>
      </c>
      <c r="J104" s="481"/>
      <c r="K104" s="481"/>
      <c r="L104" s="481"/>
      <c r="M104" s="481"/>
      <c r="N104" s="481"/>
      <c r="O104" s="481"/>
    </row>
    <row r="105" spans="1:15" s="120" customFormat="1">
      <c r="A105" s="283"/>
      <c r="B105" s="1090" t="s">
        <v>431</v>
      </c>
      <c r="C105" s="1091">
        <v>40.717803416439196</v>
      </c>
      <c r="D105" s="1091">
        <v>0</v>
      </c>
      <c r="E105" s="1091">
        <v>0</v>
      </c>
      <c r="F105" s="1091">
        <v>0</v>
      </c>
      <c r="G105" s="1091">
        <v>0</v>
      </c>
      <c r="H105" s="1092">
        <v>0</v>
      </c>
      <c r="I105" s="575">
        <f t="shared" si="26"/>
        <v>40.717803416439196</v>
      </c>
      <c r="J105" s="481"/>
      <c r="K105" s="481"/>
      <c r="L105" s="481"/>
      <c r="M105" s="481"/>
      <c r="N105" s="481"/>
      <c r="O105" s="481"/>
    </row>
    <row r="106" spans="1:15" s="120" customFormat="1">
      <c r="A106" s="283"/>
      <c r="B106" s="1089" t="s">
        <v>513</v>
      </c>
      <c r="C106" s="1091">
        <v>0</v>
      </c>
      <c r="D106" s="1091">
        <v>0</v>
      </c>
      <c r="E106" s="1091">
        <v>0</v>
      </c>
      <c r="F106" s="1091">
        <v>67.113987864053499</v>
      </c>
      <c r="G106" s="1091">
        <v>0</v>
      </c>
      <c r="H106" s="1092">
        <v>0</v>
      </c>
      <c r="I106" s="575">
        <f t="shared" si="26"/>
        <v>67.113987864053499</v>
      </c>
      <c r="J106" s="481"/>
      <c r="K106" s="481"/>
      <c r="L106" s="481"/>
      <c r="M106" s="481"/>
      <c r="N106" s="481"/>
      <c r="O106" s="481"/>
    </row>
    <row r="107" spans="1:15" s="120" customFormat="1">
      <c r="A107" s="283"/>
      <c r="B107" s="1089" t="s">
        <v>630</v>
      </c>
      <c r="C107" s="1091">
        <v>0</v>
      </c>
      <c r="D107" s="1091">
        <v>0</v>
      </c>
      <c r="E107" s="1091">
        <v>22.830896482872301</v>
      </c>
      <c r="F107" s="1091">
        <v>0</v>
      </c>
      <c r="G107" s="1091">
        <v>0</v>
      </c>
      <c r="H107" s="1092">
        <v>0</v>
      </c>
      <c r="I107" s="575">
        <f t="shared" ref="I107:I123" si="27">+SUM(C107:H107)</f>
        <v>22.830896482872301</v>
      </c>
      <c r="J107" s="481"/>
      <c r="K107" s="481"/>
      <c r="L107" s="481"/>
      <c r="M107" s="481"/>
      <c r="N107" s="481"/>
      <c r="O107" s="481"/>
    </row>
    <row r="108" spans="1:15" s="120" customFormat="1">
      <c r="A108" s="283"/>
      <c r="B108" s="1089" t="s">
        <v>676</v>
      </c>
      <c r="C108" s="1091">
        <v>0</v>
      </c>
      <c r="D108" s="1091">
        <v>0</v>
      </c>
      <c r="E108" s="1091">
        <v>0</v>
      </c>
      <c r="F108" s="1091">
        <v>22.5908862789213</v>
      </c>
      <c r="G108" s="1091">
        <v>0</v>
      </c>
      <c r="H108" s="1092">
        <v>0</v>
      </c>
      <c r="I108" s="575">
        <f t="shared" si="27"/>
        <v>22.5908862789213</v>
      </c>
      <c r="J108" s="481"/>
      <c r="K108" s="481"/>
      <c r="L108" s="481"/>
      <c r="M108" s="481"/>
      <c r="N108" s="481"/>
      <c r="O108" s="481"/>
    </row>
    <row r="109" spans="1:15" s="120" customFormat="1">
      <c r="A109" s="283"/>
      <c r="B109" s="1089" t="s">
        <v>720</v>
      </c>
      <c r="C109" s="1091">
        <v>0</v>
      </c>
      <c r="D109" s="1091">
        <v>0</v>
      </c>
      <c r="E109" s="1091">
        <v>0</v>
      </c>
      <c r="F109" s="1091">
        <v>0</v>
      </c>
      <c r="G109" s="1091">
        <v>43.477892436134596</v>
      </c>
      <c r="H109" s="1092">
        <v>0</v>
      </c>
      <c r="I109" s="575">
        <f t="shared" si="27"/>
        <v>43.477892436134596</v>
      </c>
      <c r="J109" s="481"/>
      <c r="K109" s="481"/>
      <c r="L109" s="481"/>
      <c r="M109" s="481"/>
      <c r="N109" s="481"/>
      <c r="O109" s="481"/>
    </row>
    <row r="110" spans="1:15" s="120" customFormat="1">
      <c r="A110" s="283"/>
      <c r="B110" s="1089" t="s">
        <v>574</v>
      </c>
      <c r="C110" s="1091">
        <v>0</v>
      </c>
      <c r="D110" s="1091">
        <v>0</v>
      </c>
      <c r="E110" s="1091">
        <v>578.82978729796002</v>
      </c>
      <c r="F110" s="1091">
        <v>0</v>
      </c>
      <c r="G110" s="1091">
        <v>0</v>
      </c>
      <c r="H110" s="1092">
        <v>572.53815917551503</v>
      </c>
      <c r="I110" s="575">
        <f t="shared" si="27"/>
        <v>1151.3679464734751</v>
      </c>
      <c r="J110" s="481"/>
      <c r="K110" s="481"/>
      <c r="L110" s="481"/>
      <c r="M110" s="481"/>
      <c r="N110" s="481"/>
      <c r="O110" s="481"/>
    </row>
    <row r="111" spans="1:15" s="120" customFormat="1">
      <c r="A111" s="283"/>
      <c r="B111" s="1089" t="s">
        <v>581</v>
      </c>
      <c r="C111" s="1091">
        <v>0</v>
      </c>
      <c r="D111" s="1091">
        <v>0</v>
      </c>
      <c r="E111" s="1091">
        <v>0</v>
      </c>
      <c r="F111" s="1091">
        <v>0</v>
      </c>
      <c r="G111" s="1091">
        <v>53.2852108673411</v>
      </c>
      <c r="H111" s="1092">
        <v>0</v>
      </c>
      <c r="I111" s="575">
        <f t="shared" si="27"/>
        <v>53.2852108673411</v>
      </c>
      <c r="J111" s="481"/>
      <c r="K111" s="481"/>
      <c r="L111" s="481"/>
      <c r="M111" s="481"/>
      <c r="N111" s="481"/>
      <c r="O111" s="481"/>
    </row>
    <row r="112" spans="1:15" s="1086" customFormat="1">
      <c r="A112" s="1087"/>
      <c r="B112" s="1090" t="s">
        <v>80</v>
      </c>
      <c r="C112" s="1091">
        <v>157.9971433</v>
      </c>
      <c r="D112" s="1091">
        <v>36.647322759999994</v>
      </c>
      <c r="E112" s="1091">
        <v>15.02096257</v>
      </c>
      <c r="F112" s="1091">
        <v>44.046170019999998</v>
      </c>
      <c r="G112" s="1091">
        <v>0</v>
      </c>
      <c r="H112" s="1092">
        <v>95.109148000000005</v>
      </c>
      <c r="I112" s="1092">
        <f t="shared" si="27"/>
        <v>348.82074665000005</v>
      </c>
      <c r="J112" s="1088"/>
      <c r="K112" s="1088"/>
      <c r="L112" s="1088"/>
      <c r="M112" s="1088"/>
      <c r="N112" s="1088"/>
      <c r="O112" s="1088"/>
    </row>
    <row r="113" spans="1:15" s="120" customFormat="1">
      <c r="A113" s="283"/>
      <c r="B113" s="356" t="s">
        <v>221</v>
      </c>
      <c r="C113" s="1085">
        <f t="shared" ref="C113:H113" si="28">+C114+C115</f>
        <v>3.305814036368945</v>
      </c>
      <c r="D113" s="1085">
        <f t="shared" si="28"/>
        <v>3.3032976576211492</v>
      </c>
      <c r="E113" s="1085">
        <f t="shared" si="28"/>
        <v>280.5181111079948</v>
      </c>
      <c r="F113" s="1085">
        <f t="shared" si="28"/>
        <v>7.638253805532071</v>
      </c>
      <c r="G113" s="1085">
        <f t="shared" si="28"/>
        <v>8.9133520696511503</v>
      </c>
      <c r="H113" s="1085">
        <f t="shared" si="28"/>
        <v>272.03353561409699</v>
      </c>
      <c r="I113" s="357">
        <f t="shared" si="27"/>
        <v>575.71236429126509</v>
      </c>
      <c r="J113" s="481"/>
      <c r="K113" s="481"/>
      <c r="L113" s="481"/>
      <c r="M113" s="481"/>
      <c r="N113" s="481"/>
      <c r="O113" s="481"/>
    </row>
    <row r="114" spans="1:15" s="120" customFormat="1">
      <c r="A114" s="283"/>
      <c r="B114" s="364" t="s">
        <v>73</v>
      </c>
      <c r="C114" s="1093">
        <v>3.305814036368945</v>
      </c>
      <c r="D114" s="1093">
        <v>3.3032976576211492</v>
      </c>
      <c r="E114" s="1093">
        <v>280.5181111079948</v>
      </c>
      <c r="F114" s="1093">
        <v>7.638253805532071</v>
      </c>
      <c r="G114" s="1093">
        <v>8.9133520696511503</v>
      </c>
      <c r="H114" s="1093">
        <v>272.03353561409699</v>
      </c>
      <c r="I114" s="360">
        <f t="shared" si="27"/>
        <v>575.71236429126509</v>
      </c>
      <c r="J114" s="481"/>
      <c r="K114" s="481"/>
      <c r="L114" s="481"/>
      <c r="M114" s="481"/>
      <c r="N114" s="481"/>
      <c r="O114" s="481"/>
    </row>
    <row r="115" spans="1:15">
      <c r="B115" s="394" t="s">
        <v>71</v>
      </c>
      <c r="C115" s="1093">
        <v>0</v>
      </c>
      <c r="D115" s="1093">
        <v>0</v>
      </c>
      <c r="E115" s="1093">
        <v>0</v>
      </c>
      <c r="F115" s="1093">
        <v>0</v>
      </c>
      <c r="G115" s="1093">
        <v>0</v>
      </c>
      <c r="H115" s="1093">
        <v>0</v>
      </c>
      <c r="I115" s="360">
        <f t="shared" si="27"/>
        <v>0</v>
      </c>
      <c r="K115" s="481"/>
      <c r="L115" s="481"/>
      <c r="M115" s="481"/>
      <c r="N115" s="481"/>
      <c r="O115" s="481"/>
    </row>
    <row r="116" spans="1:15" s="120" customFormat="1">
      <c r="A116" s="283"/>
      <c r="B116" s="356" t="s">
        <v>346</v>
      </c>
      <c r="C116" s="357">
        <f t="shared" ref="C116:H116" si="29">+C117+C122</f>
        <v>23.869325117555483</v>
      </c>
      <c r="D116" s="357">
        <f t="shared" si="29"/>
        <v>0.44694391666749606</v>
      </c>
      <c r="E116" s="357">
        <f t="shared" si="29"/>
        <v>0.46516065309553001</v>
      </c>
      <c r="F116" s="357">
        <f t="shared" si="29"/>
        <v>22.919285686558382</v>
      </c>
      <c r="G116" s="357">
        <f t="shared" si="29"/>
        <v>0.42320411884083098</v>
      </c>
      <c r="H116" s="357">
        <f t="shared" si="29"/>
        <v>0.41529085171348201</v>
      </c>
      <c r="I116" s="357">
        <f t="shared" si="27"/>
        <v>48.539210344431197</v>
      </c>
      <c r="J116" s="481"/>
      <c r="K116" s="481"/>
      <c r="L116" s="481"/>
      <c r="M116" s="481"/>
      <c r="N116" s="481"/>
      <c r="O116" s="481"/>
    </row>
    <row r="117" spans="1:15" s="120" customFormat="1">
      <c r="A117" s="283"/>
      <c r="B117" s="363" t="s">
        <v>73</v>
      </c>
      <c r="C117" s="384">
        <f t="shared" ref="C117:H117" si="30">+C118+C120</f>
        <v>23.869325117555483</v>
      </c>
      <c r="D117" s="384">
        <f t="shared" si="30"/>
        <v>0.44694391666749606</v>
      </c>
      <c r="E117" s="384">
        <f t="shared" si="30"/>
        <v>0.43903065309553002</v>
      </c>
      <c r="F117" s="384">
        <f t="shared" si="30"/>
        <v>22.919285686558382</v>
      </c>
      <c r="G117" s="384">
        <f t="shared" si="30"/>
        <v>0.42320411884083098</v>
      </c>
      <c r="H117" s="384">
        <f t="shared" si="30"/>
        <v>0.41529085171348201</v>
      </c>
      <c r="I117" s="384">
        <f t="shared" si="27"/>
        <v>48.513080344431202</v>
      </c>
      <c r="J117" s="481"/>
      <c r="K117" s="481"/>
      <c r="L117" s="481"/>
      <c r="M117" s="481"/>
      <c r="N117" s="481"/>
      <c r="O117" s="481"/>
    </row>
    <row r="118" spans="1:15" s="120" customFormat="1">
      <c r="A118" s="283"/>
      <c r="B118" s="832" t="s">
        <v>682</v>
      </c>
      <c r="C118" s="389">
        <f t="shared" ref="C118:H118" si="31">+C119</f>
        <v>0.45487070847418604</v>
      </c>
      <c r="D118" s="389">
        <f t="shared" si="31"/>
        <v>0.44694391666749606</v>
      </c>
      <c r="E118" s="389">
        <f t="shared" si="31"/>
        <v>0.43903065309553002</v>
      </c>
      <c r="F118" s="389">
        <f t="shared" si="31"/>
        <v>0.431117385968181</v>
      </c>
      <c r="G118" s="389">
        <f t="shared" si="31"/>
        <v>0.42320411884083098</v>
      </c>
      <c r="H118" s="389">
        <f t="shared" si="31"/>
        <v>0.41529085171348201</v>
      </c>
      <c r="I118" s="389">
        <f t="shared" si="27"/>
        <v>2.6104576347597064</v>
      </c>
      <c r="J118" s="481"/>
      <c r="K118" s="481"/>
      <c r="L118" s="481"/>
      <c r="M118" s="481"/>
      <c r="N118" s="481"/>
      <c r="O118" s="481"/>
    </row>
    <row r="119" spans="1:15" s="120" customFormat="1">
      <c r="A119" s="283"/>
      <c r="B119" s="833" t="s">
        <v>915</v>
      </c>
      <c r="C119" s="1094">
        <v>0.45487070847418604</v>
      </c>
      <c r="D119" s="1094">
        <v>0.44694391666749606</v>
      </c>
      <c r="E119" s="1094">
        <v>0.43903065309553002</v>
      </c>
      <c r="F119" s="1094">
        <v>0.431117385968181</v>
      </c>
      <c r="G119" s="1094">
        <v>0.42320411884083098</v>
      </c>
      <c r="H119" s="1094">
        <v>0.41529085171348201</v>
      </c>
      <c r="I119" s="385">
        <f t="shared" si="27"/>
        <v>2.6104576347597064</v>
      </c>
      <c r="J119" s="481"/>
      <c r="K119" s="481"/>
      <c r="L119" s="481"/>
      <c r="M119" s="481"/>
      <c r="N119" s="481"/>
      <c r="O119" s="481"/>
    </row>
    <row r="120" spans="1:15" s="120" customFormat="1">
      <c r="A120" s="475"/>
      <c r="B120" s="834" t="s">
        <v>683</v>
      </c>
      <c r="C120" s="385">
        <f t="shared" ref="C120:H120" si="32">+C121</f>
        <v>23.414454409081298</v>
      </c>
      <c r="D120" s="385">
        <f t="shared" si="32"/>
        <v>0</v>
      </c>
      <c r="E120" s="385">
        <f t="shared" si="32"/>
        <v>0</v>
      </c>
      <c r="F120" s="385">
        <f t="shared" si="32"/>
        <v>22.4881683005902</v>
      </c>
      <c r="G120" s="385">
        <f t="shared" si="32"/>
        <v>0</v>
      </c>
      <c r="H120" s="385">
        <f t="shared" si="32"/>
        <v>0</v>
      </c>
      <c r="I120" s="385">
        <f t="shared" si="27"/>
        <v>45.902622709671498</v>
      </c>
      <c r="J120" s="481"/>
      <c r="K120" s="481"/>
      <c r="L120" s="481"/>
      <c r="M120" s="481"/>
      <c r="N120" s="481"/>
      <c r="O120" s="481"/>
    </row>
    <row r="121" spans="1:15">
      <c r="A121" s="472"/>
      <c r="B121" s="833" t="s">
        <v>915</v>
      </c>
      <c r="C121" s="1095">
        <v>23.414454409081298</v>
      </c>
      <c r="D121" s="1095">
        <v>0</v>
      </c>
      <c r="E121" s="1095">
        <v>0</v>
      </c>
      <c r="F121" s="1095">
        <v>22.4881683005902</v>
      </c>
      <c r="G121" s="1095">
        <v>0</v>
      </c>
      <c r="H121" s="1095">
        <v>0</v>
      </c>
      <c r="I121" s="385">
        <f t="shared" si="27"/>
        <v>45.902622709671498</v>
      </c>
      <c r="K121" s="481"/>
      <c r="L121" s="481"/>
      <c r="M121" s="481"/>
      <c r="N121" s="481"/>
      <c r="O121" s="481"/>
    </row>
    <row r="122" spans="1:15">
      <c r="A122" s="472"/>
      <c r="B122" s="364" t="s">
        <v>71</v>
      </c>
      <c r="C122" s="389">
        <f t="shared" ref="C122:H122" si="33">+C123</f>
        <v>0</v>
      </c>
      <c r="D122" s="389">
        <f t="shared" si="33"/>
        <v>0</v>
      </c>
      <c r="E122" s="389">
        <f t="shared" si="33"/>
        <v>2.613E-2</v>
      </c>
      <c r="F122" s="389">
        <f t="shared" si="33"/>
        <v>0</v>
      </c>
      <c r="G122" s="389">
        <f t="shared" si="33"/>
        <v>0</v>
      </c>
      <c r="H122" s="389">
        <f t="shared" si="33"/>
        <v>0</v>
      </c>
      <c r="I122" s="389">
        <f t="shared" si="27"/>
        <v>2.613E-2</v>
      </c>
      <c r="K122" s="481"/>
      <c r="L122" s="481"/>
      <c r="M122" s="481"/>
      <c r="N122" s="481"/>
      <c r="O122" s="481"/>
    </row>
    <row r="123" spans="1:15">
      <c r="B123" s="833" t="s">
        <v>684</v>
      </c>
      <c r="C123" s="1096">
        <v>0</v>
      </c>
      <c r="D123" s="1096">
        <v>0</v>
      </c>
      <c r="E123" s="1096">
        <v>2.613E-2</v>
      </c>
      <c r="F123" s="1096">
        <v>0</v>
      </c>
      <c r="G123" s="1096">
        <v>0</v>
      </c>
      <c r="H123" s="1096">
        <v>0</v>
      </c>
      <c r="I123" s="385">
        <f t="shared" si="27"/>
        <v>2.613E-2</v>
      </c>
      <c r="K123" s="481"/>
      <c r="L123" s="481"/>
      <c r="M123" s="481"/>
      <c r="N123" s="481"/>
      <c r="O123" s="481"/>
    </row>
    <row r="124" spans="1:15">
      <c r="B124" s="390"/>
      <c r="C124" s="86"/>
      <c r="D124" s="86"/>
      <c r="E124" s="86"/>
      <c r="F124" s="86"/>
      <c r="G124" s="86"/>
      <c r="H124" s="86"/>
      <c r="I124" s="86"/>
      <c r="K124" s="481"/>
      <c r="L124" s="481"/>
      <c r="M124" s="481"/>
      <c r="N124" s="481"/>
      <c r="O124" s="481"/>
    </row>
    <row r="125" spans="1:15">
      <c r="B125" s="354" t="s">
        <v>106</v>
      </c>
      <c r="C125" s="355">
        <f t="shared" ref="C125:H125" si="34">+C126+C127</f>
        <v>316.3482568123469</v>
      </c>
      <c r="D125" s="355">
        <f t="shared" si="34"/>
        <v>140.91585722582076</v>
      </c>
      <c r="E125" s="355">
        <f t="shared" si="34"/>
        <v>1070.1360982035778</v>
      </c>
      <c r="F125" s="355">
        <f t="shared" si="34"/>
        <v>730.76563666362995</v>
      </c>
      <c r="G125" s="355">
        <f t="shared" si="34"/>
        <v>571.95937423651071</v>
      </c>
      <c r="H125" s="355">
        <f t="shared" si="34"/>
        <v>1247.9722067817713</v>
      </c>
      <c r="I125" s="123">
        <f>+SUM(C125:H125)</f>
        <v>4078.0974299236568</v>
      </c>
    </row>
    <row r="126" spans="1:15">
      <c r="B126" s="356" t="s">
        <v>107</v>
      </c>
      <c r="C126" s="1097">
        <v>44.210786088210448</v>
      </c>
      <c r="D126" s="1097">
        <v>3.5581330147235501</v>
      </c>
      <c r="E126" s="1097">
        <v>35.680393620077396</v>
      </c>
      <c r="F126" s="1097">
        <v>93.17410349224005</v>
      </c>
      <c r="G126" s="1097">
        <v>47.012285653031483</v>
      </c>
      <c r="H126" s="1097">
        <v>230.35221749632717</v>
      </c>
      <c r="I126" s="123">
        <f>+SUM(C126:H126)</f>
        <v>453.98791936461009</v>
      </c>
    </row>
    <row r="127" spans="1:15">
      <c r="B127" s="356" t="s">
        <v>546</v>
      </c>
      <c r="C127" s="1097">
        <v>272.13747072413645</v>
      </c>
      <c r="D127" s="1097">
        <v>137.35772421109721</v>
      </c>
      <c r="E127" s="1097">
        <v>1034.4557045835004</v>
      </c>
      <c r="F127" s="1097">
        <v>637.59153317138987</v>
      </c>
      <c r="G127" s="1097">
        <v>524.94708858347917</v>
      </c>
      <c r="H127" s="1097">
        <v>1017.6199892854441</v>
      </c>
      <c r="I127" s="123">
        <f>+SUM(C127:H127)</f>
        <v>3624.1095105590471</v>
      </c>
    </row>
    <row r="128" spans="1:15">
      <c r="B128" s="354" t="s">
        <v>108</v>
      </c>
      <c r="C128" s="1104">
        <v>838.28058673635223</v>
      </c>
      <c r="D128" s="1104">
        <v>442.72463728388618</v>
      </c>
      <c r="E128" s="1104">
        <v>401.33972877899873</v>
      </c>
      <c r="F128" s="1104">
        <v>1051.9075196443682</v>
      </c>
      <c r="G128" s="1104">
        <v>1137.4877289315386</v>
      </c>
      <c r="H128" s="1104">
        <v>1630.4787864630857</v>
      </c>
      <c r="I128" s="123">
        <f>+SUM(C128:H128)</f>
        <v>5502.2189878382296</v>
      </c>
    </row>
    <row r="130" spans="2:9">
      <c r="B130" s="98" t="s">
        <v>347</v>
      </c>
    </row>
    <row r="134" spans="2:9">
      <c r="I134" s="1105"/>
    </row>
  </sheetData>
  <mergeCells count="2">
    <mergeCell ref="B11:I11"/>
    <mergeCell ref="B6:I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ignoredErrors>
    <ignoredError sqref="I18" formulaRange="1"/>
  </ignoredErrors>
</worksheet>
</file>

<file path=xl/worksheets/sheet19.xml><?xml version="1.0" encoding="utf-8"?>
<worksheet xmlns="http://schemas.openxmlformats.org/spreadsheetml/2006/main" xmlns:r="http://schemas.openxmlformats.org/officeDocument/2006/relationships">
  <sheetPr>
    <tabColor theme="3" tint="-0.249977111117893"/>
    <pageSetUpPr fitToPage="1"/>
  </sheetPr>
  <dimension ref="A1:Y120"/>
  <sheetViews>
    <sheetView showGridLines="0" zoomScaleNormal="100" zoomScaleSheetLayoutView="80" workbookViewId="0"/>
  </sheetViews>
  <sheetFormatPr baseColWidth="10" defaultColWidth="11.453125" defaultRowHeight="13"/>
  <cols>
    <col min="1" max="1" width="10.26953125" style="1" bestFit="1" customWidth="1"/>
    <col min="2" max="2" width="55.7265625" style="116" customWidth="1"/>
    <col min="3" max="4" width="11.81640625" style="71" customWidth="1"/>
    <col min="5" max="5" width="11.54296875" style="71" customWidth="1"/>
    <col min="6" max="6" width="11.81640625" style="71" customWidth="1"/>
    <col min="7" max="8" width="11.54296875" style="71" customWidth="1"/>
    <col min="9" max="9" width="11.81640625" style="71" customWidth="1"/>
    <col min="10" max="14" width="11.54296875" style="71" customWidth="1"/>
    <col min="15" max="15" width="9.54296875" style="71" customWidth="1"/>
    <col min="16" max="24" width="11.453125" style="116" customWidth="1"/>
    <col min="25" max="16384" width="11.453125" style="116"/>
  </cols>
  <sheetData>
    <row r="1" spans="1:25" ht="14.5">
      <c r="A1" s="783" t="s">
        <v>220</v>
      </c>
      <c r="B1" s="786"/>
    </row>
    <row r="2" spans="1:25" ht="15" customHeight="1">
      <c r="A2" s="42"/>
      <c r="B2" s="403" t="s">
        <v>661</v>
      </c>
      <c r="C2" s="3"/>
      <c r="D2" s="3"/>
      <c r="E2" s="3"/>
      <c r="F2" s="3"/>
      <c r="G2" s="3"/>
      <c r="H2" s="3"/>
      <c r="I2" s="3"/>
      <c r="J2" s="3"/>
      <c r="K2" s="3"/>
      <c r="L2" s="3"/>
      <c r="M2" s="3"/>
      <c r="N2" s="3"/>
      <c r="O2" s="87"/>
    </row>
    <row r="3" spans="1:25" ht="15" customHeight="1">
      <c r="A3" s="42"/>
      <c r="B3" s="284" t="s">
        <v>306</v>
      </c>
      <c r="C3" s="3"/>
      <c r="D3" s="3"/>
      <c r="E3" s="3"/>
      <c r="F3" s="3"/>
      <c r="G3" s="3"/>
      <c r="H3" s="3"/>
      <c r="I3" s="3"/>
      <c r="J3" s="3"/>
      <c r="K3" s="3"/>
      <c r="L3" s="3"/>
      <c r="M3" s="3"/>
      <c r="N3" s="3"/>
      <c r="O3" s="87"/>
    </row>
    <row r="4" spans="1:25" s="88" customFormat="1">
      <c r="A4" s="5"/>
      <c r="B4" s="87"/>
      <c r="C4" s="87"/>
      <c r="D4" s="87"/>
      <c r="E4" s="87"/>
      <c r="F4" s="87"/>
      <c r="G4" s="87"/>
      <c r="H4" s="87"/>
      <c r="I4" s="87"/>
      <c r="J4" s="87"/>
      <c r="K4" s="87"/>
      <c r="L4" s="87"/>
      <c r="M4" s="87"/>
      <c r="N4" s="87"/>
      <c r="O4" s="87"/>
      <c r="P4" s="116"/>
      <c r="Q4" s="116"/>
      <c r="R4" s="116"/>
      <c r="S4" s="116"/>
      <c r="T4" s="116"/>
      <c r="U4" s="116"/>
      <c r="V4" s="116"/>
      <c r="W4" s="116"/>
      <c r="X4" s="116"/>
      <c r="Y4" s="116"/>
    </row>
    <row r="5" spans="1:25" s="88" customFormat="1" ht="13.5" thickBot="1">
      <c r="A5" s="5"/>
      <c r="B5" s="87"/>
      <c r="C5" s="87"/>
      <c r="D5" s="87"/>
      <c r="E5" s="87"/>
      <c r="F5" s="87"/>
      <c r="G5" s="87"/>
      <c r="H5" s="87"/>
      <c r="I5" s="87"/>
      <c r="J5" s="87"/>
      <c r="K5" s="87"/>
      <c r="L5" s="87"/>
      <c r="M5" s="87"/>
      <c r="N5" s="87"/>
      <c r="O5" s="87"/>
      <c r="P5" s="116"/>
      <c r="Q5" s="116"/>
      <c r="R5" s="116"/>
      <c r="S5" s="116"/>
      <c r="T5" s="116"/>
      <c r="U5" s="116"/>
      <c r="V5" s="116"/>
      <c r="W5" s="116"/>
      <c r="X5" s="116"/>
      <c r="Y5" s="116"/>
    </row>
    <row r="6" spans="1:25" s="88" customFormat="1" ht="22.5" customHeight="1" thickBot="1">
      <c r="A6" s="5"/>
      <c r="B6" s="1388" t="s">
        <v>829</v>
      </c>
      <c r="C6" s="1389"/>
      <c r="D6" s="1389"/>
      <c r="E6" s="1389"/>
      <c r="F6" s="1389"/>
      <c r="G6" s="1389"/>
      <c r="H6" s="1389"/>
      <c r="I6" s="1389"/>
      <c r="J6" s="1389"/>
      <c r="K6" s="1389"/>
      <c r="L6" s="1389"/>
      <c r="M6" s="1389"/>
      <c r="N6" s="1389"/>
      <c r="O6" s="1390"/>
      <c r="P6" s="116"/>
      <c r="Q6" s="116"/>
      <c r="R6" s="116"/>
      <c r="S6" s="116"/>
      <c r="T6" s="116"/>
      <c r="U6" s="116"/>
      <c r="V6" s="116"/>
      <c r="W6" s="116"/>
      <c r="X6" s="116"/>
      <c r="Y6" s="116"/>
    </row>
    <row r="7" spans="1:25" s="88" customFormat="1">
      <c r="A7" s="5"/>
      <c r="B7" s="5"/>
      <c r="C7" s="5"/>
      <c r="D7" s="5"/>
      <c r="E7" s="5"/>
      <c r="F7" s="5"/>
      <c r="G7" s="5"/>
      <c r="H7" s="5"/>
      <c r="I7" s="5"/>
      <c r="J7" s="5"/>
      <c r="K7" s="5"/>
      <c r="L7" s="5"/>
      <c r="M7" s="5"/>
      <c r="N7" s="5"/>
      <c r="O7" s="5"/>
      <c r="P7" s="116"/>
      <c r="Q7" s="116"/>
      <c r="R7" s="116"/>
      <c r="S7" s="116"/>
      <c r="T7" s="116"/>
      <c r="U7" s="116"/>
      <c r="V7" s="116"/>
      <c r="W7" s="116"/>
      <c r="X7" s="116"/>
      <c r="Y7" s="116"/>
    </row>
    <row r="8" spans="1:25" s="88" customFormat="1" ht="13.5" thickBot="1">
      <c r="A8" s="5"/>
      <c r="B8" s="475" t="s">
        <v>900</v>
      </c>
      <c r="C8" s="5"/>
      <c r="D8" s="5"/>
      <c r="E8" s="5"/>
      <c r="F8" s="5"/>
      <c r="G8" s="5"/>
      <c r="H8" s="5"/>
      <c r="I8" s="5"/>
      <c r="J8" s="5"/>
      <c r="K8" s="5"/>
      <c r="L8" s="5"/>
      <c r="M8" s="5"/>
      <c r="N8" s="5"/>
      <c r="O8" s="75"/>
      <c r="P8" s="116"/>
      <c r="Q8" s="116"/>
      <c r="R8" s="116"/>
      <c r="S8" s="116"/>
      <c r="T8" s="116"/>
      <c r="U8" s="116"/>
      <c r="V8" s="116"/>
      <c r="W8" s="116"/>
      <c r="X8" s="116"/>
      <c r="Y8" s="116"/>
    </row>
    <row r="9" spans="1:25" s="88" customFormat="1" ht="14" thickTop="1" thickBot="1">
      <c r="A9" s="5"/>
      <c r="B9" s="117"/>
      <c r="C9" s="476">
        <v>43831</v>
      </c>
      <c r="D9" s="476">
        <v>43862</v>
      </c>
      <c r="E9" s="476">
        <v>43891</v>
      </c>
      <c r="F9" s="476">
        <v>43922</v>
      </c>
      <c r="G9" s="476">
        <v>43952</v>
      </c>
      <c r="H9" s="476">
        <v>43983</v>
      </c>
      <c r="I9" s="476">
        <v>44013</v>
      </c>
      <c r="J9" s="476">
        <v>44044</v>
      </c>
      <c r="K9" s="476">
        <v>44075</v>
      </c>
      <c r="L9" s="476">
        <v>44105</v>
      </c>
      <c r="M9" s="476">
        <v>44136</v>
      </c>
      <c r="N9" s="476">
        <v>44166</v>
      </c>
      <c r="O9" s="477">
        <v>2020</v>
      </c>
      <c r="P9" s="116"/>
      <c r="Q9" s="116"/>
      <c r="R9" s="116"/>
      <c r="S9" s="116"/>
      <c r="T9" s="116"/>
      <c r="U9" s="116"/>
      <c r="V9" s="116"/>
      <c r="W9" s="116"/>
      <c r="X9" s="116"/>
      <c r="Y9" s="116"/>
    </row>
    <row r="10" spans="1:25" s="88" customFormat="1" ht="14" thickTop="1" thickBot="1">
      <c r="A10" s="5"/>
      <c r="B10" s="5"/>
      <c r="C10" s="5"/>
      <c r="D10" s="5"/>
      <c r="E10" s="5"/>
      <c r="F10" s="93"/>
      <c r="G10" s="93"/>
      <c r="H10" s="93"/>
      <c r="I10" s="93"/>
      <c r="J10" s="93"/>
      <c r="K10" s="93"/>
      <c r="L10" s="93"/>
      <c r="M10" s="93"/>
      <c r="N10" s="93"/>
      <c r="O10" s="93"/>
      <c r="P10" s="116"/>
      <c r="Q10" s="116"/>
      <c r="R10" s="116"/>
      <c r="S10" s="116"/>
      <c r="T10" s="116"/>
      <c r="U10" s="116"/>
      <c r="V10" s="116"/>
      <c r="W10" s="116"/>
      <c r="X10" s="116"/>
      <c r="Y10" s="116"/>
    </row>
    <row r="11" spans="1:25" s="88" customFormat="1" ht="13.5" thickBot="1">
      <c r="A11" s="5"/>
      <c r="B11" s="1385" t="s">
        <v>782</v>
      </c>
      <c r="C11" s="1386"/>
      <c r="D11" s="1386"/>
      <c r="E11" s="1386"/>
      <c r="F11" s="1386"/>
      <c r="G11" s="1386"/>
      <c r="H11" s="1386"/>
      <c r="I11" s="1386"/>
      <c r="J11" s="1386"/>
      <c r="K11" s="1386"/>
      <c r="L11" s="1386"/>
      <c r="M11" s="1386"/>
      <c r="N11" s="1386"/>
      <c r="O11" s="1387"/>
      <c r="P11" s="116"/>
      <c r="Q11" s="116"/>
      <c r="R11" s="116"/>
      <c r="S11" s="116"/>
      <c r="T11" s="116"/>
      <c r="U11" s="116"/>
      <c r="V11" s="116"/>
      <c r="W11" s="116"/>
      <c r="X11" s="116"/>
      <c r="Y11" s="116"/>
    </row>
    <row r="12" spans="1:25" s="120" customFormat="1" ht="13.5" thickBot="1">
      <c r="A12" s="118"/>
      <c r="B12" s="119"/>
      <c r="C12" s="93"/>
      <c r="D12" s="93"/>
      <c r="E12" s="93"/>
      <c r="F12" s="93"/>
      <c r="G12" s="93"/>
      <c r="H12" s="93"/>
      <c r="I12" s="93"/>
      <c r="J12" s="93"/>
      <c r="K12" s="93"/>
      <c r="L12" s="93"/>
      <c r="M12" s="93"/>
      <c r="N12" s="93"/>
      <c r="O12" s="93"/>
      <c r="P12" s="116"/>
      <c r="Q12" s="116"/>
      <c r="R12" s="116"/>
      <c r="S12" s="116"/>
      <c r="T12" s="116"/>
      <c r="U12" s="116"/>
      <c r="V12" s="116"/>
      <c r="W12" s="116"/>
      <c r="X12" s="116"/>
      <c r="Y12" s="116"/>
    </row>
    <row r="13" spans="1:25" ht="15" thickBot="1">
      <c r="B13" s="348" t="s">
        <v>61</v>
      </c>
      <c r="C13" s="349">
        <f t="shared" ref="C13:O13" si="0">+C14+C15</f>
        <v>2419.3282581866774</v>
      </c>
      <c r="D13" s="349">
        <f t="shared" si="0"/>
        <v>2954.8118051221281</v>
      </c>
      <c r="E13" s="349">
        <f t="shared" si="0"/>
        <v>3400.9454488707315</v>
      </c>
      <c r="F13" s="349">
        <f t="shared" si="0"/>
        <v>9791.3879545155942</v>
      </c>
      <c r="G13" s="349">
        <f t="shared" si="0"/>
        <v>10617.195118938689</v>
      </c>
      <c r="H13" s="349">
        <f t="shared" si="0"/>
        <v>4564.9494016474473</v>
      </c>
      <c r="I13" s="349">
        <f t="shared" si="0"/>
        <v>1660.9895406846324</v>
      </c>
      <c r="J13" s="349">
        <f t="shared" si="0"/>
        <v>207.58361287936646</v>
      </c>
      <c r="K13" s="349">
        <f t="shared" si="0"/>
        <v>530.71303018646847</v>
      </c>
      <c r="L13" s="349">
        <f t="shared" si="0"/>
        <v>3580.6368015787716</v>
      </c>
      <c r="M13" s="349">
        <f t="shared" si="0"/>
        <v>3178.3873660538943</v>
      </c>
      <c r="N13" s="349">
        <f t="shared" si="0"/>
        <v>1325.2927621399949</v>
      </c>
      <c r="O13" s="349">
        <f t="shared" si="0"/>
        <v>44232.221100804396</v>
      </c>
      <c r="P13" s="89"/>
      <c r="Q13" s="89"/>
      <c r="R13" s="89"/>
      <c r="S13" s="89"/>
      <c r="T13" s="89"/>
      <c r="U13" s="89"/>
      <c r="V13" s="89"/>
      <c r="W13" s="89"/>
      <c r="X13" s="89"/>
    </row>
    <row r="14" spans="1:25">
      <c r="A14" s="5"/>
      <c r="B14" s="482" t="s">
        <v>62</v>
      </c>
      <c r="C14" s="125">
        <v>2113.1434564220872</v>
      </c>
      <c r="D14" s="125">
        <v>459.38235453481104</v>
      </c>
      <c r="E14" s="92">
        <v>1425.26320253108</v>
      </c>
      <c r="F14" s="92">
        <v>722.05482905086899</v>
      </c>
      <c r="G14" s="92">
        <v>1252.1113919756501</v>
      </c>
      <c r="H14" s="125">
        <v>958.81342715727101</v>
      </c>
      <c r="I14" s="125">
        <v>0</v>
      </c>
      <c r="J14" s="125">
        <v>0</v>
      </c>
      <c r="K14" s="125">
        <v>0</v>
      </c>
      <c r="L14" s="125">
        <v>0</v>
      </c>
      <c r="M14" s="125">
        <v>0</v>
      </c>
      <c r="N14" s="125">
        <v>0</v>
      </c>
      <c r="O14" s="125">
        <f>SUM(C14:N14)</f>
        <v>6930.7686616717674</v>
      </c>
      <c r="P14" s="89"/>
      <c r="Q14" s="89"/>
      <c r="R14" s="89"/>
      <c r="S14" s="89"/>
      <c r="T14" s="89"/>
      <c r="U14" s="89"/>
      <c r="V14" s="89"/>
      <c r="W14" s="89"/>
      <c r="X14" s="89"/>
    </row>
    <row r="15" spans="1:25">
      <c r="A15" s="5"/>
      <c r="B15" s="482" t="s">
        <v>63</v>
      </c>
      <c r="C15" s="125">
        <v>306.18480176459013</v>
      </c>
      <c r="D15" s="125">
        <v>2495.4294505873172</v>
      </c>
      <c r="E15" s="92">
        <v>1975.6822463396516</v>
      </c>
      <c r="F15" s="92">
        <v>9069.3331254647255</v>
      </c>
      <c r="G15" s="92">
        <v>9365.0837269630392</v>
      </c>
      <c r="H15" s="125">
        <v>3606.1359744901761</v>
      </c>
      <c r="I15" s="125">
        <v>1660.9895406846324</v>
      </c>
      <c r="J15" s="125">
        <v>207.58361287936646</v>
      </c>
      <c r="K15" s="125">
        <v>530.71303018646847</v>
      </c>
      <c r="L15" s="125">
        <v>3580.6368015787716</v>
      </c>
      <c r="M15" s="125">
        <v>3178.3873660538943</v>
      </c>
      <c r="N15" s="125">
        <v>1325.2927621399949</v>
      </c>
      <c r="O15" s="125">
        <f>SUM(C15:N15)</f>
        <v>37301.452439132627</v>
      </c>
      <c r="P15" s="89"/>
      <c r="Q15" s="89"/>
      <c r="R15" s="89"/>
      <c r="S15" s="89"/>
      <c r="T15" s="89"/>
      <c r="U15" s="89"/>
      <c r="V15" s="89"/>
      <c r="W15" s="89"/>
      <c r="X15" s="89"/>
    </row>
    <row r="16" spans="1:25" s="120" customFormat="1" ht="13.5" thickBot="1">
      <c r="A16" s="5"/>
      <c r="B16" s="5"/>
      <c r="C16" s="478"/>
      <c r="D16" s="478"/>
      <c r="E16" s="489"/>
      <c r="F16" s="489"/>
      <c r="G16" s="489"/>
      <c r="H16" s="478"/>
      <c r="I16" s="478"/>
      <c r="J16" s="478"/>
      <c r="K16" s="478"/>
      <c r="L16" s="478"/>
      <c r="M16" s="478"/>
      <c r="N16" s="478"/>
      <c r="O16" s="478"/>
      <c r="P16" s="89"/>
      <c r="Q16" s="89"/>
      <c r="R16" s="89"/>
      <c r="S16" s="89"/>
      <c r="T16" s="89"/>
      <c r="U16" s="89"/>
      <c r="V16" s="89"/>
      <c r="W16" s="89"/>
      <c r="X16" s="89"/>
      <c r="Y16" s="116"/>
    </row>
    <row r="17" spans="1:25" s="71" customFormat="1" ht="13.5" thickBot="1">
      <c r="A17" s="5"/>
      <c r="B17" s="126" t="s">
        <v>53</v>
      </c>
      <c r="C17" s="78">
        <f t="shared" ref="C17:O17" si="1">+C18+C22+C24+C27+C28+C31</f>
        <v>230.60538800387499</v>
      </c>
      <c r="D17" s="78">
        <f t="shared" si="1"/>
        <v>173.68530452621056</v>
      </c>
      <c r="E17" s="78">
        <f t="shared" si="1"/>
        <v>286.68199225961445</v>
      </c>
      <c r="F17" s="78">
        <f t="shared" si="1"/>
        <v>148.73414584651246</v>
      </c>
      <c r="G17" s="78">
        <f t="shared" si="1"/>
        <v>2129.3284325733339</v>
      </c>
      <c r="H17" s="78">
        <f t="shared" si="1"/>
        <v>189.34316811475884</v>
      </c>
      <c r="I17" s="78">
        <f t="shared" si="1"/>
        <v>266.56603924196401</v>
      </c>
      <c r="J17" s="78">
        <f t="shared" si="1"/>
        <v>144.8593599569765</v>
      </c>
      <c r="K17" s="78">
        <f t="shared" si="1"/>
        <v>259.52524254817945</v>
      </c>
      <c r="L17" s="78">
        <f t="shared" si="1"/>
        <v>147.31793398027514</v>
      </c>
      <c r="M17" s="78">
        <f t="shared" si="1"/>
        <v>175.12559903927249</v>
      </c>
      <c r="N17" s="78">
        <f t="shared" si="1"/>
        <v>183.80513730168332</v>
      </c>
      <c r="O17" s="127">
        <f t="shared" si="1"/>
        <v>4335.577743392656</v>
      </c>
      <c r="P17" s="89"/>
      <c r="Q17" s="89"/>
      <c r="R17" s="89"/>
      <c r="S17" s="89"/>
      <c r="T17" s="89"/>
      <c r="U17" s="89"/>
      <c r="V17" s="89"/>
      <c r="W17" s="89"/>
      <c r="X17" s="89"/>
      <c r="Y17" s="116"/>
    </row>
    <row r="18" spans="1:25" s="71" customFormat="1">
      <c r="A18" s="5"/>
      <c r="B18" s="483" t="s">
        <v>64</v>
      </c>
      <c r="C18" s="79">
        <f t="shared" ref="C18:O18" si="2">SUM(C19:C21)</f>
        <v>106.30959368800002</v>
      </c>
      <c r="D18" s="79">
        <f t="shared" si="2"/>
        <v>123.421427882</v>
      </c>
      <c r="E18" s="79">
        <f t="shared" si="2"/>
        <v>262.84036414390329</v>
      </c>
      <c r="F18" s="79">
        <f t="shared" si="2"/>
        <v>114.37896912708925</v>
      </c>
      <c r="G18" s="79">
        <f t="shared" si="2"/>
        <v>145.79979716899999</v>
      </c>
      <c r="H18" s="79">
        <f t="shared" si="2"/>
        <v>168.6643908666212</v>
      </c>
      <c r="I18" s="79">
        <f t="shared" si="2"/>
        <v>106.30959368800002</v>
      </c>
      <c r="J18" s="79">
        <f t="shared" si="2"/>
        <v>124.212755341</v>
      </c>
      <c r="K18" s="79">
        <f t="shared" si="2"/>
        <v>235.27312468100004</v>
      </c>
      <c r="L18" s="79">
        <f t="shared" si="2"/>
        <v>111.65642174708924</v>
      </c>
      <c r="M18" s="79">
        <f t="shared" si="2"/>
        <v>145.90223235899998</v>
      </c>
      <c r="N18" s="79">
        <f t="shared" si="2"/>
        <v>160.96626712062118</v>
      </c>
      <c r="O18" s="79">
        <f t="shared" si="2"/>
        <v>1805.7349378133244</v>
      </c>
      <c r="P18" s="89"/>
      <c r="Q18" s="89"/>
      <c r="R18" s="89"/>
      <c r="S18" s="89"/>
      <c r="T18" s="89"/>
      <c r="U18" s="89"/>
      <c r="V18" s="89"/>
      <c r="W18" s="89"/>
      <c r="X18" s="89"/>
      <c r="Y18" s="116"/>
    </row>
    <row r="19" spans="1:25" s="71" customFormat="1">
      <c r="A19" s="5"/>
      <c r="B19" s="484" t="s">
        <v>65</v>
      </c>
      <c r="C19" s="94">
        <v>30.57680148</v>
      </c>
      <c r="D19" s="94">
        <v>2.82987872</v>
      </c>
      <c r="E19" s="94">
        <v>98.033239108903302</v>
      </c>
      <c r="F19" s="94">
        <v>55.568497260000001</v>
      </c>
      <c r="G19" s="94">
        <v>17.595637679999999</v>
      </c>
      <c r="H19" s="94">
        <v>33.618539169999998</v>
      </c>
      <c r="I19" s="94">
        <v>30.57680148</v>
      </c>
      <c r="J19" s="94">
        <v>2.82987872</v>
      </c>
      <c r="K19" s="94">
        <v>72.078965406000009</v>
      </c>
      <c r="L19" s="94">
        <v>52.479827759999992</v>
      </c>
      <c r="M19" s="94">
        <v>17.608887679999999</v>
      </c>
      <c r="N19" s="94">
        <v>33.618539169999998</v>
      </c>
      <c r="O19" s="94">
        <f>SUM(C19:N19)</f>
        <v>447.41549363490333</v>
      </c>
      <c r="P19" s="89"/>
      <c r="Q19" s="89"/>
      <c r="R19" s="89"/>
      <c r="S19" s="89"/>
      <c r="T19" s="89"/>
      <c r="U19" s="89"/>
      <c r="V19" s="89"/>
      <c r="W19" s="89"/>
      <c r="X19" s="89"/>
      <c r="Y19" s="116"/>
    </row>
    <row r="20" spans="1:25" s="71" customFormat="1">
      <c r="A20" s="5"/>
      <c r="B20" s="485" t="s">
        <v>66</v>
      </c>
      <c r="C20" s="360">
        <v>53.856697060000009</v>
      </c>
      <c r="D20" s="360">
        <v>46.049553332000002</v>
      </c>
      <c r="E20" s="360">
        <v>139.499447137</v>
      </c>
      <c r="F20" s="360">
        <v>44.515392360000007</v>
      </c>
      <c r="G20" s="360">
        <v>96.42920518999999</v>
      </c>
      <c r="H20" s="360">
        <v>51.337792614000008</v>
      </c>
      <c r="I20" s="360">
        <v>53.856697060000009</v>
      </c>
      <c r="J20" s="360">
        <v>46.840880791000004</v>
      </c>
      <c r="K20" s="360">
        <v>136.19777114700003</v>
      </c>
      <c r="L20" s="83">
        <v>44.515392360000007</v>
      </c>
      <c r="M20" s="360">
        <v>96.42920518999999</v>
      </c>
      <c r="N20" s="360">
        <v>43.498878490000003</v>
      </c>
      <c r="O20" s="83">
        <f>SUM(C20:N20)</f>
        <v>853.02691273100004</v>
      </c>
      <c r="P20" s="89"/>
      <c r="Q20" s="89"/>
      <c r="R20" s="89"/>
      <c r="S20" s="89"/>
      <c r="T20" s="89"/>
      <c r="U20" s="89"/>
      <c r="V20" s="89"/>
      <c r="W20" s="89"/>
      <c r="X20" s="89"/>
      <c r="Y20" s="116"/>
    </row>
    <row r="21" spans="1:25" s="71" customFormat="1">
      <c r="A21" s="5"/>
      <c r="B21" s="486" t="s">
        <v>67</v>
      </c>
      <c r="C21" s="361">
        <v>21.876095148000001</v>
      </c>
      <c r="D21" s="361">
        <v>74.541995830000005</v>
      </c>
      <c r="E21" s="361">
        <v>25.307677898000001</v>
      </c>
      <c r="F21" s="361">
        <v>14.295079507089243</v>
      </c>
      <c r="G21" s="361">
        <v>31.774954299000001</v>
      </c>
      <c r="H21" s="361">
        <v>83.708059082621176</v>
      </c>
      <c r="I21" s="361">
        <v>21.876095148000001</v>
      </c>
      <c r="J21" s="361">
        <v>74.541995830000005</v>
      </c>
      <c r="K21" s="361">
        <v>26.996388128</v>
      </c>
      <c r="L21" s="82">
        <v>14.661201627089243</v>
      </c>
      <c r="M21" s="361">
        <v>31.864139488999999</v>
      </c>
      <c r="N21" s="361">
        <v>83.848849460621182</v>
      </c>
      <c r="O21" s="82">
        <f>SUM(C21:N21)</f>
        <v>505.29253144742091</v>
      </c>
      <c r="P21" s="89"/>
      <c r="Q21" s="89"/>
      <c r="R21" s="89"/>
      <c r="S21" s="89"/>
      <c r="T21" s="89"/>
      <c r="U21" s="89"/>
      <c r="V21" s="89"/>
      <c r="W21" s="89"/>
      <c r="X21" s="89"/>
      <c r="Y21" s="116"/>
    </row>
    <row r="22" spans="1:25" s="121" customFormat="1">
      <c r="A22" s="5"/>
      <c r="B22" s="378" t="s">
        <v>68</v>
      </c>
      <c r="C22" s="379">
        <f>+C23</f>
        <v>0</v>
      </c>
      <c r="D22" s="379">
        <f t="shared" ref="D22:N22" si="3">+D23</f>
        <v>19.144436859231</v>
      </c>
      <c r="E22" s="379">
        <f t="shared" si="3"/>
        <v>0</v>
      </c>
      <c r="F22" s="379">
        <f t="shared" si="3"/>
        <v>0</v>
      </c>
      <c r="G22" s="379">
        <f t="shared" si="3"/>
        <v>0</v>
      </c>
      <c r="H22" s="379">
        <f t="shared" si="3"/>
        <v>0</v>
      </c>
      <c r="I22" s="379">
        <f t="shared" si="3"/>
        <v>0</v>
      </c>
      <c r="J22" s="379">
        <f t="shared" si="3"/>
        <v>0</v>
      </c>
      <c r="K22" s="379">
        <f t="shared" si="3"/>
        <v>0</v>
      </c>
      <c r="L22" s="379">
        <f t="shared" si="3"/>
        <v>0</v>
      </c>
      <c r="M22" s="379">
        <f t="shared" si="3"/>
        <v>0</v>
      </c>
      <c r="N22" s="379">
        <f t="shared" si="3"/>
        <v>0</v>
      </c>
      <c r="O22" s="80">
        <f>+O23</f>
        <v>19.144436859231</v>
      </c>
      <c r="P22" s="89"/>
      <c r="Q22" s="89"/>
      <c r="R22" s="89"/>
      <c r="S22" s="89"/>
      <c r="T22" s="89"/>
      <c r="U22" s="89"/>
      <c r="V22" s="89"/>
      <c r="W22" s="89"/>
      <c r="X22" s="89"/>
      <c r="Y22" s="116"/>
    </row>
    <row r="23" spans="1:25" s="121" customFormat="1">
      <c r="A23" s="5"/>
      <c r="B23" s="484" t="s">
        <v>69</v>
      </c>
      <c r="C23" s="362">
        <v>0</v>
      </c>
      <c r="D23" s="362">
        <v>19.144436859231</v>
      </c>
      <c r="E23" s="362">
        <v>0</v>
      </c>
      <c r="F23" s="362">
        <v>0</v>
      </c>
      <c r="G23" s="362">
        <v>0</v>
      </c>
      <c r="H23" s="362">
        <v>0</v>
      </c>
      <c r="I23" s="362">
        <v>0</v>
      </c>
      <c r="J23" s="362">
        <v>0</v>
      </c>
      <c r="K23" s="362">
        <v>0</v>
      </c>
      <c r="L23" s="362">
        <v>0</v>
      </c>
      <c r="M23" s="362">
        <v>0</v>
      </c>
      <c r="N23" s="362">
        <v>0</v>
      </c>
      <c r="O23" s="94">
        <f>SUM(C23:N23)</f>
        <v>19.144436859231</v>
      </c>
      <c r="P23" s="89"/>
      <c r="Q23" s="89"/>
      <c r="R23" s="89"/>
      <c r="S23" s="89"/>
      <c r="T23" s="89"/>
      <c r="U23" s="89"/>
      <c r="V23" s="89"/>
      <c r="W23" s="89"/>
      <c r="X23" s="89"/>
      <c r="Y23" s="116"/>
    </row>
    <row r="24" spans="1:25" s="71" customFormat="1">
      <c r="A24" s="5"/>
      <c r="B24" s="378" t="s">
        <v>70</v>
      </c>
      <c r="C24" s="379">
        <f t="shared" ref="C24:O24" si="4">+C25+C26</f>
        <v>1.1551060712530712E-2</v>
      </c>
      <c r="D24" s="379">
        <f t="shared" si="4"/>
        <v>0.36970012914822498</v>
      </c>
      <c r="E24" s="379">
        <f t="shared" si="4"/>
        <v>1.18430954966655E-2</v>
      </c>
      <c r="F24" s="379">
        <f t="shared" si="4"/>
        <v>1.175541116883117E-2</v>
      </c>
      <c r="G24" s="379">
        <f t="shared" si="4"/>
        <v>6.689938918787206</v>
      </c>
      <c r="H24" s="379">
        <f t="shared" si="4"/>
        <v>1.189347715338715E-2</v>
      </c>
      <c r="I24" s="379">
        <f t="shared" si="4"/>
        <v>1.203395044577045E-2</v>
      </c>
      <c r="J24" s="379">
        <f t="shared" si="4"/>
        <v>1.3766949437740539</v>
      </c>
      <c r="K24" s="379">
        <f t="shared" si="4"/>
        <v>1.210335763074763E-2</v>
      </c>
      <c r="L24" s="379">
        <f t="shared" si="4"/>
        <v>1.2239461523341521E-2</v>
      </c>
      <c r="M24" s="379">
        <f t="shared" si="4"/>
        <v>6.6902855873621458</v>
      </c>
      <c r="N24" s="379">
        <f t="shared" si="4"/>
        <v>1.2378573948753951E-2</v>
      </c>
      <c r="O24" s="379">
        <f t="shared" si="4"/>
        <v>15.222417967151657</v>
      </c>
      <c r="P24" s="89"/>
      <c r="Q24" s="89"/>
      <c r="R24" s="89"/>
      <c r="S24" s="89"/>
      <c r="T24" s="89"/>
      <c r="U24" s="89"/>
      <c r="V24" s="89"/>
      <c r="W24" s="89"/>
      <c r="X24" s="89"/>
      <c r="Y24" s="116"/>
    </row>
    <row r="25" spans="1:25" s="121" customFormat="1">
      <c r="A25" s="5"/>
      <c r="B25" s="484" t="s">
        <v>73</v>
      </c>
      <c r="C25" s="362">
        <v>0</v>
      </c>
      <c r="D25" s="362">
        <v>0.358081646143662</v>
      </c>
      <c r="E25" s="362">
        <v>0</v>
      </c>
      <c r="F25" s="362">
        <v>0</v>
      </c>
      <c r="G25" s="362">
        <v>0.358081646143662</v>
      </c>
      <c r="H25" s="362">
        <v>0</v>
      </c>
      <c r="I25" s="362">
        <v>0</v>
      </c>
      <c r="J25" s="362">
        <v>0.358081646143662</v>
      </c>
      <c r="K25" s="362">
        <v>0</v>
      </c>
      <c r="L25" s="362">
        <v>0</v>
      </c>
      <c r="M25" s="362">
        <v>0.358081646143662</v>
      </c>
      <c r="N25" s="362">
        <v>0</v>
      </c>
      <c r="O25" s="362">
        <f>SUM(C25:N25)</f>
        <v>1.432326584574648</v>
      </c>
      <c r="P25" s="89"/>
      <c r="Q25" s="89"/>
      <c r="R25" s="89"/>
      <c r="S25" s="89"/>
      <c r="T25" s="89"/>
      <c r="U25" s="89"/>
      <c r="V25" s="89"/>
      <c r="W25" s="89"/>
      <c r="X25" s="89"/>
      <c r="Y25" s="116"/>
    </row>
    <row r="26" spans="1:25" s="71" customFormat="1">
      <c r="A26" s="5"/>
      <c r="B26" s="485" t="s">
        <v>71</v>
      </c>
      <c r="C26" s="360">
        <v>1.1551060712530712E-2</v>
      </c>
      <c r="D26" s="360">
        <v>1.1618483004563E-2</v>
      </c>
      <c r="E26" s="360">
        <v>1.18430954966655E-2</v>
      </c>
      <c r="F26" s="360">
        <v>1.175541116883117E-2</v>
      </c>
      <c r="G26" s="360">
        <v>6.3318572726435436</v>
      </c>
      <c r="H26" s="360">
        <v>1.189347715338715E-2</v>
      </c>
      <c r="I26" s="360">
        <v>1.203395044577045E-2</v>
      </c>
      <c r="J26" s="360">
        <v>1.0186132976303919</v>
      </c>
      <c r="K26" s="360">
        <v>1.210335763074763E-2</v>
      </c>
      <c r="L26" s="360">
        <v>1.2239461523341521E-2</v>
      </c>
      <c r="M26" s="360">
        <v>6.3322039412184834</v>
      </c>
      <c r="N26" s="360">
        <v>1.2378573948753951E-2</v>
      </c>
      <c r="O26" s="83">
        <f t="shared" ref="O26:O27" si="5">SUM(C26:N26)</f>
        <v>13.790091382577009</v>
      </c>
      <c r="P26" s="89"/>
      <c r="Q26" s="89"/>
      <c r="R26" s="89"/>
      <c r="S26" s="89"/>
      <c r="T26" s="89"/>
      <c r="U26" s="89"/>
      <c r="V26" s="89"/>
      <c r="W26" s="89"/>
      <c r="X26" s="89"/>
      <c r="Y26" s="116"/>
    </row>
    <row r="27" spans="1:25" s="5" customFormat="1">
      <c r="B27" s="378" t="s">
        <v>72</v>
      </c>
      <c r="C27" s="379">
        <v>111.18606993</v>
      </c>
      <c r="D27" s="379">
        <v>0</v>
      </c>
      <c r="E27" s="379">
        <v>1.28245124919911</v>
      </c>
      <c r="F27" s="379">
        <v>19.404505620174742</v>
      </c>
      <c r="G27" s="379">
        <v>1961.8265441808135</v>
      </c>
      <c r="H27" s="379">
        <v>0.42075657</v>
      </c>
      <c r="I27" s="379">
        <v>146.56027624999999</v>
      </c>
      <c r="J27" s="379">
        <v>0</v>
      </c>
      <c r="K27" s="379">
        <v>0.12129997000000001</v>
      </c>
      <c r="L27" s="379">
        <v>19.404505620174742</v>
      </c>
      <c r="M27" s="379">
        <v>6.2824142376677798</v>
      </c>
      <c r="N27" s="379">
        <v>0.42075657</v>
      </c>
      <c r="O27" s="80">
        <f t="shared" si="5"/>
        <v>2266.9095801980293</v>
      </c>
      <c r="P27" s="89"/>
      <c r="Q27" s="89"/>
      <c r="R27" s="89"/>
      <c r="S27" s="89"/>
      <c r="T27" s="89"/>
      <c r="U27" s="89"/>
      <c r="V27" s="89"/>
      <c r="W27" s="89"/>
      <c r="X27" s="89"/>
      <c r="Y27" s="116"/>
    </row>
    <row r="28" spans="1:25" s="5" customFormat="1">
      <c r="B28" s="356" t="s">
        <v>373</v>
      </c>
      <c r="C28" s="379">
        <f>+C29</f>
        <v>1.3114102299999999</v>
      </c>
      <c r="D28" s="379">
        <f t="shared" ref="D28:N28" si="6">+D29</f>
        <v>12.885991669999999</v>
      </c>
      <c r="E28" s="379">
        <f t="shared" si="6"/>
        <v>0</v>
      </c>
      <c r="F28" s="379">
        <f t="shared" si="6"/>
        <v>0</v>
      </c>
      <c r="G28" s="379">
        <f t="shared" si="6"/>
        <v>0</v>
      </c>
      <c r="H28" s="379">
        <f t="shared" si="6"/>
        <v>0</v>
      </c>
      <c r="I28" s="379">
        <f t="shared" si="6"/>
        <v>1.2677281499999999</v>
      </c>
      <c r="J28" s="379">
        <f t="shared" si="6"/>
        <v>0</v>
      </c>
      <c r="K28" s="379">
        <f t="shared" si="6"/>
        <v>0</v>
      </c>
      <c r="L28" s="379">
        <f t="shared" si="6"/>
        <v>0</v>
      </c>
      <c r="M28" s="379">
        <f t="shared" si="6"/>
        <v>0</v>
      </c>
      <c r="N28" s="379">
        <f t="shared" si="6"/>
        <v>1.2243234999999999</v>
      </c>
      <c r="O28" s="80">
        <f>+O29</f>
        <v>16.68945355</v>
      </c>
      <c r="P28" s="89"/>
      <c r="Q28" s="89"/>
      <c r="R28" s="89"/>
      <c r="S28" s="89"/>
      <c r="T28" s="89"/>
      <c r="U28" s="89"/>
      <c r="V28" s="89"/>
      <c r="W28" s="89"/>
      <c r="X28" s="89"/>
      <c r="Y28" s="116"/>
    </row>
    <row r="29" spans="1:25" s="5" customFormat="1">
      <c r="B29" s="486" t="s">
        <v>71</v>
      </c>
      <c r="C29" s="361">
        <f>+C30</f>
        <v>1.3114102299999999</v>
      </c>
      <c r="D29" s="361">
        <f t="shared" ref="D29:N29" si="7">+D30</f>
        <v>12.885991669999999</v>
      </c>
      <c r="E29" s="361">
        <f t="shared" si="7"/>
        <v>0</v>
      </c>
      <c r="F29" s="361">
        <f t="shared" si="7"/>
        <v>0</v>
      </c>
      <c r="G29" s="361">
        <f t="shared" si="7"/>
        <v>0</v>
      </c>
      <c r="H29" s="361">
        <f t="shared" si="7"/>
        <v>0</v>
      </c>
      <c r="I29" s="361">
        <f t="shared" si="7"/>
        <v>1.2677281499999999</v>
      </c>
      <c r="J29" s="361">
        <f t="shared" si="7"/>
        <v>0</v>
      </c>
      <c r="K29" s="361">
        <f t="shared" si="7"/>
        <v>0</v>
      </c>
      <c r="L29" s="361">
        <f t="shared" si="7"/>
        <v>0</v>
      </c>
      <c r="M29" s="361">
        <f t="shared" si="7"/>
        <v>0</v>
      </c>
      <c r="N29" s="361">
        <f t="shared" si="7"/>
        <v>1.2243234999999999</v>
      </c>
      <c r="O29" s="82">
        <f>+O30</f>
        <v>16.68945355</v>
      </c>
      <c r="P29" s="89"/>
      <c r="Q29" s="89"/>
      <c r="R29" s="89"/>
      <c r="S29" s="89"/>
      <c r="T29" s="89"/>
      <c r="U29" s="89"/>
      <c r="V29" s="89"/>
      <c r="W29" s="89"/>
      <c r="X29" s="89"/>
      <c r="Y29" s="116"/>
    </row>
    <row r="30" spans="1:25" s="121" customFormat="1">
      <c r="A30" s="5"/>
      <c r="B30" s="364" t="s">
        <v>380</v>
      </c>
      <c r="C30" s="360">
        <v>1.3114102299999999</v>
      </c>
      <c r="D30" s="360">
        <v>12.885991669999999</v>
      </c>
      <c r="E30" s="360">
        <v>0</v>
      </c>
      <c r="F30" s="360">
        <v>0</v>
      </c>
      <c r="G30" s="360">
        <v>0</v>
      </c>
      <c r="H30" s="360">
        <v>0</v>
      </c>
      <c r="I30" s="360">
        <v>1.2677281499999999</v>
      </c>
      <c r="J30" s="360">
        <v>0</v>
      </c>
      <c r="K30" s="360">
        <v>0</v>
      </c>
      <c r="L30" s="360">
        <v>0</v>
      </c>
      <c r="M30" s="360">
        <v>0</v>
      </c>
      <c r="N30" s="360">
        <v>1.2243234999999999</v>
      </c>
      <c r="O30" s="83">
        <f>SUM(C30:N30)</f>
        <v>16.68945355</v>
      </c>
      <c r="P30" s="89"/>
      <c r="Q30" s="89"/>
      <c r="R30" s="89"/>
      <c r="S30" s="89"/>
      <c r="T30" s="89"/>
      <c r="U30" s="89"/>
      <c r="V30" s="89"/>
      <c r="W30" s="89"/>
      <c r="X30" s="89"/>
      <c r="Y30" s="116"/>
    </row>
    <row r="31" spans="1:25" s="121" customFormat="1">
      <c r="A31" s="5"/>
      <c r="B31" s="363" t="s">
        <v>928</v>
      </c>
      <c r="C31" s="362">
        <f t="shared" ref="C31:O31" si="8">+C32+C33</f>
        <v>11.786763095162421</v>
      </c>
      <c r="D31" s="362">
        <f t="shared" si="8"/>
        <v>17.863747985831328</v>
      </c>
      <c r="E31" s="362">
        <f t="shared" si="8"/>
        <v>22.547333771015424</v>
      </c>
      <c r="F31" s="362">
        <f t="shared" si="8"/>
        <v>14.938915688079639</v>
      </c>
      <c r="G31" s="362">
        <f t="shared" si="8"/>
        <v>15.012152304733451</v>
      </c>
      <c r="H31" s="362">
        <f t="shared" si="8"/>
        <v>20.246127200984233</v>
      </c>
      <c r="I31" s="362">
        <f t="shared" si="8"/>
        <v>12.41640720351821</v>
      </c>
      <c r="J31" s="362">
        <f t="shared" si="8"/>
        <v>19.269909672202445</v>
      </c>
      <c r="K31" s="362">
        <f t="shared" si="8"/>
        <v>24.118714539548677</v>
      </c>
      <c r="L31" s="362">
        <f t="shared" si="8"/>
        <v>16.244767151487835</v>
      </c>
      <c r="M31" s="362">
        <f t="shared" si="8"/>
        <v>16.250666855242564</v>
      </c>
      <c r="N31" s="362">
        <f t="shared" si="8"/>
        <v>21.18141153711338</v>
      </c>
      <c r="O31" s="94">
        <f t="shared" si="8"/>
        <v>211.87691700491965</v>
      </c>
      <c r="P31" s="89"/>
      <c r="Q31" s="89"/>
      <c r="R31" s="89"/>
      <c r="S31" s="89"/>
      <c r="T31" s="89"/>
      <c r="U31" s="89"/>
      <c r="V31" s="89"/>
      <c r="W31" s="89"/>
      <c r="X31" s="89"/>
      <c r="Y31" s="116"/>
    </row>
    <row r="32" spans="1:25" s="71" customFormat="1">
      <c r="A32" s="5"/>
      <c r="B32" s="363" t="s">
        <v>73</v>
      </c>
      <c r="C32" s="362">
        <v>1.1159500851624209</v>
      </c>
      <c r="D32" s="362">
        <v>1.137030905831329</v>
      </c>
      <c r="E32" s="362">
        <v>1.1692285910154232</v>
      </c>
      <c r="F32" s="362">
        <v>1.1803485180796409</v>
      </c>
      <c r="G32" s="362">
        <v>1.2079473147334521</v>
      </c>
      <c r="H32" s="362">
        <v>1.2254548709842321</v>
      </c>
      <c r="I32" s="362">
        <v>1.2537272635182091</v>
      </c>
      <c r="J32" s="362">
        <v>1.2722697022024441</v>
      </c>
      <c r="K32" s="362">
        <v>1.2964222595486738</v>
      </c>
      <c r="L32" s="362">
        <v>1.3258406814878341</v>
      </c>
      <c r="M32" s="362">
        <v>1.346009145242566</v>
      </c>
      <c r="N32" s="362">
        <v>1.3761620371133829</v>
      </c>
      <c r="O32" s="94">
        <f>SUM(C32:N32)</f>
        <v>14.906391374919609</v>
      </c>
      <c r="P32" s="89"/>
      <c r="Q32" s="89"/>
      <c r="R32" s="89"/>
      <c r="S32" s="89"/>
      <c r="T32" s="89"/>
      <c r="U32" s="89"/>
      <c r="V32" s="89"/>
      <c r="W32" s="89"/>
      <c r="X32" s="89"/>
      <c r="Y32" s="116"/>
    </row>
    <row r="33" spans="1:25" s="71" customFormat="1">
      <c r="A33" s="5"/>
      <c r="B33" s="365" t="s">
        <v>71</v>
      </c>
      <c r="C33" s="366">
        <v>10.67081301</v>
      </c>
      <c r="D33" s="366">
        <v>16.72671708</v>
      </c>
      <c r="E33" s="366">
        <v>21.378105180000002</v>
      </c>
      <c r="F33" s="366">
        <v>13.758567169999999</v>
      </c>
      <c r="G33" s="366">
        <v>13.804204989999999</v>
      </c>
      <c r="H33" s="366">
        <v>19.02067233</v>
      </c>
      <c r="I33" s="366">
        <v>11.16267994</v>
      </c>
      <c r="J33" s="366">
        <v>17.997639970000002</v>
      </c>
      <c r="K33" s="366">
        <v>22.822292280000003</v>
      </c>
      <c r="L33" s="366">
        <v>14.918926470000001</v>
      </c>
      <c r="M33" s="366">
        <v>14.904657709999999</v>
      </c>
      <c r="N33" s="366">
        <v>19.805249499999999</v>
      </c>
      <c r="O33" s="84">
        <f>SUM(C33:N33)</f>
        <v>196.97052563000003</v>
      </c>
      <c r="P33" s="89"/>
      <c r="Q33" s="89"/>
      <c r="R33" s="89"/>
      <c r="S33" s="89"/>
      <c r="T33" s="89"/>
      <c r="U33" s="89"/>
      <c r="V33" s="89"/>
      <c r="W33" s="89"/>
      <c r="X33" s="89"/>
      <c r="Y33" s="116"/>
    </row>
    <row r="34" spans="1:25" s="71" customFormat="1" ht="13.5" thickBot="1">
      <c r="A34" s="5"/>
      <c r="B34" s="367"/>
      <c r="C34" s="367"/>
      <c r="D34" s="367"/>
      <c r="E34" s="367"/>
      <c r="F34" s="81"/>
      <c r="G34" s="81"/>
      <c r="H34" s="81"/>
      <c r="I34" s="81"/>
      <c r="J34" s="81"/>
      <c r="K34" s="81"/>
      <c r="L34" s="81"/>
      <c r="M34" s="81"/>
      <c r="N34" s="81"/>
      <c r="O34" s="81"/>
      <c r="P34" s="89"/>
      <c r="Q34" s="89"/>
      <c r="R34" s="89"/>
      <c r="S34" s="89"/>
      <c r="T34" s="89"/>
      <c r="U34" s="89"/>
      <c r="V34" s="89"/>
      <c r="W34" s="89"/>
      <c r="X34" s="89"/>
      <c r="Y34" s="116"/>
    </row>
    <row r="35" spans="1:25" s="120" customFormat="1" ht="13.5" thickBot="1">
      <c r="A35" s="5"/>
      <c r="B35" s="126" t="s">
        <v>240</v>
      </c>
      <c r="C35" s="78">
        <v>596.01915742208701</v>
      </c>
      <c r="D35" s="78">
        <v>459.38235453481104</v>
      </c>
      <c r="E35" s="78">
        <v>1425.26320253108</v>
      </c>
      <c r="F35" s="78">
        <v>722.05482905086899</v>
      </c>
      <c r="G35" s="78">
        <v>1252.1113919756501</v>
      </c>
      <c r="H35" s="78">
        <v>958.81342715727101</v>
      </c>
      <c r="I35" s="78">
        <v>0</v>
      </c>
      <c r="J35" s="78">
        <v>0</v>
      </c>
      <c r="K35" s="78">
        <v>0</v>
      </c>
      <c r="L35" s="78">
        <v>0</v>
      </c>
      <c r="M35" s="78">
        <v>0</v>
      </c>
      <c r="N35" s="78">
        <v>0</v>
      </c>
      <c r="O35" s="127">
        <f>SUM(C35:N35)</f>
        <v>5413.6443626717682</v>
      </c>
      <c r="P35" s="89"/>
      <c r="Q35" s="89"/>
      <c r="R35" s="89"/>
      <c r="S35" s="89"/>
      <c r="T35" s="89"/>
      <c r="U35" s="89"/>
      <c r="V35" s="89"/>
      <c r="W35" s="89"/>
      <c r="X35" s="89"/>
      <c r="Y35" s="116"/>
    </row>
    <row r="36" spans="1:25" s="71" customFormat="1" ht="13.5" thickBot="1">
      <c r="A36" s="5"/>
      <c r="B36" s="369"/>
      <c r="C36" s="576"/>
      <c r="D36" s="576"/>
      <c r="E36" s="576"/>
      <c r="F36" s="576"/>
      <c r="G36" s="576"/>
      <c r="H36" s="576"/>
      <c r="I36" s="576"/>
      <c r="J36" s="576"/>
      <c r="K36" s="576"/>
      <c r="L36" s="576"/>
      <c r="M36" s="576"/>
      <c r="N36" s="576"/>
      <c r="O36" s="576"/>
      <c r="P36" s="89"/>
      <c r="Q36" s="89"/>
      <c r="R36" s="89"/>
      <c r="S36" s="89"/>
      <c r="T36" s="89"/>
      <c r="U36" s="89"/>
      <c r="V36" s="89"/>
      <c r="W36" s="89"/>
      <c r="X36" s="89"/>
      <c r="Y36" s="116"/>
    </row>
    <row r="37" spans="1:25" s="71" customFormat="1" ht="13.5" thickBot="1">
      <c r="A37" s="5"/>
      <c r="B37" s="126" t="s">
        <v>309</v>
      </c>
      <c r="C37" s="78">
        <f t="shared" ref="C37:O37" si="9">+SUM(C38:C54)+C57</f>
        <v>1592.7037127607152</v>
      </c>
      <c r="D37" s="78">
        <f t="shared" si="9"/>
        <v>2321.7441460611067</v>
      </c>
      <c r="E37" s="78">
        <f t="shared" si="9"/>
        <v>1689.0002540800372</v>
      </c>
      <c r="F37" s="78">
        <f t="shared" si="9"/>
        <v>8920.598979618213</v>
      </c>
      <c r="G37" s="78">
        <f t="shared" si="9"/>
        <v>7235.7552943897035</v>
      </c>
      <c r="H37" s="78">
        <f t="shared" si="9"/>
        <v>3416.7928063754171</v>
      </c>
      <c r="I37" s="78">
        <f t="shared" si="9"/>
        <v>1394.4235014426688</v>
      </c>
      <c r="J37" s="78">
        <f t="shared" si="9"/>
        <v>62.724252922389923</v>
      </c>
      <c r="K37" s="78">
        <f t="shared" si="9"/>
        <v>271.18778763828897</v>
      </c>
      <c r="L37" s="78">
        <f t="shared" si="9"/>
        <v>3433.318867598497</v>
      </c>
      <c r="M37" s="78">
        <f t="shared" si="9"/>
        <v>3003.2617670146215</v>
      </c>
      <c r="N37" s="78">
        <f t="shared" si="9"/>
        <v>1141.4876248383114</v>
      </c>
      <c r="O37" s="127">
        <f t="shared" si="9"/>
        <v>34482.998994739974</v>
      </c>
      <c r="P37" s="89"/>
      <c r="Q37" s="89"/>
      <c r="R37" s="89"/>
      <c r="S37" s="89"/>
      <c r="T37" s="89"/>
      <c r="U37" s="89"/>
      <c r="V37" s="89"/>
      <c r="W37" s="89"/>
      <c r="X37" s="89"/>
      <c r="Y37" s="116"/>
    </row>
    <row r="38" spans="1:25" s="71" customFormat="1">
      <c r="A38" s="5"/>
      <c r="B38" s="356" t="s">
        <v>543</v>
      </c>
      <c r="C38" s="381">
        <v>0</v>
      </c>
      <c r="D38" s="95">
        <v>0</v>
      </c>
      <c r="E38" s="95">
        <v>0</v>
      </c>
      <c r="F38" s="95">
        <v>0</v>
      </c>
      <c r="G38" s="95">
        <v>0</v>
      </c>
      <c r="H38" s="95">
        <v>0</v>
      </c>
      <c r="I38" s="95">
        <v>0</v>
      </c>
      <c r="J38" s="95">
        <v>0</v>
      </c>
      <c r="K38" s="95">
        <v>0</v>
      </c>
      <c r="L38" s="95">
        <v>409.83606557377101</v>
      </c>
      <c r="M38" s="95">
        <v>0</v>
      </c>
      <c r="N38" s="95">
        <v>0</v>
      </c>
      <c r="O38" s="80">
        <f t="shared" ref="O38:O43" si="10">SUM(C38:N38)</f>
        <v>409.83606557377101</v>
      </c>
      <c r="P38" s="89"/>
      <c r="Q38" s="89"/>
      <c r="R38" s="89"/>
      <c r="S38" s="89"/>
      <c r="T38" s="89"/>
      <c r="U38" s="89"/>
      <c r="V38" s="89"/>
      <c r="W38" s="89"/>
      <c r="X38" s="89"/>
      <c r="Y38" s="116"/>
    </row>
    <row r="39" spans="1:25" s="71" customFormat="1">
      <c r="A39" s="5"/>
      <c r="B39" s="381" t="s">
        <v>706</v>
      </c>
      <c r="C39" s="381">
        <v>0</v>
      </c>
      <c r="D39" s="357">
        <v>0</v>
      </c>
      <c r="E39" s="357">
        <v>0</v>
      </c>
      <c r="F39" s="357">
        <v>0</v>
      </c>
      <c r="G39" s="357">
        <v>0</v>
      </c>
      <c r="H39" s="357">
        <v>0</v>
      </c>
      <c r="I39" s="357">
        <v>0</v>
      </c>
      <c r="J39" s="357">
        <v>0</v>
      </c>
      <c r="K39" s="357">
        <v>0</v>
      </c>
      <c r="L39" s="357">
        <v>0</v>
      </c>
      <c r="M39" s="357">
        <v>0</v>
      </c>
      <c r="N39" s="357">
        <v>834.53836280840505</v>
      </c>
      <c r="O39" s="80">
        <f t="shared" si="10"/>
        <v>834.53836280840505</v>
      </c>
      <c r="P39" s="89"/>
      <c r="Q39" s="89"/>
      <c r="R39" s="89"/>
      <c r="S39" s="89"/>
      <c r="T39" s="89"/>
      <c r="U39" s="89"/>
      <c r="V39" s="89"/>
      <c r="W39" s="89"/>
      <c r="X39" s="89"/>
      <c r="Y39" s="116"/>
    </row>
    <row r="40" spans="1:25" s="71" customFormat="1">
      <c r="A40" s="5"/>
      <c r="B40" s="356" t="s">
        <v>389</v>
      </c>
      <c r="C40" s="381">
        <v>0</v>
      </c>
      <c r="D40" s="357">
        <v>0</v>
      </c>
      <c r="E40" s="357">
        <v>394.06968627718902</v>
      </c>
      <c r="F40" s="357">
        <v>0</v>
      </c>
      <c r="G40" s="357">
        <v>0</v>
      </c>
      <c r="H40" s="357">
        <v>0</v>
      </c>
      <c r="I40" s="357">
        <v>0</v>
      </c>
      <c r="J40" s="357">
        <v>0</v>
      </c>
      <c r="K40" s="357">
        <v>0</v>
      </c>
      <c r="L40" s="357">
        <v>0</v>
      </c>
      <c r="M40" s="357">
        <v>0</v>
      </c>
      <c r="N40" s="357">
        <v>0</v>
      </c>
      <c r="O40" s="80">
        <f t="shared" si="10"/>
        <v>394.06968627718902</v>
      </c>
      <c r="P40" s="89"/>
      <c r="Q40" s="89"/>
      <c r="R40" s="89"/>
      <c r="S40" s="89"/>
      <c r="T40" s="89"/>
      <c r="U40" s="89"/>
      <c r="V40" s="89"/>
      <c r="W40" s="89"/>
      <c r="X40" s="89"/>
      <c r="Y40" s="116"/>
    </row>
    <row r="41" spans="1:25" s="71" customFormat="1">
      <c r="A41" s="5"/>
      <c r="B41" s="381" t="s">
        <v>664</v>
      </c>
      <c r="C41" s="357">
        <v>7.7609649950645796</v>
      </c>
      <c r="D41" s="357">
        <v>8.0177200839609597</v>
      </c>
      <c r="E41" s="357">
        <v>7.6376801471437004</v>
      </c>
      <c r="F41" s="357">
        <v>7.8922457137270507</v>
      </c>
      <c r="G41" s="357">
        <v>7.9364925332698801</v>
      </c>
      <c r="H41" s="357">
        <v>7.9809874166927806</v>
      </c>
      <c r="I41" s="357">
        <v>8.0257317548641502</v>
      </c>
      <c r="J41" s="357">
        <v>8.0707269459554301</v>
      </c>
      <c r="K41" s="357">
        <v>8.1159743968545293</v>
      </c>
      <c r="L41" s="357">
        <v>8.1614755212811794</v>
      </c>
      <c r="M41" s="357">
        <v>8.2072317419072096</v>
      </c>
      <c r="N41" s="357">
        <v>8.2532444884718608</v>
      </c>
      <c r="O41" s="80">
        <f t="shared" si="10"/>
        <v>96.060475739193308</v>
      </c>
      <c r="P41" s="89"/>
      <c r="Q41" s="89"/>
      <c r="R41" s="89"/>
      <c r="S41" s="89"/>
      <c r="T41" s="89"/>
      <c r="U41" s="89"/>
      <c r="V41" s="89"/>
      <c r="W41" s="89"/>
      <c r="X41" s="89"/>
      <c r="Y41" s="116"/>
    </row>
    <row r="42" spans="1:25" s="71" customFormat="1">
      <c r="A42" s="5"/>
      <c r="B42" s="381" t="s">
        <v>697</v>
      </c>
      <c r="C42" s="381">
        <v>0</v>
      </c>
      <c r="D42" s="357">
        <v>0</v>
      </c>
      <c r="E42" s="357">
        <v>0</v>
      </c>
      <c r="F42" s="357">
        <v>2060.8177019999998</v>
      </c>
      <c r="G42" s="357">
        <v>0</v>
      </c>
      <c r="H42" s="357">
        <v>0</v>
      </c>
      <c r="I42" s="357">
        <v>0</v>
      </c>
      <c r="J42" s="357">
        <v>0</v>
      </c>
      <c r="K42" s="357">
        <v>0</v>
      </c>
      <c r="L42" s="357">
        <v>0</v>
      </c>
      <c r="M42" s="357">
        <v>0</v>
      </c>
      <c r="N42" s="357">
        <v>0</v>
      </c>
      <c r="O42" s="80">
        <f t="shared" si="10"/>
        <v>2060.8177019999998</v>
      </c>
      <c r="P42" s="89"/>
      <c r="Q42" s="89"/>
      <c r="R42" s="89"/>
      <c r="S42" s="89"/>
      <c r="T42" s="89"/>
      <c r="U42" s="89"/>
      <c r="V42" s="89"/>
      <c r="W42" s="89"/>
      <c r="X42" s="89"/>
      <c r="Y42" s="116"/>
    </row>
    <row r="43" spans="1:25" s="71" customFormat="1">
      <c r="A43" s="5"/>
      <c r="B43" s="381" t="s">
        <v>381</v>
      </c>
      <c r="C43" s="381">
        <v>0</v>
      </c>
      <c r="D43" s="357">
        <v>0</v>
      </c>
      <c r="E43" s="357">
        <v>0</v>
      </c>
      <c r="F43" s="357">
        <v>0</v>
      </c>
      <c r="G43" s="357">
        <v>0</v>
      </c>
      <c r="H43" s="357">
        <v>0</v>
      </c>
      <c r="I43" s="357">
        <v>0</v>
      </c>
      <c r="J43" s="357">
        <v>0</v>
      </c>
      <c r="K43" s="357">
        <v>0</v>
      </c>
      <c r="L43" s="357">
        <v>2947.5606670000002</v>
      </c>
      <c r="M43" s="357">
        <v>0</v>
      </c>
      <c r="N43" s="357">
        <v>0</v>
      </c>
      <c r="O43" s="80">
        <f t="shared" si="10"/>
        <v>2947.5606670000002</v>
      </c>
      <c r="P43" s="89"/>
      <c r="Q43" s="89"/>
      <c r="R43" s="89"/>
      <c r="S43" s="89"/>
      <c r="T43" s="89"/>
      <c r="U43" s="89"/>
      <c r="V43" s="89"/>
      <c r="W43" s="89"/>
      <c r="X43" s="89"/>
      <c r="Y43" s="116"/>
    </row>
    <row r="44" spans="1:25" s="71" customFormat="1">
      <c r="A44" s="5"/>
      <c r="B44" s="356" t="s">
        <v>695</v>
      </c>
      <c r="C44" s="381">
        <v>0</v>
      </c>
      <c r="D44" s="357">
        <v>0</v>
      </c>
      <c r="E44" s="357">
        <v>0</v>
      </c>
      <c r="F44" s="357">
        <v>0</v>
      </c>
      <c r="G44" s="357">
        <v>1326.20572343</v>
      </c>
      <c r="H44" s="357">
        <v>0</v>
      </c>
      <c r="I44" s="357">
        <v>0</v>
      </c>
      <c r="J44" s="357">
        <v>0</v>
      </c>
      <c r="K44" s="357">
        <v>0</v>
      </c>
      <c r="L44" s="357">
        <v>0</v>
      </c>
      <c r="M44" s="357">
        <v>0</v>
      </c>
      <c r="N44" s="357">
        <v>0</v>
      </c>
      <c r="O44" s="80">
        <f t="shared" ref="O44:O49" si="11">SUM(C44:N44)</f>
        <v>1326.20572343</v>
      </c>
      <c r="P44" s="89"/>
      <c r="Q44" s="89"/>
      <c r="R44" s="89"/>
      <c r="S44" s="89"/>
      <c r="T44" s="89"/>
      <c r="U44" s="89"/>
      <c r="V44" s="89"/>
      <c r="W44" s="89"/>
      <c r="X44" s="89"/>
      <c r="Y44" s="116"/>
    </row>
    <row r="45" spans="1:25" s="71" customFormat="1">
      <c r="A45" s="5"/>
      <c r="B45" s="381" t="s">
        <v>698</v>
      </c>
      <c r="C45" s="381">
        <v>0</v>
      </c>
      <c r="D45" s="357">
        <v>0</v>
      </c>
      <c r="E45" s="357">
        <v>0</v>
      </c>
      <c r="F45" s="357">
        <v>0</v>
      </c>
      <c r="G45" s="357">
        <v>3726.6747034499999</v>
      </c>
      <c r="H45" s="357">
        <v>0</v>
      </c>
      <c r="I45" s="357">
        <v>0</v>
      </c>
      <c r="J45" s="357">
        <v>0</v>
      </c>
      <c r="K45" s="357">
        <v>0</v>
      </c>
      <c r="L45" s="357">
        <v>0</v>
      </c>
      <c r="M45" s="357">
        <v>0</v>
      </c>
      <c r="N45" s="357">
        <v>0</v>
      </c>
      <c r="O45" s="80">
        <f t="shared" si="11"/>
        <v>3726.6747034499999</v>
      </c>
      <c r="P45" s="89"/>
      <c r="Q45" s="89"/>
      <c r="R45" s="89"/>
      <c r="S45" s="89"/>
      <c r="T45" s="89"/>
      <c r="U45" s="89"/>
      <c r="V45" s="89"/>
      <c r="W45" s="89"/>
      <c r="X45" s="89"/>
      <c r="Y45" s="116"/>
    </row>
    <row r="46" spans="1:25" s="71" customFormat="1">
      <c r="A46" s="5"/>
      <c r="B46" s="356" t="s">
        <v>721</v>
      </c>
      <c r="C46" s="381">
        <v>0</v>
      </c>
      <c r="D46" s="357">
        <v>1637.7714940000001</v>
      </c>
      <c r="E46" s="357">
        <v>0</v>
      </c>
      <c r="F46" s="357">
        <v>0</v>
      </c>
      <c r="G46" s="357">
        <v>0</v>
      </c>
      <c r="H46" s="357">
        <v>0</v>
      </c>
      <c r="I46" s="357">
        <v>0</v>
      </c>
      <c r="J46" s="357">
        <v>0</v>
      </c>
      <c r="K46" s="357">
        <v>0</v>
      </c>
      <c r="L46" s="357">
        <v>0</v>
      </c>
      <c r="M46" s="357">
        <v>0</v>
      </c>
      <c r="N46" s="357">
        <v>0</v>
      </c>
      <c r="O46" s="80">
        <f t="shared" si="11"/>
        <v>1637.7714940000001</v>
      </c>
      <c r="P46" s="89"/>
      <c r="Q46" s="89"/>
      <c r="R46" s="89"/>
      <c r="S46" s="89"/>
      <c r="T46" s="89"/>
      <c r="U46" s="89"/>
      <c r="V46" s="89"/>
      <c r="W46" s="89"/>
      <c r="X46" s="89"/>
      <c r="Y46" s="116"/>
    </row>
    <row r="47" spans="1:25" s="71" customFormat="1">
      <c r="A47" s="5"/>
      <c r="B47" s="356" t="s">
        <v>719</v>
      </c>
      <c r="C47" s="381">
        <v>0</v>
      </c>
      <c r="D47" s="357">
        <v>0</v>
      </c>
      <c r="E47" s="357">
        <v>0</v>
      </c>
      <c r="F47" s="357">
        <v>0</v>
      </c>
      <c r="G47" s="357">
        <v>2120.2848490000001</v>
      </c>
      <c r="H47" s="357">
        <v>0</v>
      </c>
      <c r="I47" s="357">
        <v>0</v>
      </c>
      <c r="J47" s="357">
        <v>0</v>
      </c>
      <c r="K47" s="357">
        <v>0</v>
      </c>
      <c r="L47" s="357">
        <v>0</v>
      </c>
      <c r="M47" s="357">
        <v>0</v>
      </c>
      <c r="N47" s="357">
        <v>0</v>
      </c>
      <c r="O47" s="80">
        <f t="shared" si="11"/>
        <v>2120.2848490000001</v>
      </c>
      <c r="P47" s="89"/>
      <c r="Q47" s="89"/>
      <c r="R47" s="89"/>
      <c r="S47" s="89"/>
      <c r="T47" s="89"/>
      <c r="U47" s="89"/>
      <c r="V47" s="89"/>
      <c r="W47" s="89"/>
      <c r="X47" s="89"/>
      <c r="Y47" s="116"/>
    </row>
    <row r="48" spans="1:25" s="71" customFormat="1">
      <c r="A48" s="5"/>
      <c r="B48" s="381" t="s">
        <v>513</v>
      </c>
      <c r="C48" s="381">
        <v>0</v>
      </c>
      <c r="D48" s="357">
        <v>0</v>
      </c>
      <c r="E48" s="357">
        <v>0</v>
      </c>
      <c r="F48" s="357">
        <v>5965.6878099867899</v>
      </c>
      <c r="G48" s="357">
        <v>0</v>
      </c>
      <c r="H48" s="357">
        <v>0</v>
      </c>
      <c r="I48" s="357">
        <v>0</v>
      </c>
      <c r="J48" s="357">
        <v>0</v>
      </c>
      <c r="K48" s="357">
        <v>0</v>
      </c>
      <c r="L48" s="357">
        <v>0</v>
      </c>
      <c r="M48" s="357">
        <v>0</v>
      </c>
      <c r="N48" s="357">
        <v>0</v>
      </c>
      <c r="O48" s="80">
        <f t="shared" si="11"/>
        <v>5965.6878099867899</v>
      </c>
      <c r="P48" s="89"/>
      <c r="Q48" s="89"/>
      <c r="R48" s="89"/>
      <c r="S48" s="89"/>
      <c r="T48" s="89"/>
      <c r="U48" s="89"/>
      <c r="V48" s="89"/>
      <c r="W48" s="89"/>
      <c r="X48" s="89"/>
      <c r="Y48" s="116"/>
    </row>
    <row r="49" spans="1:25" s="71" customFormat="1">
      <c r="A49" s="5"/>
      <c r="B49" s="1103" t="s">
        <v>938</v>
      </c>
      <c r="C49" s="1092">
        <v>49.905566211999997</v>
      </c>
      <c r="D49" s="1104">
        <v>49.905566211999997</v>
      </c>
      <c r="E49" s="1104">
        <v>49.905566211999997</v>
      </c>
      <c r="F49" s="1104">
        <v>49.905566211999997</v>
      </c>
      <c r="G49" s="1104">
        <v>49.905566211999997</v>
      </c>
      <c r="H49" s="1104">
        <v>49.905566211999997</v>
      </c>
      <c r="I49" s="1104">
        <v>49.905566211999997</v>
      </c>
      <c r="J49" s="1104">
        <v>49.905566211999997</v>
      </c>
      <c r="K49" s="1104">
        <v>50.055432777</v>
      </c>
      <c r="L49" s="1104">
        <v>50.055432777</v>
      </c>
      <c r="M49" s="1104">
        <v>50.055432777</v>
      </c>
      <c r="N49" s="1104">
        <v>50.055432777</v>
      </c>
      <c r="O49" s="1100">
        <f t="shared" si="11"/>
        <v>599.46626080399994</v>
      </c>
      <c r="P49" s="89"/>
      <c r="Q49" s="89"/>
      <c r="R49" s="89"/>
      <c r="S49" s="89"/>
      <c r="T49" s="89"/>
      <c r="U49" s="89"/>
      <c r="V49" s="89"/>
      <c r="W49" s="89"/>
      <c r="X49" s="89"/>
      <c r="Y49" s="116"/>
    </row>
    <row r="50" spans="1:25" s="71" customFormat="1">
      <c r="A50" s="5"/>
      <c r="B50" s="1103" t="s">
        <v>690</v>
      </c>
      <c r="C50" s="381">
        <v>0</v>
      </c>
      <c r="D50" s="357">
        <v>0</v>
      </c>
      <c r="E50" s="357">
        <v>0</v>
      </c>
      <c r="F50" s="357">
        <v>0</v>
      </c>
      <c r="G50" s="357">
        <v>0</v>
      </c>
      <c r="H50" s="357">
        <v>0</v>
      </c>
      <c r="I50" s="357">
        <v>0</v>
      </c>
      <c r="J50" s="357">
        <v>0</v>
      </c>
      <c r="K50" s="357">
        <v>0</v>
      </c>
      <c r="L50" s="357">
        <v>0</v>
      </c>
      <c r="M50" s="357">
        <v>2940.2511427312797</v>
      </c>
      <c r="N50" s="357">
        <v>0</v>
      </c>
      <c r="O50" s="80">
        <f t="shared" ref="O50:O68" si="12">SUM(C50:N50)</f>
        <v>2940.2511427312797</v>
      </c>
      <c r="P50" s="89"/>
      <c r="Q50" s="89"/>
      <c r="R50" s="89"/>
      <c r="S50" s="89"/>
      <c r="T50" s="89"/>
      <c r="U50" s="89"/>
      <c r="V50" s="89"/>
      <c r="W50" s="89"/>
      <c r="X50" s="89"/>
      <c r="Y50" s="116"/>
    </row>
    <row r="51" spans="1:25" s="71" customFormat="1">
      <c r="A51" s="5"/>
      <c r="B51" s="1103" t="s">
        <v>574</v>
      </c>
      <c r="C51" s="381">
        <v>0</v>
      </c>
      <c r="D51" s="357">
        <v>0</v>
      </c>
      <c r="E51" s="357">
        <v>0</v>
      </c>
      <c r="F51" s="357">
        <v>0</v>
      </c>
      <c r="G51" s="357">
        <v>0</v>
      </c>
      <c r="H51" s="357">
        <v>3354.1582929822898</v>
      </c>
      <c r="I51" s="357">
        <v>0</v>
      </c>
      <c r="J51" s="357">
        <v>0</v>
      </c>
      <c r="K51" s="357">
        <v>0</v>
      </c>
      <c r="L51" s="357">
        <v>0</v>
      </c>
      <c r="M51" s="357">
        <v>0</v>
      </c>
      <c r="N51" s="357">
        <v>0</v>
      </c>
      <c r="O51" s="80">
        <f t="shared" si="12"/>
        <v>3354.1582929822898</v>
      </c>
      <c r="P51" s="89"/>
      <c r="Q51" s="89"/>
      <c r="R51" s="89"/>
      <c r="S51" s="89"/>
      <c r="T51" s="89"/>
      <c r="U51" s="89"/>
      <c r="V51" s="89"/>
      <c r="W51" s="89"/>
      <c r="X51" s="89"/>
      <c r="Y51" s="116"/>
    </row>
    <row r="52" spans="1:25" s="71" customFormat="1">
      <c r="A52" s="5"/>
      <c r="B52" s="1101" t="s">
        <v>625</v>
      </c>
      <c r="C52" s="381">
        <v>0</v>
      </c>
      <c r="D52" s="357">
        <v>0</v>
      </c>
      <c r="E52" s="357">
        <v>1232.63936167927</v>
      </c>
      <c r="F52" s="357">
        <v>0</v>
      </c>
      <c r="G52" s="357">
        <v>0</v>
      </c>
      <c r="H52" s="357">
        <v>0</v>
      </c>
      <c r="I52" s="357">
        <v>0</v>
      </c>
      <c r="J52" s="357">
        <v>0</v>
      </c>
      <c r="K52" s="357">
        <v>0</v>
      </c>
      <c r="L52" s="357">
        <v>0</v>
      </c>
      <c r="M52" s="357">
        <v>0</v>
      </c>
      <c r="N52" s="357">
        <v>0</v>
      </c>
      <c r="O52" s="80">
        <f t="shared" si="12"/>
        <v>1232.63936167927</v>
      </c>
      <c r="P52" s="89"/>
      <c r="Q52" s="89"/>
      <c r="R52" s="89"/>
      <c r="S52" s="89"/>
      <c r="T52" s="89"/>
      <c r="U52" s="89"/>
      <c r="V52" s="89"/>
      <c r="W52" s="89"/>
      <c r="X52" s="89"/>
      <c r="Y52" s="116"/>
    </row>
    <row r="53" spans="1:25" s="71" customFormat="1">
      <c r="A53" s="5"/>
      <c r="B53" s="356" t="s">
        <v>571</v>
      </c>
      <c r="C53" s="357">
        <v>0</v>
      </c>
      <c r="D53" s="357">
        <v>0</v>
      </c>
      <c r="E53" s="357">
        <v>0</v>
      </c>
      <c r="F53" s="357">
        <v>0</v>
      </c>
      <c r="G53" s="357">
        <v>0</v>
      </c>
      <c r="H53" s="357">
        <v>0</v>
      </c>
      <c r="I53" s="357">
        <v>0</v>
      </c>
      <c r="J53" s="357">
        <v>0</v>
      </c>
      <c r="K53" s="357">
        <v>0</v>
      </c>
      <c r="L53" s="357">
        <v>0</v>
      </c>
      <c r="M53" s="357">
        <v>0</v>
      </c>
      <c r="N53" s="357">
        <v>243.89262499999995</v>
      </c>
      <c r="O53" s="80">
        <f t="shared" si="12"/>
        <v>243.89262499999995</v>
      </c>
      <c r="P53" s="89"/>
      <c r="Q53" s="89"/>
      <c r="R53" s="89"/>
      <c r="S53" s="89"/>
      <c r="T53" s="89"/>
      <c r="U53" s="89"/>
      <c r="V53" s="89"/>
      <c r="W53" s="89"/>
      <c r="X53" s="89"/>
      <c r="Y53" s="116"/>
    </row>
    <row r="54" spans="1:25" s="71" customFormat="1">
      <c r="A54" s="5"/>
      <c r="B54" s="356" t="s">
        <v>221</v>
      </c>
      <c r="C54" s="357">
        <f>+C55+C56</f>
        <v>1517.1242990000001</v>
      </c>
      <c r="D54" s="357">
        <f t="shared" ref="D54:N54" si="13">+D55+D56</f>
        <v>621.30140600071093</v>
      </c>
      <c r="E54" s="357">
        <f t="shared" si="13"/>
        <v>0</v>
      </c>
      <c r="F54" s="357">
        <f t="shared" si="13"/>
        <v>818.59042897925201</v>
      </c>
      <c r="G54" s="357">
        <f t="shared" si="13"/>
        <v>0</v>
      </c>
      <c r="H54" s="357">
        <f t="shared" si="13"/>
        <v>0</v>
      </c>
      <c r="I54" s="357">
        <f t="shared" si="13"/>
        <v>1318.7869767493601</v>
      </c>
      <c r="J54" s="357">
        <f t="shared" si="13"/>
        <v>0</v>
      </c>
      <c r="K54" s="357">
        <f t="shared" si="13"/>
        <v>208.26842069999998</v>
      </c>
      <c r="L54" s="357">
        <f t="shared" si="13"/>
        <v>0</v>
      </c>
      <c r="M54" s="357">
        <f t="shared" si="13"/>
        <v>0</v>
      </c>
      <c r="N54" s="357">
        <f t="shared" si="13"/>
        <v>0</v>
      </c>
      <c r="O54" s="80">
        <f t="shared" si="12"/>
        <v>4484.0715314293229</v>
      </c>
      <c r="P54" s="89"/>
      <c r="Q54" s="89"/>
      <c r="R54" s="89"/>
      <c r="S54" s="89"/>
      <c r="T54" s="89"/>
      <c r="U54" s="89"/>
      <c r="V54" s="89"/>
      <c r="W54" s="89"/>
      <c r="X54" s="89"/>
      <c r="Y54" s="116"/>
    </row>
    <row r="55" spans="1:25" s="71" customFormat="1">
      <c r="A55" s="5"/>
      <c r="B55" s="490" t="s">
        <v>73</v>
      </c>
      <c r="C55" s="491">
        <v>0</v>
      </c>
      <c r="D55" s="491">
        <v>621.30140600071093</v>
      </c>
      <c r="E55" s="491">
        <v>0</v>
      </c>
      <c r="F55" s="491">
        <v>818.59042897925201</v>
      </c>
      <c r="G55" s="491">
        <v>0</v>
      </c>
      <c r="H55" s="491">
        <v>0</v>
      </c>
      <c r="I55" s="491">
        <v>1318.7869767493601</v>
      </c>
      <c r="J55" s="491">
        <v>0</v>
      </c>
      <c r="K55" s="491">
        <v>208.26842069999998</v>
      </c>
      <c r="L55" s="491">
        <v>0</v>
      </c>
      <c r="M55" s="491">
        <v>0</v>
      </c>
      <c r="N55" s="491">
        <v>0</v>
      </c>
      <c r="O55" s="353">
        <f t="shared" si="12"/>
        <v>2966.9472324293229</v>
      </c>
      <c r="P55" s="89"/>
      <c r="Q55" s="89"/>
      <c r="R55" s="89"/>
      <c r="S55" s="89"/>
      <c r="T55" s="89"/>
      <c r="U55" s="89"/>
      <c r="V55" s="89"/>
      <c r="W55" s="89"/>
      <c r="X55" s="89"/>
      <c r="Y55" s="116"/>
    </row>
    <row r="56" spans="1:25" s="71" customFormat="1">
      <c r="A56" s="5"/>
      <c r="B56" s="367" t="s">
        <v>71</v>
      </c>
      <c r="C56" s="385">
        <v>1517.1242990000001</v>
      </c>
      <c r="D56" s="385">
        <v>0</v>
      </c>
      <c r="E56" s="385">
        <v>0</v>
      </c>
      <c r="F56" s="385">
        <v>0</v>
      </c>
      <c r="G56" s="385">
        <v>0</v>
      </c>
      <c r="H56" s="385">
        <v>0</v>
      </c>
      <c r="I56" s="385">
        <v>0</v>
      </c>
      <c r="J56" s="385">
        <v>0</v>
      </c>
      <c r="K56" s="385">
        <v>0</v>
      </c>
      <c r="L56" s="385">
        <v>0</v>
      </c>
      <c r="M56" s="385">
        <v>0</v>
      </c>
      <c r="N56" s="385">
        <v>0</v>
      </c>
      <c r="O56" s="81">
        <f t="shared" si="12"/>
        <v>1517.1242990000001</v>
      </c>
      <c r="P56" s="89"/>
      <c r="Q56" s="89"/>
      <c r="R56" s="89"/>
      <c r="S56" s="89"/>
      <c r="T56" s="89"/>
      <c r="U56" s="89"/>
      <c r="V56" s="89"/>
      <c r="W56" s="89"/>
      <c r="X56" s="89"/>
      <c r="Y56" s="116"/>
    </row>
    <row r="57" spans="1:25" s="71" customFormat="1">
      <c r="A57" s="5"/>
      <c r="B57" s="356" t="s">
        <v>346</v>
      </c>
      <c r="C57" s="357">
        <f>+C58</f>
        <v>17.912882553650771</v>
      </c>
      <c r="D57" s="357">
        <f t="shared" ref="D57:N57" si="14">+D58</f>
        <v>4.7479597644344995</v>
      </c>
      <c r="E57" s="357">
        <f t="shared" si="14"/>
        <v>4.7479597644344995</v>
      </c>
      <c r="F57" s="357">
        <f t="shared" si="14"/>
        <v>17.705226726444501</v>
      </c>
      <c r="G57" s="357">
        <f t="shared" si="14"/>
        <v>4.7479597644344995</v>
      </c>
      <c r="H57" s="357">
        <f t="shared" si="14"/>
        <v>4.7479597644344995</v>
      </c>
      <c r="I57" s="357">
        <f t="shared" si="14"/>
        <v>17.705226726444501</v>
      </c>
      <c r="J57" s="357">
        <f t="shared" si="14"/>
        <v>4.7479597644344995</v>
      </c>
      <c r="K57" s="357">
        <f t="shared" si="14"/>
        <v>4.7479597644344995</v>
      </c>
      <c r="L57" s="357">
        <f t="shared" si="14"/>
        <v>17.705226726444501</v>
      </c>
      <c r="M57" s="357">
        <f t="shared" si="14"/>
        <v>4.7479597644344995</v>
      </c>
      <c r="N57" s="357">
        <f t="shared" si="14"/>
        <v>4.7479597644344995</v>
      </c>
      <c r="O57" s="80">
        <f t="shared" si="12"/>
        <v>109.01224084846027</v>
      </c>
      <c r="P57" s="89"/>
      <c r="Q57" s="89"/>
      <c r="R57" s="89"/>
      <c r="S57" s="89"/>
      <c r="T57" s="89"/>
      <c r="U57" s="89"/>
      <c r="V57" s="89"/>
      <c r="W57" s="89"/>
      <c r="X57" s="89"/>
      <c r="Y57" s="116"/>
    </row>
    <row r="58" spans="1:25" s="71" customFormat="1">
      <c r="A58" s="5"/>
      <c r="B58" s="387" t="s">
        <v>81</v>
      </c>
      <c r="C58" s="388">
        <f t="shared" ref="C58:N58" si="15">+C59+C61</f>
        <v>17.912882553650771</v>
      </c>
      <c r="D58" s="388">
        <f t="shared" si="15"/>
        <v>4.7479597644344995</v>
      </c>
      <c r="E58" s="388">
        <f t="shared" si="15"/>
        <v>4.7479597644344995</v>
      </c>
      <c r="F58" s="388">
        <f t="shared" si="15"/>
        <v>17.705226726444501</v>
      </c>
      <c r="G58" s="388">
        <f t="shared" si="15"/>
        <v>4.7479597644344995</v>
      </c>
      <c r="H58" s="388">
        <f t="shared" si="15"/>
        <v>4.7479597644344995</v>
      </c>
      <c r="I58" s="388">
        <f t="shared" si="15"/>
        <v>17.705226726444501</v>
      </c>
      <c r="J58" s="388">
        <f t="shared" si="15"/>
        <v>4.7479597644344995</v>
      </c>
      <c r="K58" s="388">
        <f t="shared" si="15"/>
        <v>4.7479597644344995</v>
      </c>
      <c r="L58" s="388">
        <f t="shared" si="15"/>
        <v>17.705226726444501</v>
      </c>
      <c r="M58" s="388">
        <f t="shared" si="15"/>
        <v>4.7479597644344995</v>
      </c>
      <c r="N58" s="388">
        <f t="shared" si="15"/>
        <v>4.7479597644344995</v>
      </c>
      <c r="O58" s="128">
        <f t="shared" si="12"/>
        <v>109.01224084846027</v>
      </c>
      <c r="P58" s="89"/>
      <c r="Q58" s="89"/>
      <c r="R58" s="89"/>
      <c r="S58" s="89"/>
      <c r="T58" s="89"/>
      <c r="U58" s="89"/>
      <c r="V58" s="89"/>
      <c r="W58" s="89"/>
      <c r="X58" s="89"/>
      <c r="Y58" s="116"/>
    </row>
    <row r="59" spans="1:25" s="71" customFormat="1">
      <c r="A59" s="5"/>
      <c r="B59" s="367" t="s">
        <v>83</v>
      </c>
      <c r="C59" s="385">
        <f>+C60</f>
        <v>4.7479597644344995</v>
      </c>
      <c r="D59" s="385">
        <f t="shared" ref="D59:N59" si="16">+D60</f>
        <v>4.7479597644344995</v>
      </c>
      <c r="E59" s="385">
        <f t="shared" si="16"/>
        <v>4.7479597644344995</v>
      </c>
      <c r="F59" s="385">
        <f t="shared" si="16"/>
        <v>4.7479597644344995</v>
      </c>
      <c r="G59" s="385">
        <f t="shared" si="16"/>
        <v>4.7479597644344995</v>
      </c>
      <c r="H59" s="385">
        <f t="shared" si="16"/>
        <v>4.7479597644344995</v>
      </c>
      <c r="I59" s="385">
        <f t="shared" si="16"/>
        <v>4.7479597644344995</v>
      </c>
      <c r="J59" s="385">
        <f t="shared" si="16"/>
        <v>4.7479597644344995</v>
      </c>
      <c r="K59" s="385">
        <f t="shared" si="16"/>
        <v>4.7479597644344995</v>
      </c>
      <c r="L59" s="385">
        <f t="shared" si="16"/>
        <v>4.7479597644344995</v>
      </c>
      <c r="M59" s="385">
        <f t="shared" si="16"/>
        <v>4.7479597644344995</v>
      </c>
      <c r="N59" s="385">
        <f t="shared" si="16"/>
        <v>4.7479597644344995</v>
      </c>
      <c r="O59" s="81">
        <f t="shared" si="12"/>
        <v>56.97551717321398</v>
      </c>
      <c r="P59" s="89"/>
      <c r="Q59" s="89"/>
      <c r="R59" s="89"/>
      <c r="S59" s="89"/>
      <c r="T59" s="89"/>
      <c r="U59" s="89"/>
      <c r="V59" s="89"/>
      <c r="W59" s="89"/>
      <c r="X59" s="89"/>
      <c r="Y59" s="116"/>
    </row>
    <row r="60" spans="1:25" s="71" customFormat="1">
      <c r="A60" s="5"/>
      <c r="B60" s="367" t="s">
        <v>913</v>
      </c>
      <c r="C60" s="385">
        <v>4.7479597644344995</v>
      </c>
      <c r="D60" s="385">
        <v>4.7479597644344995</v>
      </c>
      <c r="E60" s="385">
        <v>4.7479597644344995</v>
      </c>
      <c r="F60" s="385">
        <v>4.7479597644344995</v>
      </c>
      <c r="G60" s="385">
        <v>4.7479597644344995</v>
      </c>
      <c r="H60" s="385">
        <v>4.7479597644344995</v>
      </c>
      <c r="I60" s="385">
        <v>4.7479597644344995</v>
      </c>
      <c r="J60" s="385">
        <v>4.7479597644344995</v>
      </c>
      <c r="K60" s="385">
        <v>4.7479597644344995</v>
      </c>
      <c r="L60" s="385">
        <v>4.7479597644344995</v>
      </c>
      <c r="M60" s="385">
        <v>4.7479597644344995</v>
      </c>
      <c r="N60" s="385">
        <v>4.7479597644344995</v>
      </c>
      <c r="O60" s="81">
        <f t="shared" si="12"/>
        <v>56.97551717321398</v>
      </c>
      <c r="P60" s="89"/>
      <c r="Q60" s="89"/>
      <c r="R60" s="89"/>
      <c r="S60" s="89"/>
      <c r="T60" s="89"/>
      <c r="U60" s="89"/>
      <c r="V60" s="89"/>
      <c r="W60" s="89"/>
      <c r="X60" s="89"/>
      <c r="Y60" s="116"/>
    </row>
    <row r="61" spans="1:25" s="71" customFormat="1">
      <c r="A61" s="5"/>
      <c r="B61" s="386" t="s">
        <v>87</v>
      </c>
      <c r="C61" s="385">
        <f t="shared" ref="C61:N61" si="17">+C62+C63</f>
        <v>13.164922789216272</v>
      </c>
      <c r="D61" s="385">
        <f t="shared" si="17"/>
        <v>0</v>
      </c>
      <c r="E61" s="385">
        <f t="shared" si="17"/>
        <v>0</v>
      </c>
      <c r="F61" s="385">
        <f t="shared" si="17"/>
        <v>12.957266962009999</v>
      </c>
      <c r="G61" s="385">
        <f t="shared" si="17"/>
        <v>0</v>
      </c>
      <c r="H61" s="385">
        <f t="shared" si="17"/>
        <v>0</v>
      </c>
      <c r="I61" s="385">
        <f t="shared" si="17"/>
        <v>12.957266962009999</v>
      </c>
      <c r="J61" s="385">
        <f t="shared" si="17"/>
        <v>0</v>
      </c>
      <c r="K61" s="385">
        <f t="shared" si="17"/>
        <v>0</v>
      </c>
      <c r="L61" s="385">
        <f t="shared" si="17"/>
        <v>12.957266962009999</v>
      </c>
      <c r="M61" s="385">
        <f t="shared" si="17"/>
        <v>0</v>
      </c>
      <c r="N61" s="385">
        <f t="shared" si="17"/>
        <v>0</v>
      </c>
      <c r="O61" s="81">
        <f t="shared" si="12"/>
        <v>52.036723675246265</v>
      </c>
      <c r="P61" s="89"/>
      <c r="Q61" s="89"/>
      <c r="R61" s="89"/>
      <c r="S61" s="89"/>
      <c r="T61" s="89"/>
      <c r="U61" s="89"/>
      <c r="V61" s="89"/>
      <c r="W61" s="89"/>
      <c r="X61" s="89"/>
      <c r="Y61" s="116"/>
    </row>
    <row r="62" spans="1:25" s="71" customFormat="1">
      <c r="A62" s="5"/>
      <c r="B62" s="367" t="s">
        <v>913</v>
      </c>
      <c r="C62" s="385">
        <v>12.957266962009999</v>
      </c>
      <c r="D62" s="385">
        <v>0</v>
      </c>
      <c r="E62" s="385">
        <v>0</v>
      </c>
      <c r="F62" s="385">
        <v>12.957266962009999</v>
      </c>
      <c r="G62" s="385">
        <v>0</v>
      </c>
      <c r="H62" s="385">
        <v>0</v>
      </c>
      <c r="I62" s="385">
        <v>12.957266962009999</v>
      </c>
      <c r="J62" s="385">
        <v>0</v>
      </c>
      <c r="K62" s="385">
        <v>0</v>
      </c>
      <c r="L62" s="385">
        <v>12.957266962009999</v>
      </c>
      <c r="M62" s="385">
        <v>0</v>
      </c>
      <c r="N62" s="385">
        <v>0</v>
      </c>
      <c r="O62" s="81">
        <f t="shared" si="12"/>
        <v>51.829067848039998</v>
      </c>
      <c r="P62" s="89"/>
      <c r="Q62" s="89"/>
      <c r="R62" s="89"/>
      <c r="S62" s="89"/>
      <c r="T62" s="89"/>
      <c r="U62" s="89"/>
      <c r="V62" s="89"/>
      <c r="W62" s="89"/>
      <c r="X62" s="89"/>
      <c r="Y62" s="116"/>
    </row>
    <row r="63" spans="1:25" s="71" customFormat="1">
      <c r="A63" s="5"/>
      <c r="B63" s="387" t="s">
        <v>86</v>
      </c>
      <c r="C63" s="388">
        <v>0.20765582720627199</v>
      </c>
      <c r="D63" s="388">
        <v>0</v>
      </c>
      <c r="E63" s="388">
        <v>0</v>
      </c>
      <c r="F63" s="388">
        <v>0</v>
      </c>
      <c r="G63" s="388">
        <v>0</v>
      </c>
      <c r="H63" s="388">
        <v>0</v>
      </c>
      <c r="I63" s="388">
        <v>0</v>
      </c>
      <c r="J63" s="388">
        <v>0</v>
      </c>
      <c r="K63" s="388">
        <v>0</v>
      </c>
      <c r="L63" s="388">
        <v>0</v>
      </c>
      <c r="M63" s="388">
        <v>0</v>
      </c>
      <c r="N63" s="388">
        <v>0</v>
      </c>
      <c r="O63" s="128">
        <f t="shared" si="12"/>
        <v>0.20765582720627199</v>
      </c>
      <c r="P63" s="89"/>
      <c r="Q63" s="89"/>
      <c r="R63" s="89"/>
      <c r="S63" s="89"/>
      <c r="T63" s="89"/>
      <c r="U63" s="89"/>
      <c r="V63" s="89"/>
      <c r="W63" s="89"/>
      <c r="X63" s="89"/>
      <c r="Y63" s="116"/>
    </row>
    <row r="64" spans="1:25" s="71" customFormat="1">
      <c r="A64" s="5"/>
      <c r="B64" s="390"/>
      <c r="C64" s="390"/>
      <c r="D64" s="390"/>
      <c r="E64" s="390"/>
      <c r="F64" s="86"/>
      <c r="G64" s="86"/>
      <c r="H64" s="86"/>
      <c r="I64" s="86"/>
      <c r="J64" s="86"/>
      <c r="K64" s="86"/>
      <c r="L64" s="86"/>
      <c r="M64" s="86"/>
      <c r="N64" s="86"/>
      <c r="O64" s="86"/>
      <c r="P64" s="89"/>
      <c r="Q64" s="89"/>
      <c r="R64" s="89"/>
      <c r="S64" s="89"/>
      <c r="T64" s="89"/>
      <c r="U64" s="89"/>
      <c r="V64" s="89"/>
      <c r="W64" s="89"/>
      <c r="X64" s="89"/>
      <c r="Y64" s="116"/>
    </row>
    <row r="65" spans="1:25" s="71" customFormat="1">
      <c r="A65" s="5"/>
      <c r="B65" s="354" t="s">
        <v>106</v>
      </c>
      <c r="C65" s="355">
        <f t="shared" ref="C65:N65" si="18">+C66+C67</f>
        <v>672.71452126796487</v>
      </c>
      <c r="D65" s="355">
        <f t="shared" si="18"/>
        <v>2801.7660500071238</v>
      </c>
      <c r="E65" s="355">
        <f t="shared" si="18"/>
        <v>3115.4326852021327</v>
      </c>
      <c r="F65" s="355">
        <f t="shared" si="18"/>
        <v>7583.0164551871621</v>
      </c>
      <c r="G65" s="355">
        <f t="shared" si="18"/>
        <v>1316.2674394462315</v>
      </c>
      <c r="H65" s="355">
        <f t="shared" si="18"/>
        <v>4376.8316884036722</v>
      </c>
      <c r="I65" s="355">
        <f t="shared" si="18"/>
        <v>1395.6772287061867</v>
      </c>
      <c r="J65" s="355">
        <f t="shared" si="18"/>
        <v>64.354604270736033</v>
      </c>
      <c r="K65" s="355">
        <f t="shared" si="18"/>
        <v>272.48420989783767</v>
      </c>
      <c r="L65" s="355">
        <f t="shared" si="18"/>
        <v>77.247975706213509</v>
      </c>
      <c r="M65" s="355">
        <f t="shared" si="18"/>
        <v>3004.965857806008</v>
      </c>
      <c r="N65" s="355">
        <f t="shared" si="18"/>
        <v>898.97116187542485</v>
      </c>
      <c r="O65" s="123">
        <f t="shared" si="12"/>
        <v>25579.729877776692</v>
      </c>
      <c r="P65" s="89"/>
      <c r="Q65" s="89"/>
      <c r="R65" s="89"/>
      <c r="S65" s="89"/>
      <c r="T65" s="89"/>
      <c r="U65" s="89"/>
      <c r="V65" s="89"/>
      <c r="W65" s="89"/>
      <c r="X65" s="89"/>
      <c r="Y65" s="116"/>
    </row>
    <row r="66" spans="1:25" s="71" customFormat="1">
      <c r="A66" s="5"/>
      <c r="B66" s="356" t="s">
        <v>107</v>
      </c>
      <c r="C66" s="357">
        <v>4.7479597644344995</v>
      </c>
      <c r="D66" s="357">
        <v>23.892396623665498</v>
      </c>
      <c r="E66" s="357">
        <v>4.7479597644344995</v>
      </c>
      <c r="F66" s="357">
        <v>5970.4357697512241</v>
      </c>
      <c r="G66" s="357">
        <v>4.7479597644344995</v>
      </c>
      <c r="H66" s="357">
        <v>4.7479597644344995</v>
      </c>
      <c r="I66" s="357">
        <v>4.7479597644344995</v>
      </c>
      <c r="J66" s="357">
        <v>4.7479597644344995</v>
      </c>
      <c r="K66" s="357">
        <v>4.7479597644344995</v>
      </c>
      <c r="L66" s="357">
        <v>4.7479597644344995</v>
      </c>
      <c r="M66" s="357">
        <v>4.7479597644344995</v>
      </c>
      <c r="N66" s="357">
        <v>4.7479597644344995</v>
      </c>
      <c r="O66" s="80">
        <f t="shared" si="12"/>
        <v>6041.8077640192323</v>
      </c>
      <c r="P66" s="89"/>
      <c r="Q66" s="89"/>
      <c r="R66" s="89"/>
      <c r="S66" s="89"/>
      <c r="T66" s="89"/>
      <c r="U66" s="89"/>
      <c r="V66" s="89"/>
      <c r="W66" s="89"/>
      <c r="X66" s="89"/>
      <c r="Y66" s="116"/>
    </row>
    <row r="67" spans="1:25" s="71" customFormat="1">
      <c r="A67" s="5"/>
      <c r="B67" s="356" t="s">
        <v>546</v>
      </c>
      <c r="C67" s="357">
        <v>667.96656150353033</v>
      </c>
      <c r="D67" s="357">
        <v>2777.8736533834581</v>
      </c>
      <c r="E67" s="357">
        <v>3110.684725437698</v>
      </c>
      <c r="F67" s="357">
        <v>1612.5806854359375</v>
      </c>
      <c r="G67" s="357">
        <v>1311.5194796817971</v>
      </c>
      <c r="H67" s="357">
        <v>4372.083728639238</v>
      </c>
      <c r="I67" s="357">
        <v>1390.9292689417523</v>
      </c>
      <c r="J67" s="357">
        <v>59.606644506301535</v>
      </c>
      <c r="K67" s="357">
        <v>267.73625013340319</v>
      </c>
      <c r="L67" s="357">
        <v>72.500015941779012</v>
      </c>
      <c r="M67" s="357">
        <v>3000.2178980415733</v>
      </c>
      <c r="N67" s="357">
        <v>894.22320211099031</v>
      </c>
      <c r="O67" s="80">
        <f t="shared" si="12"/>
        <v>19537.922113757457</v>
      </c>
      <c r="P67" s="89"/>
      <c r="Q67" s="89"/>
      <c r="R67" s="89"/>
      <c r="S67" s="89"/>
      <c r="T67" s="89"/>
      <c r="U67" s="89"/>
      <c r="V67" s="89"/>
      <c r="W67" s="89"/>
      <c r="X67" s="89"/>
      <c r="Y67" s="116"/>
    </row>
    <row r="68" spans="1:25" s="71" customFormat="1">
      <c r="A68" s="5"/>
      <c r="B68" s="354" t="s">
        <v>108</v>
      </c>
      <c r="C68" s="355">
        <v>1746.6137369187124</v>
      </c>
      <c r="D68" s="355">
        <v>153.04575511500454</v>
      </c>
      <c r="E68" s="355">
        <v>285.51276366859906</v>
      </c>
      <c r="F68" s="355">
        <v>2208.371499328432</v>
      </c>
      <c r="G68" s="355">
        <v>9300.9276794924572</v>
      </c>
      <c r="H68" s="355">
        <v>188.11771324377457</v>
      </c>
      <c r="I68" s="355">
        <v>265.31231197844562</v>
      </c>
      <c r="J68" s="355">
        <v>143.22900860863041</v>
      </c>
      <c r="K68" s="355">
        <v>258.22882028863074</v>
      </c>
      <c r="L68" s="355">
        <v>3503.3888258725583</v>
      </c>
      <c r="M68" s="355">
        <v>173.42150824788627</v>
      </c>
      <c r="N68" s="355">
        <v>426.32160026457007</v>
      </c>
      <c r="O68" s="123">
        <f t="shared" si="12"/>
        <v>18652.491223027704</v>
      </c>
      <c r="P68" s="89"/>
      <c r="Q68" s="89"/>
      <c r="R68" s="89"/>
      <c r="S68" s="89"/>
      <c r="T68" s="89"/>
      <c r="U68" s="89"/>
      <c r="V68" s="89"/>
      <c r="W68" s="89"/>
      <c r="X68" s="89"/>
      <c r="Y68" s="116"/>
    </row>
    <row r="69" spans="1:25" s="120" customFormat="1">
      <c r="A69" s="5"/>
      <c r="B69" s="472"/>
      <c r="C69" s="472"/>
      <c r="D69" s="472"/>
      <c r="E69" s="472"/>
      <c r="F69" s="472"/>
      <c r="G69" s="472"/>
      <c r="H69" s="472"/>
      <c r="I69" s="472"/>
      <c r="J69" s="472"/>
      <c r="K69" s="472"/>
      <c r="L69" s="472"/>
      <c r="M69" s="472"/>
      <c r="N69" s="472"/>
      <c r="O69" s="472"/>
      <c r="P69" s="89"/>
      <c r="Q69" s="89"/>
      <c r="R69" s="89"/>
      <c r="S69" s="89"/>
      <c r="T69" s="89"/>
      <c r="U69" s="89"/>
      <c r="V69" s="89"/>
      <c r="W69" s="89"/>
      <c r="X69" s="89"/>
      <c r="Y69" s="116"/>
    </row>
    <row r="70" spans="1:25" s="71" customFormat="1">
      <c r="A70" s="5"/>
      <c r="B70" s="97" t="s">
        <v>347</v>
      </c>
      <c r="C70" s="481"/>
      <c r="D70" s="481"/>
      <c r="E70" s="481"/>
      <c r="F70" s="481"/>
      <c r="G70" s="481"/>
      <c r="H70" s="481"/>
      <c r="I70" s="481"/>
      <c r="J70" s="481"/>
      <c r="K70" s="481"/>
      <c r="L70" s="481"/>
      <c r="M70" s="481"/>
      <c r="N70" s="481"/>
      <c r="O70" s="472"/>
      <c r="P70" s="89"/>
      <c r="Q70" s="89"/>
      <c r="R70" s="89"/>
      <c r="S70" s="89"/>
      <c r="T70" s="89"/>
      <c r="U70" s="89"/>
      <c r="V70" s="89"/>
      <c r="W70" s="89"/>
      <c r="X70" s="89"/>
      <c r="Y70" s="116"/>
    </row>
    <row r="71" spans="1:25" s="71" customFormat="1">
      <c r="A71" s="5"/>
      <c r="B71" s="1391" t="s">
        <v>807</v>
      </c>
      <c r="C71" s="1391"/>
      <c r="D71" s="1391"/>
      <c r="E71" s="1391"/>
      <c r="F71" s="1391"/>
      <c r="G71" s="1391"/>
      <c r="H71" s="1391"/>
      <c r="I71" s="1391"/>
      <c r="J71" s="1391"/>
      <c r="K71" s="1391"/>
      <c r="L71" s="1391"/>
      <c r="M71" s="1391"/>
      <c r="N71" s="1391"/>
      <c r="O71" s="1391"/>
      <c r="P71" s="89"/>
      <c r="Q71" s="89"/>
      <c r="R71" s="89"/>
      <c r="S71" s="89"/>
      <c r="T71" s="89"/>
      <c r="U71" s="89"/>
      <c r="V71" s="89"/>
      <c r="W71" s="89"/>
      <c r="X71" s="89"/>
      <c r="Y71" s="116"/>
    </row>
    <row r="72" spans="1:25" s="71" customFormat="1">
      <c r="A72" s="5"/>
      <c r="B72" s="1391" t="s">
        <v>918</v>
      </c>
      <c r="C72" s="1391"/>
      <c r="D72" s="1391"/>
      <c r="E72" s="1391"/>
      <c r="F72" s="1391"/>
      <c r="G72" s="1391"/>
      <c r="H72" s="1391"/>
      <c r="I72" s="1391"/>
      <c r="J72" s="1391"/>
      <c r="K72" s="1391"/>
      <c r="L72" s="1391"/>
      <c r="M72" s="1391"/>
      <c r="N72" s="1391"/>
      <c r="O72" s="1391"/>
      <c r="P72" s="89"/>
      <c r="Q72" s="89"/>
      <c r="R72" s="89"/>
      <c r="S72" s="89"/>
      <c r="T72" s="89"/>
      <c r="U72" s="89"/>
      <c r="V72" s="89"/>
      <c r="W72" s="89"/>
      <c r="X72" s="89"/>
      <c r="Y72" s="116"/>
    </row>
    <row r="73" spans="1:25" s="71" customFormat="1">
      <c r="A73" s="1"/>
      <c r="B73" s="116"/>
      <c r="C73" s="116"/>
      <c r="D73" s="116"/>
      <c r="E73" s="116"/>
      <c r="F73" s="116"/>
      <c r="G73" s="116"/>
      <c r="H73" s="116"/>
      <c r="I73" s="116"/>
      <c r="J73" s="116"/>
      <c r="K73" s="116"/>
      <c r="L73" s="116"/>
      <c r="M73" s="116"/>
      <c r="N73" s="116"/>
      <c r="O73" s="116"/>
      <c r="P73" s="89"/>
      <c r="Q73" s="89"/>
      <c r="R73" s="89"/>
      <c r="S73" s="89"/>
      <c r="T73" s="89"/>
      <c r="U73" s="89"/>
      <c r="V73" s="89"/>
      <c r="W73" s="89"/>
      <c r="X73" s="89"/>
      <c r="Y73" s="116"/>
    </row>
    <row r="74" spans="1:25" s="71" customFormat="1">
      <c r="A74" s="1"/>
      <c r="B74" s="116"/>
      <c r="C74" s="89"/>
      <c r="D74" s="89"/>
      <c r="E74" s="89"/>
      <c r="F74" s="89"/>
      <c r="G74" s="89"/>
      <c r="H74" s="89"/>
      <c r="I74" s="89"/>
      <c r="J74" s="89"/>
      <c r="K74" s="89"/>
      <c r="L74" s="89"/>
      <c r="M74" s="89"/>
      <c r="N74" s="89"/>
      <c r="O74" s="116"/>
      <c r="P74" s="89"/>
      <c r="Q74" s="89"/>
      <c r="R74" s="89"/>
      <c r="S74" s="89"/>
      <c r="T74" s="89"/>
      <c r="U74" s="89"/>
      <c r="V74" s="89"/>
      <c r="W74" s="89"/>
      <c r="X74" s="89"/>
      <c r="Y74" s="116"/>
    </row>
    <row r="75" spans="1:25" s="71" customFormat="1">
      <c r="A75" s="1"/>
      <c r="B75" s="116"/>
      <c r="C75" s="116"/>
      <c r="D75" s="116"/>
      <c r="E75" s="116"/>
      <c r="F75" s="116"/>
      <c r="G75" s="116"/>
      <c r="H75" s="116"/>
      <c r="I75" s="116"/>
      <c r="J75" s="116"/>
      <c r="K75" s="116"/>
      <c r="L75" s="116"/>
      <c r="M75" s="116"/>
      <c r="N75" s="116"/>
      <c r="O75" s="116"/>
      <c r="P75" s="89"/>
      <c r="Q75" s="89"/>
      <c r="R75" s="89"/>
      <c r="S75" s="89"/>
      <c r="T75" s="89"/>
      <c r="U75" s="89"/>
      <c r="V75" s="89"/>
      <c r="W75" s="89"/>
      <c r="X75" s="89"/>
      <c r="Y75" s="116"/>
    </row>
    <row r="76" spans="1:25" s="71" customFormat="1">
      <c r="A76" s="1"/>
      <c r="B76" s="116"/>
      <c r="C76" s="116"/>
      <c r="D76" s="116"/>
      <c r="E76" s="116"/>
      <c r="F76" s="116"/>
      <c r="G76" s="116"/>
      <c r="H76" s="116"/>
      <c r="I76" s="116"/>
      <c r="J76" s="116"/>
      <c r="K76" s="116"/>
      <c r="L76" s="116"/>
      <c r="M76" s="116"/>
      <c r="N76" s="116"/>
      <c r="O76" s="116"/>
      <c r="P76" s="89"/>
      <c r="Q76" s="89"/>
      <c r="R76" s="89"/>
      <c r="S76" s="89"/>
      <c r="T76" s="89"/>
      <c r="U76" s="89"/>
      <c r="V76" s="89"/>
      <c r="W76" s="89"/>
      <c r="X76" s="89"/>
      <c r="Y76" s="116"/>
    </row>
    <row r="77" spans="1:25" s="71" customFormat="1">
      <c r="A77" s="1"/>
      <c r="B77" s="116"/>
      <c r="C77" s="116"/>
      <c r="D77" s="116"/>
      <c r="E77" s="116"/>
      <c r="F77" s="116"/>
      <c r="G77" s="116"/>
      <c r="H77" s="116"/>
      <c r="I77" s="116"/>
      <c r="J77" s="116"/>
      <c r="K77" s="116"/>
      <c r="L77" s="116"/>
      <c r="M77" s="116"/>
      <c r="N77" s="116"/>
      <c r="O77" s="116"/>
      <c r="P77" s="89"/>
      <c r="Q77" s="89"/>
      <c r="R77" s="89"/>
      <c r="S77" s="89"/>
      <c r="T77" s="89"/>
      <c r="U77" s="89"/>
      <c r="V77" s="89"/>
      <c r="W77" s="89"/>
      <c r="X77" s="89"/>
      <c r="Y77" s="116"/>
    </row>
    <row r="78" spans="1:25" s="71" customFormat="1">
      <c r="A78" s="1"/>
      <c r="B78" s="116"/>
      <c r="C78" s="116"/>
      <c r="D78" s="116"/>
      <c r="E78" s="116"/>
      <c r="F78" s="116"/>
      <c r="G78" s="116"/>
      <c r="H78" s="116"/>
      <c r="I78" s="116"/>
      <c r="J78" s="116"/>
      <c r="K78" s="116"/>
      <c r="L78" s="116"/>
      <c r="M78" s="116"/>
      <c r="N78" s="116"/>
      <c r="O78" s="116"/>
      <c r="P78" s="89"/>
      <c r="Q78" s="89"/>
      <c r="R78" s="89"/>
      <c r="S78" s="89"/>
      <c r="T78" s="89"/>
      <c r="U78" s="89"/>
      <c r="V78" s="89"/>
      <c r="W78" s="89"/>
      <c r="X78" s="89"/>
      <c r="Y78" s="116"/>
    </row>
    <row r="79" spans="1:25" s="71" customFormat="1">
      <c r="A79" s="1"/>
      <c r="B79" s="116"/>
      <c r="C79" s="116"/>
      <c r="D79" s="116"/>
      <c r="E79" s="116"/>
      <c r="F79" s="116"/>
      <c r="G79" s="116"/>
      <c r="H79" s="116"/>
      <c r="I79" s="116"/>
      <c r="J79" s="116"/>
      <c r="K79" s="116"/>
      <c r="L79" s="116"/>
      <c r="M79" s="116"/>
      <c r="N79" s="116"/>
      <c r="O79" s="116"/>
      <c r="P79" s="89"/>
      <c r="Q79" s="89"/>
      <c r="R79" s="89"/>
      <c r="S79" s="89"/>
      <c r="T79" s="89"/>
      <c r="U79" s="89"/>
      <c r="V79" s="89"/>
      <c r="W79" s="89"/>
      <c r="X79" s="89"/>
      <c r="Y79" s="116"/>
    </row>
    <row r="80" spans="1:25" s="71" customFormat="1">
      <c r="A80" s="1"/>
      <c r="B80" s="116"/>
      <c r="C80" s="116"/>
      <c r="D80" s="116"/>
      <c r="E80" s="116"/>
      <c r="F80" s="116"/>
      <c r="G80" s="116"/>
      <c r="H80" s="116"/>
      <c r="I80" s="116"/>
      <c r="J80" s="116"/>
      <c r="K80" s="116"/>
      <c r="L80" s="116"/>
      <c r="M80" s="116"/>
      <c r="N80" s="116"/>
      <c r="O80" s="116"/>
      <c r="P80" s="89"/>
      <c r="Q80" s="89"/>
      <c r="R80" s="89"/>
      <c r="S80" s="89"/>
      <c r="T80" s="89"/>
      <c r="U80" s="89"/>
      <c r="V80" s="89"/>
      <c r="W80" s="89"/>
      <c r="X80" s="89"/>
      <c r="Y80" s="116"/>
    </row>
    <row r="81" spans="1:25" s="71" customFormat="1">
      <c r="A81" s="1"/>
      <c r="B81" s="116"/>
      <c r="C81" s="116"/>
      <c r="D81" s="116"/>
      <c r="E81" s="116"/>
      <c r="F81" s="116"/>
      <c r="G81" s="116"/>
      <c r="H81" s="116"/>
      <c r="I81" s="116"/>
      <c r="J81" s="116"/>
      <c r="K81" s="116"/>
      <c r="L81" s="116"/>
      <c r="M81" s="116"/>
      <c r="N81" s="116"/>
      <c r="O81" s="116"/>
      <c r="P81" s="89"/>
      <c r="Q81" s="89"/>
      <c r="R81" s="89"/>
      <c r="S81" s="89"/>
      <c r="T81" s="89"/>
      <c r="U81" s="89"/>
      <c r="V81" s="89"/>
      <c r="W81" s="89"/>
      <c r="X81" s="89"/>
      <c r="Y81" s="116"/>
    </row>
    <row r="82" spans="1:25" s="71" customFormat="1">
      <c r="A82" s="1"/>
      <c r="B82" s="116"/>
      <c r="C82" s="116"/>
      <c r="D82" s="116"/>
      <c r="E82" s="116"/>
      <c r="F82" s="116"/>
      <c r="G82" s="116"/>
      <c r="H82" s="116"/>
      <c r="I82" s="116"/>
      <c r="J82" s="116"/>
      <c r="K82" s="116"/>
      <c r="L82" s="116"/>
      <c r="M82" s="116"/>
      <c r="N82" s="116"/>
      <c r="O82" s="116"/>
      <c r="P82" s="89"/>
      <c r="Q82" s="89"/>
      <c r="R82" s="89"/>
      <c r="S82" s="89"/>
      <c r="T82" s="89"/>
      <c r="U82" s="89"/>
      <c r="V82" s="89"/>
      <c r="W82" s="89"/>
      <c r="X82" s="89"/>
      <c r="Y82" s="116"/>
    </row>
    <row r="83" spans="1:25" s="71" customFormat="1">
      <c r="A83" s="1"/>
      <c r="B83" s="116"/>
      <c r="C83" s="116"/>
      <c r="D83" s="116"/>
      <c r="E83" s="116"/>
      <c r="F83" s="116"/>
      <c r="G83" s="116"/>
      <c r="H83" s="116"/>
      <c r="I83" s="116"/>
      <c r="J83" s="116"/>
      <c r="K83" s="116"/>
      <c r="L83" s="116"/>
      <c r="M83" s="116"/>
      <c r="N83" s="116"/>
      <c r="O83" s="116"/>
      <c r="P83" s="89"/>
      <c r="Q83" s="89"/>
      <c r="R83" s="89"/>
      <c r="S83" s="89"/>
      <c r="T83" s="89"/>
      <c r="U83" s="89"/>
      <c r="V83" s="89"/>
      <c r="W83" s="89"/>
      <c r="X83" s="89"/>
      <c r="Y83" s="116"/>
    </row>
    <row r="84" spans="1:25" s="71" customFormat="1">
      <c r="A84" s="1"/>
      <c r="B84" s="116"/>
      <c r="C84" s="116"/>
      <c r="D84" s="116"/>
      <c r="E84" s="116"/>
      <c r="F84" s="116"/>
      <c r="G84" s="116"/>
      <c r="H84" s="116"/>
      <c r="I84" s="116"/>
      <c r="J84" s="116"/>
      <c r="K84" s="116"/>
      <c r="L84" s="116"/>
      <c r="M84" s="116"/>
      <c r="N84" s="116"/>
      <c r="O84" s="116"/>
      <c r="P84" s="89"/>
      <c r="Q84" s="89"/>
      <c r="R84" s="89"/>
      <c r="S84" s="89"/>
      <c r="T84" s="89"/>
      <c r="U84" s="89"/>
      <c r="V84" s="89"/>
      <c r="W84" s="89"/>
      <c r="X84" s="89"/>
      <c r="Y84" s="116"/>
    </row>
    <row r="85" spans="1:25" s="71" customFormat="1">
      <c r="A85" s="1"/>
      <c r="B85" s="116"/>
      <c r="C85" s="116"/>
      <c r="D85" s="116"/>
      <c r="E85" s="116"/>
      <c r="F85" s="116"/>
      <c r="G85" s="116"/>
      <c r="H85" s="116"/>
      <c r="I85" s="116"/>
      <c r="J85" s="116"/>
      <c r="K85" s="116"/>
      <c r="L85" s="116"/>
      <c r="M85" s="116"/>
      <c r="N85" s="116"/>
      <c r="O85" s="116"/>
      <c r="P85" s="89"/>
      <c r="Q85" s="89"/>
      <c r="R85" s="89"/>
      <c r="S85" s="89"/>
      <c r="T85" s="89"/>
      <c r="U85" s="89"/>
      <c r="V85" s="89"/>
      <c r="W85" s="89"/>
      <c r="X85" s="89"/>
      <c r="Y85" s="116"/>
    </row>
    <row r="86" spans="1:25" s="71" customFormat="1">
      <c r="A86" s="1"/>
      <c r="B86" s="116"/>
      <c r="C86" s="116"/>
      <c r="D86" s="116"/>
      <c r="E86" s="116"/>
      <c r="F86" s="116"/>
      <c r="G86" s="116"/>
      <c r="H86" s="116"/>
      <c r="I86" s="116"/>
      <c r="J86" s="116"/>
      <c r="K86" s="116"/>
      <c r="L86" s="116"/>
      <c r="M86" s="116"/>
      <c r="N86" s="116"/>
      <c r="O86" s="116"/>
      <c r="P86" s="89"/>
      <c r="Q86" s="89"/>
      <c r="R86" s="89"/>
      <c r="S86" s="89"/>
      <c r="T86" s="89"/>
      <c r="U86" s="89"/>
      <c r="V86" s="89"/>
      <c r="W86" s="89"/>
      <c r="X86" s="89"/>
      <c r="Y86" s="116"/>
    </row>
    <row r="87" spans="1:25" s="71" customFormat="1">
      <c r="A87" s="1"/>
      <c r="B87" s="116"/>
      <c r="P87" s="89"/>
      <c r="Q87" s="89"/>
      <c r="R87" s="89"/>
      <c r="S87" s="89"/>
      <c r="T87" s="89"/>
      <c r="U87" s="89"/>
      <c r="V87" s="89"/>
      <c r="W87" s="89"/>
      <c r="X87" s="89"/>
      <c r="Y87" s="116"/>
    </row>
    <row r="88" spans="1:25" s="71" customFormat="1">
      <c r="A88" s="1"/>
      <c r="B88" s="116"/>
      <c r="D88" s="1047"/>
      <c r="P88" s="89"/>
      <c r="Q88" s="89"/>
      <c r="R88" s="89"/>
      <c r="S88" s="89"/>
      <c r="T88" s="89"/>
      <c r="U88" s="89"/>
      <c r="V88" s="89"/>
      <c r="W88" s="89"/>
      <c r="X88" s="89"/>
      <c r="Y88" s="116"/>
    </row>
    <row r="89" spans="1:25" s="71" customFormat="1">
      <c r="A89" s="1"/>
      <c r="B89" s="116"/>
      <c r="P89" s="89"/>
      <c r="Q89" s="89"/>
      <c r="R89" s="89"/>
      <c r="S89" s="89"/>
      <c r="T89" s="89"/>
      <c r="U89" s="89"/>
      <c r="V89" s="89"/>
      <c r="W89" s="89"/>
      <c r="X89" s="89"/>
      <c r="Y89" s="116"/>
    </row>
    <row r="90" spans="1:25" s="71" customFormat="1">
      <c r="A90" s="1"/>
      <c r="B90" s="116"/>
      <c r="P90" s="89"/>
      <c r="Q90" s="89"/>
      <c r="R90" s="89"/>
      <c r="S90" s="89"/>
      <c r="T90" s="89"/>
      <c r="U90" s="89"/>
      <c r="V90" s="89"/>
      <c r="W90" s="89"/>
      <c r="X90" s="89"/>
      <c r="Y90" s="116"/>
    </row>
    <row r="91" spans="1:25" s="71" customFormat="1">
      <c r="A91" s="1"/>
      <c r="B91" s="116"/>
      <c r="P91" s="89"/>
      <c r="Q91" s="89"/>
      <c r="R91" s="89"/>
      <c r="S91" s="89"/>
      <c r="T91" s="89"/>
      <c r="U91" s="89"/>
      <c r="V91" s="89"/>
      <c r="W91" s="89"/>
      <c r="X91" s="89"/>
      <c r="Y91" s="116"/>
    </row>
    <row r="92" spans="1:25" s="71" customFormat="1" hidden="1">
      <c r="A92" s="1"/>
      <c r="B92" s="116"/>
      <c r="P92" s="89"/>
      <c r="Q92" s="89"/>
      <c r="R92" s="89"/>
      <c r="S92" s="89"/>
      <c r="T92" s="89"/>
      <c r="U92" s="89"/>
      <c r="V92" s="89"/>
      <c r="W92" s="89"/>
      <c r="X92" s="89"/>
      <c r="Y92" s="116"/>
    </row>
    <row r="93" spans="1:25" s="71" customFormat="1">
      <c r="A93" s="1"/>
      <c r="B93" s="116"/>
      <c r="P93" s="89"/>
      <c r="Q93" s="89"/>
      <c r="R93" s="89"/>
      <c r="S93" s="89"/>
      <c r="T93" s="89"/>
      <c r="U93" s="89"/>
      <c r="V93" s="89"/>
      <c r="W93" s="89"/>
      <c r="X93" s="89"/>
      <c r="Y93" s="116"/>
    </row>
    <row r="94" spans="1:25" s="71" customFormat="1">
      <c r="A94" s="1"/>
      <c r="B94" s="116"/>
      <c r="P94" s="89"/>
      <c r="Q94" s="89"/>
      <c r="R94" s="89"/>
      <c r="S94" s="89"/>
      <c r="T94" s="89"/>
      <c r="U94" s="89"/>
      <c r="V94" s="89"/>
      <c r="W94" s="89"/>
      <c r="X94" s="89"/>
      <c r="Y94" s="116"/>
    </row>
    <row r="95" spans="1:25" s="71" customFormat="1">
      <c r="A95" s="1"/>
      <c r="B95" s="116"/>
      <c r="P95" s="89"/>
      <c r="Q95" s="89"/>
      <c r="R95" s="89"/>
      <c r="S95" s="89"/>
      <c r="T95" s="89"/>
      <c r="U95" s="89"/>
      <c r="V95" s="89"/>
      <c r="W95" s="89"/>
      <c r="X95" s="89"/>
      <c r="Y95" s="116"/>
    </row>
    <row r="96" spans="1:25" s="71" customFormat="1">
      <c r="A96" s="1"/>
      <c r="B96" s="116"/>
      <c r="P96" s="89"/>
      <c r="Q96" s="89"/>
      <c r="R96" s="89"/>
      <c r="S96" s="89"/>
      <c r="T96" s="89"/>
      <c r="U96" s="89"/>
      <c r="V96" s="89"/>
      <c r="W96" s="89"/>
      <c r="X96" s="89"/>
      <c r="Y96" s="116"/>
    </row>
    <row r="97" spans="1:25" s="71" customFormat="1">
      <c r="A97" s="1"/>
      <c r="B97" s="116"/>
      <c r="P97" s="89"/>
      <c r="Q97" s="89"/>
      <c r="R97" s="89"/>
      <c r="S97" s="89"/>
      <c r="T97" s="89"/>
      <c r="U97" s="89"/>
      <c r="V97" s="89"/>
      <c r="W97" s="89"/>
      <c r="X97" s="89"/>
      <c r="Y97" s="116"/>
    </row>
    <row r="98" spans="1:25" s="71" customFormat="1">
      <c r="A98" s="1"/>
      <c r="B98" s="116"/>
      <c r="P98" s="89"/>
      <c r="Q98" s="89"/>
      <c r="R98" s="89"/>
      <c r="S98" s="89"/>
      <c r="T98" s="89"/>
      <c r="U98" s="89"/>
      <c r="V98" s="89"/>
      <c r="W98" s="89"/>
      <c r="X98" s="89"/>
      <c r="Y98" s="116"/>
    </row>
    <row r="99" spans="1:25" s="71" customFormat="1">
      <c r="A99" s="1"/>
      <c r="B99" s="116"/>
      <c r="P99" s="89"/>
      <c r="Q99" s="89"/>
      <c r="R99" s="89"/>
      <c r="S99" s="89"/>
      <c r="T99" s="89"/>
      <c r="U99" s="89"/>
      <c r="V99" s="89"/>
      <c r="W99" s="89"/>
      <c r="X99" s="89"/>
      <c r="Y99" s="116"/>
    </row>
    <row r="100" spans="1:25" s="71" customFormat="1">
      <c r="A100" s="1"/>
      <c r="B100" s="116"/>
      <c r="P100" s="89"/>
      <c r="Q100" s="89"/>
      <c r="R100" s="89"/>
      <c r="S100" s="89"/>
      <c r="T100" s="89"/>
      <c r="U100" s="89"/>
      <c r="V100" s="89"/>
      <c r="W100" s="89"/>
      <c r="X100" s="89"/>
      <c r="Y100" s="116"/>
    </row>
    <row r="101" spans="1:25" s="71" customFormat="1">
      <c r="A101" s="1"/>
      <c r="B101" s="116"/>
      <c r="P101" s="89"/>
      <c r="Q101" s="89"/>
      <c r="R101" s="89"/>
      <c r="S101" s="89"/>
      <c r="T101" s="89"/>
      <c r="U101" s="89"/>
      <c r="V101" s="89"/>
      <c r="W101" s="89"/>
      <c r="X101" s="89"/>
      <c r="Y101" s="116"/>
    </row>
    <row r="102" spans="1:25" s="71" customFormat="1">
      <c r="A102" s="1"/>
      <c r="B102" s="116"/>
      <c r="P102" s="89"/>
      <c r="Q102" s="89"/>
      <c r="R102" s="89"/>
      <c r="S102" s="89"/>
      <c r="T102" s="89"/>
      <c r="U102" s="89"/>
      <c r="V102" s="89"/>
      <c r="W102" s="89"/>
      <c r="X102" s="89"/>
      <c r="Y102" s="116"/>
    </row>
    <row r="103" spans="1:25" s="71" customFormat="1">
      <c r="A103" s="1"/>
      <c r="B103" s="116"/>
      <c r="P103" s="89"/>
      <c r="Q103" s="89"/>
      <c r="R103" s="89"/>
      <c r="S103" s="89"/>
      <c r="T103" s="89"/>
      <c r="U103" s="89"/>
      <c r="V103" s="89"/>
      <c r="W103" s="89"/>
      <c r="X103" s="89"/>
      <c r="Y103" s="116"/>
    </row>
    <row r="104" spans="1:25" s="71" customFormat="1">
      <c r="A104" s="1"/>
      <c r="B104" s="116"/>
      <c r="P104" s="89"/>
      <c r="Q104" s="89"/>
      <c r="R104" s="89"/>
      <c r="S104" s="89"/>
      <c r="T104" s="89"/>
      <c r="U104" s="89"/>
      <c r="V104" s="89"/>
      <c r="W104" s="89"/>
      <c r="X104" s="89"/>
      <c r="Y104" s="116"/>
    </row>
    <row r="105" spans="1:25" s="71" customFormat="1">
      <c r="A105" s="1"/>
      <c r="B105" s="116"/>
      <c r="P105" s="89"/>
      <c r="Q105" s="89"/>
      <c r="R105" s="89"/>
      <c r="S105" s="89"/>
      <c r="T105" s="89"/>
      <c r="U105" s="89"/>
      <c r="V105" s="89"/>
      <c r="W105" s="89"/>
      <c r="X105" s="89"/>
      <c r="Y105" s="116"/>
    </row>
    <row r="106" spans="1:25" s="71" customFormat="1">
      <c r="A106" s="1"/>
      <c r="B106" s="116"/>
      <c r="P106" s="89"/>
      <c r="Q106" s="89"/>
      <c r="R106" s="89"/>
      <c r="S106" s="89"/>
      <c r="T106" s="89"/>
      <c r="U106" s="89"/>
      <c r="V106" s="89"/>
      <c r="W106" s="89"/>
      <c r="X106" s="89"/>
      <c r="Y106" s="116"/>
    </row>
    <row r="107" spans="1:25" s="71" customFormat="1">
      <c r="A107" s="1"/>
      <c r="B107" s="116"/>
      <c r="P107" s="89"/>
      <c r="Q107" s="89"/>
      <c r="R107" s="89"/>
      <c r="S107" s="89"/>
      <c r="T107" s="89"/>
      <c r="U107" s="89"/>
      <c r="V107" s="89"/>
      <c r="W107" s="89"/>
      <c r="X107" s="89"/>
      <c r="Y107" s="116"/>
    </row>
    <row r="108" spans="1:25">
      <c r="P108" s="89"/>
      <c r="Q108" s="89"/>
      <c r="R108" s="89"/>
      <c r="S108" s="89"/>
      <c r="T108" s="89"/>
      <c r="U108" s="89"/>
      <c r="V108" s="89"/>
      <c r="W108" s="89"/>
      <c r="X108" s="89"/>
    </row>
    <row r="109" spans="1:25">
      <c r="P109" s="89"/>
      <c r="Q109" s="89"/>
      <c r="R109" s="89"/>
      <c r="S109" s="89"/>
      <c r="T109" s="89"/>
      <c r="U109" s="89"/>
      <c r="V109" s="89"/>
      <c r="W109" s="89"/>
      <c r="X109" s="89"/>
    </row>
    <row r="110" spans="1:25" s="71" customFormat="1">
      <c r="A110" s="1"/>
      <c r="B110" s="116"/>
      <c r="P110" s="89"/>
      <c r="Q110" s="89"/>
      <c r="R110" s="89"/>
      <c r="S110" s="89"/>
      <c r="T110" s="89"/>
      <c r="U110" s="89"/>
      <c r="V110" s="89"/>
      <c r="W110" s="89"/>
      <c r="X110" s="89"/>
      <c r="Y110" s="116"/>
    </row>
    <row r="111" spans="1:25" s="71" customFormat="1">
      <c r="A111" s="1"/>
      <c r="B111" s="116"/>
      <c r="P111" s="89"/>
      <c r="Q111" s="89"/>
      <c r="R111" s="89"/>
      <c r="S111" s="89"/>
      <c r="T111" s="89"/>
      <c r="U111" s="89"/>
      <c r="V111" s="89"/>
      <c r="W111" s="89"/>
      <c r="X111" s="89"/>
      <c r="Y111" s="116"/>
    </row>
    <row r="112" spans="1:25" s="71" customFormat="1">
      <c r="A112" s="1"/>
      <c r="B112" s="116"/>
      <c r="P112" s="89"/>
      <c r="Q112" s="89"/>
      <c r="R112" s="89"/>
      <c r="S112" s="89"/>
      <c r="T112" s="89"/>
      <c r="U112" s="89"/>
      <c r="V112" s="89"/>
      <c r="W112" s="89"/>
      <c r="X112" s="89"/>
      <c r="Y112" s="116"/>
    </row>
    <row r="113" spans="1:25" s="71" customFormat="1">
      <c r="A113" s="1"/>
      <c r="B113" s="116"/>
      <c r="P113" s="89"/>
      <c r="Q113" s="89"/>
      <c r="R113" s="89"/>
      <c r="S113" s="89"/>
      <c r="T113" s="89"/>
      <c r="U113" s="89"/>
      <c r="V113" s="89"/>
      <c r="W113" s="89"/>
      <c r="X113" s="89"/>
      <c r="Y113" s="116"/>
    </row>
    <row r="114" spans="1:25" s="71" customFormat="1">
      <c r="A114" s="1"/>
      <c r="B114" s="116"/>
      <c r="P114" s="89"/>
      <c r="Q114" s="89"/>
      <c r="R114" s="89"/>
      <c r="S114" s="89"/>
      <c r="T114" s="89"/>
      <c r="U114" s="89"/>
      <c r="V114" s="89"/>
      <c r="W114" s="89"/>
      <c r="X114" s="89"/>
      <c r="Y114" s="116"/>
    </row>
    <row r="115" spans="1:25" s="71" customFormat="1">
      <c r="A115" s="1"/>
      <c r="B115" s="116"/>
      <c r="P115" s="89"/>
      <c r="Q115" s="89"/>
      <c r="R115" s="89"/>
      <c r="S115" s="89"/>
      <c r="T115" s="89"/>
      <c r="U115" s="89"/>
      <c r="V115" s="89"/>
      <c r="W115" s="89"/>
      <c r="X115" s="89"/>
      <c r="Y115" s="116"/>
    </row>
    <row r="116" spans="1:25" s="71" customFormat="1">
      <c r="A116" s="1"/>
      <c r="B116" s="116"/>
      <c r="P116" s="89"/>
      <c r="Q116" s="89"/>
      <c r="R116" s="89"/>
      <c r="S116" s="89"/>
      <c r="T116" s="89"/>
      <c r="U116" s="89"/>
      <c r="V116" s="89"/>
      <c r="W116" s="89"/>
      <c r="X116" s="89"/>
      <c r="Y116" s="116"/>
    </row>
    <row r="119" spans="1:25" ht="12.75" customHeight="1"/>
    <row r="120" spans="1:25" ht="28.5" customHeight="1"/>
  </sheetData>
  <mergeCells count="4">
    <mergeCell ref="B6:O6"/>
    <mergeCell ref="B11:O11"/>
    <mergeCell ref="B72:O72"/>
    <mergeCell ref="B71:O7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portrait" r:id="rId1"/>
  <headerFooter scaleWithDoc="0">
    <oddFooter>&amp;R&amp;A</oddFooter>
  </headerFooter>
  <ignoredErrors>
    <ignoredError sqref="O24 O29 O31" formula="1"/>
  </ignoredErrors>
</worksheet>
</file>

<file path=xl/worksheets/sheet2.xml><?xml version="1.0" encoding="utf-8"?>
<worksheet xmlns="http://schemas.openxmlformats.org/spreadsheetml/2006/main" xmlns:r="http://schemas.openxmlformats.org/officeDocument/2006/relationships">
  <sheetPr>
    <tabColor theme="4" tint="-0.499984740745262"/>
    <pageSetUpPr fitToPage="1"/>
  </sheetPr>
  <dimension ref="A1:H148"/>
  <sheetViews>
    <sheetView showGridLines="0" showRuler="0" zoomScale="115" zoomScaleNormal="115" zoomScaleSheetLayoutView="85" workbookViewId="0"/>
  </sheetViews>
  <sheetFormatPr baseColWidth="10" defaultColWidth="11.453125" defaultRowHeight="13"/>
  <cols>
    <col min="1" max="1" width="6.81640625" style="281" customWidth="1"/>
    <col min="2" max="2" width="88.7265625" style="281" customWidth="1"/>
    <col min="3" max="3" width="19" style="281" customWidth="1"/>
    <col min="4" max="4" width="19.26953125" style="281" customWidth="1"/>
    <col min="5" max="5" width="28.453125" style="1154" bestFit="1" customWidth="1"/>
    <col min="6" max="6" width="15.81640625" style="281" customWidth="1"/>
    <col min="7" max="16384" width="11.453125" style="281"/>
  </cols>
  <sheetData>
    <row r="1" spans="1:7" ht="14.5">
      <c r="A1" s="779" t="s">
        <v>220</v>
      </c>
      <c r="B1" s="780"/>
    </row>
    <row r="2" spans="1:7" ht="15" customHeight="1">
      <c r="A2" s="779"/>
      <c r="B2" s="403" t="s">
        <v>661</v>
      </c>
      <c r="C2" s="282"/>
      <c r="D2" s="283"/>
    </row>
    <row r="3" spans="1:7" ht="15" customHeight="1">
      <c r="A3" s="420"/>
      <c r="B3" s="284" t="s">
        <v>306</v>
      </c>
      <c r="C3" s="283"/>
      <c r="D3" s="285"/>
    </row>
    <row r="4" spans="1:7" s="419" customFormat="1" ht="12">
      <c r="B4" s="433"/>
      <c r="C4" s="434"/>
      <c r="D4" s="434"/>
      <c r="E4" s="1155"/>
    </row>
    <row r="5" spans="1:7" s="419" customFormat="1" ht="12">
      <c r="B5" s="435"/>
      <c r="C5" s="435"/>
      <c r="D5" s="436"/>
      <c r="E5" s="1155"/>
    </row>
    <row r="6" spans="1:7" ht="17">
      <c r="B6" s="1263" t="s">
        <v>518</v>
      </c>
      <c r="C6" s="1263"/>
      <c r="D6" s="1263"/>
      <c r="E6" s="1155"/>
      <c r="F6" s="419"/>
      <c r="G6" s="419"/>
    </row>
    <row r="7" spans="1:7" ht="15.5">
      <c r="B7" s="1264" t="s">
        <v>279</v>
      </c>
      <c r="C7" s="1264"/>
      <c r="D7" s="1264"/>
      <c r="E7" s="1155"/>
      <c r="F7" s="419"/>
      <c r="G7" s="419"/>
    </row>
    <row r="8" spans="1:7" s="419" customFormat="1" ht="12">
      <c r="B8" s="435"/>
      <c r="C8" s="840"/>
      <c r="D8" s="840"/>
      <c r="E8" s="1155"/>
    </row>
    <row r="9" spans="1:7" s="419" customFormat="1" ht="12">
      <c r="B9" s="434"/>
      <c r="C9" s="434"/>
      <c r="D9" s="434"/>
      <c r="E9" s="1155"/>
    </row>
    <row r="10" spans="1:7" ht="13.5" thickBot="1">
      <c r="B10" s="283" t="s">
        <v>849</v>
      </c>
      <c r="C10" s="283"/>
      <c r="D10" s="283"/>
      <c r="E10" s="1155"/>
      <c r="F10" s="419"/>
      <c r="G10" s="419"/>
    </row>
    <row r="11" spans="1:7" ht="15.5" thickTop="1" thickBot="1">
      <c r="B11" s="268"/>
      <c r="C11" s="428" t="s">
        <v>276</v>
      </c>
      <c r="D11" s="428" t="s">
        <v>277</v>
      </c>
      <c r="E11" s="1155"/>
      <c r="F11" s="419"/>
      <c r="G11" s="419"/>
    </row>
    <row r="12" spans="1:7" ht="13.5" thickTop="1">
      <c r="B12" s="286"/>
      <c r="C12" s="287"/>
      <c r="D12" s="287"/>
      <c r="E12" s="1155"/>
      <c r="F12" s="419"/>
      <c r="G12" s="419"/>
    </row>
    <row r="13" spans="1:7" ht="17">
      <c r="B13" s="423" t="s">
        <v>770</v>
      </c>
      <c r="C13" s="332">
        <f>+C16+C82</f>
        <v>350388284.13534343</v>
      </c>
      <c r="D13" s="332">
        <f>+D16+D82</f>
        <v>14873387001.462305</v>
      </c>
      <c r="E13" s="1155"/>
      <c r="F13" s="419"/>
      <c r="G13" s="419"/>
    </row>
    <row r="14" spans="1:7" ht="13.5" thickBot="1">
      <c r="B14" s="288"/>
      <c r="C14" s="289"/>
      <c r="D14" s="289"/>
      <c r="E14" s="1155"/>
      <c r="F14" s="419"/>
      <c r="G14" s="419"/>
    </row>
    <row r="15" spans="1:7" ht="13.5" thickTop="1">
      <c r="B15" s="286"/>
      <c r="C15" s="287"/>
      <c r="D15" s="287"/>
      <c r="E15" s="1155"/>
      <c r="F15" s="419"/>
      <c r="G15" s="419"/>
    </row>
    <row r="16" spans="1:7" ht="15.5">
      <c r="B16" s="331" t="s">
        <v>786</v>
      </c>
      <c r="C16" s="414">
        <f>+C19+C59+C64</f>
        <v>337267393.92069</v>
      </c>
      <c r="D16" s="414">
        <f>+D19+D59+D64</f>
        <v>14316427517.36363</v>
      </c>
      <c r="E16" s="1155"/>
      <c r="F16" s="419"/>
      <c r="G16" s="419"/>
    </row>
    <row r="17" spans="2:8" ht="13.5" thickBot="1">
      <c r="B17" s="288"/>
      <c r="C17" s="289"/>
      <c r="D17" s="289"/>
      <c r="E17" s="1155"/>
      <c r="F17" s="419"/>
      <c r="G17" s="419"/>
    </row>
    <row r="18" spans="2:8" s="292" customFormat="1" ht="12.75" customHeight="1" thickTop="1">
      <c r="B18" s="290"/>
      <c r="C18" s="291"/>
      <c r="D18" s="291"/>
      <c r="E18" s="1155"/>
      <c r="F18" s="419"/>
      <c r="G18" s="419"/>
      <c r="H18" s="281"/>
    </row>
    <row r="19" spans="2:8" s="422" customFormat="1" ht="15.5">
      <c r="B19" s="331" t="s">
        <v>787</v>
      </c>
      <c r="C19" s="351">
        <f>+C21+C54</f>
        <v>334706356.59740144</v>
      </c>
      <c r="D19" s="351">
        <f>+D21+D54</f>
        <v>14207715836.753479</v>
      </c>
      <c r="E19" s="1155"/>
      <c r="F19" s="419"/>
      <c r="G19" s="419"/>
      <c r="H19" s="281"/>
    </row>
    <row r="20" spans="2:8">
      <c r="B20" s="293"/>
      <c r="C20" s="294"/>
      <c r="D20" s="294"/>
      <c r="E20" s="1155"/>
      <c r="F20" s="419"/>
      <c r="G20" s="419"/>
    </row>
    <row r="21" spans="2:8" s="420" customFormat="1" ht="14.5">
      <c r="B21" s="421" t="s">
        <v>226</v>
      </c>
      <c r="C21" s="352">
        <f>+C23+C27+C29+C52</f>
        <v>300861944.33449918</v>
      </c>
      <c r="D21" s="352">
        <f>+D23+D27+D29+D52</f>
        <v>12771078071.694124</v>
      </c>
      <c r="E21" s="1155"/>
      <c r="F21" s="419"/>
      <c r="G21" s="419"/>
      <c r="H21" s="281"/>
    </row>
    <row r="22" spans="2:8">
      <c r="B22" s="295"/>
      <c r="C22" s="296"/>
      <c r="D22" s="296"/>
      <c r="E22" s="1155"/>
      <c r="F22" s="419"/>
      <c r="G22" s="419"/>
    </row>
    <row r="23" spans="2:8" ht="14.5">
      <c r="B23" s="424" t="s">
        <v>307</v>
      </c>
      <c r="C23" s="297">
        <f>+C24+C25</f>
        <v>214827291.69449836</v>
      </c>
      <c r="D23" s="297">
        <f>+D24+D25</f>
        <v>9119053326.0355759</v>
      </c>
      <c r="E23" s="1155"/>
      <c r="F23" s="419"/>
      <c r="G23" s="419"/>
    </row>
    <row r="24" spans="2:8">
      <c r="B24" s="293" t="s">
        <v>274</v>
      </c>
      <c r="C24" s="299">
        <v>47617910.575003564</v>
      </c>
      <c r="D24" s="299">
        <v>2021299353.4609239</v>
      </c>
      <c r="E24" s="1155"/>
      <c r="F24" s="419"/>
      <c r="G24" s="419"/>
    </row>
    <row r="25" spans="2:8">
      <c r="B25" s="300" t="s">
        <v>109</v>
      </c>
      <c r="C25" s="299">
        <v>167209381.1194948</v>
      </c>
      <c r="D25" s="299">
        <v>7097753972.5746517</v>
      </c>
      <c r="E25" s="1155"/>
      <c r="F25" s="419"/>
      <c r="G25" s="419"/>
    </row>
    <row r="26" spans="2:8">
      <c r="B26" s="301"/>
      <c r="C26" s="296"/>
      <c r="D26" s="296"/>
      <c r="E26" s="1155"/>
      <c r="F26" s="419"/>
      <c r="G26" s="419"/>
    </row>
    <row r="27" spans="2:8" ht="14.5">
      <c r="B27" s="424" t="s">
        <v>424</v>
      </c>
      <c r="C27" s="298">
        <v>13735015.117141314</v>
      </c>
      <c r="D27" s="298">
        <v>583028042.19694972</v>
      </c>
      <c r="E27" s="1155"/>
      <c r="F27" s="419"/>
      <c r="G27" s="419"/>
    </row>
    <row r="28" spans="2:8">
      <c r="B28" s="301"/>
      <c r="C28" s="296"/>
      <c r="D28" s="296"/>
      <c r="E28" s="1155"/>
      <c r="F28" s="419"/>
      <c r="G28" s="419"/>
    </row>
    <row r="29" spans="2:8" ht="14.5">
      <c r="B29" s="424" t="s">
        <v>53</v>
      </c>
      <c r="C29" s="298">
        <f>+C31+C33+C44+C46+C48+C50</f>
        <v>71211254.713653982</v>
      </c>
      <c r="D29" s="298">
        <f>+D31+D33+D44+D46+D48+D50</f>
        <v>3022796703.4615989</v>
      </c>
      <c r="E29" s="1155"/>
      <c r="F29" s="1234"/>
      <c r="G29" s="419"/>
    </row>
    <row r="30" spans="2:8">
      <c r="B30" s="301"/>
      <c r="C30" s="296"/>
      <c r="D30" s="296"/>
      <c r="E30" s="1155"/>
      <c r="F30" s="1234"/>
      <c r="G30" s="419"/>
    </row>
    <row r="31" spans="2:8">
      <c r="B31" s="301" t="s">
        <v>262</v>
      </c>
      <c r="C31" s="302">
        <v>729146.87017445557</v>
      </c>
      <c r="D31" s="302">
        <v>30951045.089226346</v>
      </c>
      <c r="E31" s="1155"/>
      <c r="F31" s="1234"/>
      <c r="G31" s="419"/>
    </row>
    <row r="32" spans="2:8">
      <c r="B32" s="301"/>
      <c r="C32" s="296"/>
      <c r="D32" s="296"/>
      <c r="E32" s="1155"/>
      <c r="F32" s="1234"/>
      <c r="G32" s="419"/>
    </row>
    <row r="33" spans="2:7">
      <c r="B33" s="301" t="s">
        <v>272</v>
      </c>
      <c r="C33" s="296">
        <f>SUM(C34:C42)</f>
        <v>62752777.527399898</v>
      </c>
      <c r="D33" s="296">
        <f>SUM(D34:D42)</f>
        <v>2663748726.3163295</v>
      </c>
      <c r="E33" s="1155"/>
      <c r="F33" s="1234"/>
      <c r="G33" s="419"/>
    </row>
    <row r="34" spans="2:7">
      <c r="B34" s="293" t="s">
        <v>576</v>
      </c>
      <c r="C34" s="299">
        <v>2625</v>
      </c>
      <c r="D34" s="1192">
        <v>111426.78750000001</v>
      </c>
      <c r="E34" s="1155"/>
      <c r="F34" s="1234"/>
      <c r="G34" s="419"/>
    </row>
    <row r="35" spans="2:7">
      <c r="B35" s="293" t="s">
        <v>268</v>
      </c>
      <c r="C35" s="299">
        <v>6960726.7667328501</v>
      </c>
      <c r="D35" s="299">
        <v>295471018.01230603</v>
      </c>
      <c r="E35" s="1155"/>
      <c r="F35" s="1234"/>
      <c r="G35" s="419"/>
    </row>
    <row r="36" spans="2:7">
      <c r="B36" s="293" t="s">
        <v>267</v>
      </c>
      <c r="C36" s="299">
        <v>12911926.646006001</v>
      </c>
      <c r="D36" s="299">
        <v>548089335.84765661</v>
      </c>
      <c r="E36" s="1155"/>
      <c r="F36" s="1234"/>
      <c r="G36" s="419"/>
    </row>
    <row r="37" spans="2:7">
      <c r="B37" s="293" t="s">
        <v>269</v>
      </c>
      <c r="C37" s="299">
        <v>205327.09876999998</v>
      </c>
      <c r="D37" s="299">
        <v>8715786.2867185902</v>
      </c>
      <c r="E37" s="1155"/>
      <c r="F37" s="1234"/>
      <c r="G37" s="419"/>
    </row>
    <row r="38" spans="2:7">
      <c r="B38" s="293" t="s">
        <v>270</v>
      </c>
      <c r="C38" s="299">
        <v>42243.59316137198</v>
      </c>
      <c r="D38" s="299">
        <v>1793168.7155918663</v>
      </c>
      <c r="E38" s="1155"/>
      <c r="F38" s="1234"/>
      <c r="G38" s="419"/>
    </row>
    <row r="39" spans="2:7">
      <c r="B39" s="293" t="s">
        <v>283</v>
      </c>
      <c r="C39" s="299">
        <v>3557602.6905400003</v>
      </c>
      <c r="D39" s="299">
        <v>151014186.28884912</v>
      </c>
      <c r="E39" s="1155"/>
      <c r="F39" s="1234"/>
      <c r="G39" s="419"/>
    </row>
    <row r="40" spans="2:7">
      <c r="B40" s="293" t="s">
        <v>519</v>
      </c>
      <c r="C40" s="299">
        <v>55733.581600000005</v>
      </c>
      <c r="D40" s="299">
        <v>2365795.7918312806</v>
      </c>
      <c r="E40" s="1155"/>
      <c r="F40" s="1234"/>
      <c r="G40" s="419"/>
    </row>
    <row r="41" spans="2:7">
      <c r="B41" s="293" t="s">
        <v>662</v>
      </c>
      <c r="C41" s="299">
        <v>38940380.872949675</v>
      </c>
      <c r="D41" s="299">
        <v>1652952969.4092298</v>
      </c>
      <c r="E41" s="1155"/>
      <c r="F41" s="1234"/>
      <c r="G41" s="419"/>
    </row>
    <row r="42" spans="2:7">
      <c r="B42" s="293" t="s">
        <v>704</v>
      </c>
      <c r="C42" s="299">
        <v>76211.27764</v>
      </c>
      <c r="D42" s="299">
        <v>3235039.1766460123</v>
      </c>
      <c r="E42" s="1155"/>
      <c r="F42" s="1234"/>
      <c r="G42" s="419"/>
    </row>
    <row r="43" spans="2:7">
      <c r="B43" s="303"/>
      <c r="C43" s="304"/>
      <c r="D43" s="304"/>
      <c r="E43" s="1155"/>
      <c r="F43" s="1234"/>
      <c r="G43" s="419"/>
    </row>
    <row r="44" spans="2:7">
      <c r="B44" s="301" t="s">
        <v>271</v>
      </c>
      <c r="C44" s="302">
        <v>5320477.2360885162</v>
      </c>
      <c r="D44" s="923">
        <v>225845213.86065617</v>
      </c>
      <c r="E44" s="1155"/>
      <c r="F44" s="1234"/>
      <c r="G44" s="419"/>
    </row>
    <row r="45" spans="2:7">
      <c r="B45" s="303"/>
      <c r="C45" s="305"/>
      <c r="D45" s="305"/>
      <c r="E45" s="1155"/>
      <c r="F45" s="1234"/>
      <c r="G45" s="419"/>
    </row>
    <row r="46" spans="2:7">
      <c r="B46" s="301" t="s">
        <v>273</v>
      </c>
      <c r="C46" s="302">
        <v>1187129.0235110126</v>
      </c>
      <c r="D46" s="923">
        <v>50391608.928702518</v>
      </c>
      <c r="E46" s="1155"/>
      <c r="F46" s="1234"/>
      <c r="G46" s="419"/>
    </row>
    <row r="47" spans="2:7">
      <c r="B47" s="303"/>
      <c r="C47" s="1237"/>
      <c r="D47" s="305"/>
      <c r="E47" s="1155"/>
      <c r="F47" s="1234"/>
      <c r="G47" s="419"/>
    </row>
    <row r="48" spans="2:7">
      <c r="B48" s="301" t="s">
        <v>359</v>
      </c>
      <c r="C48" s="302">
        <v>831158.82016141992</v>
      </c>
      <c r="D48" s="923">
        <v>35281278.945858002</v>
      </c>
      <c r="E48" s="1155"/>
      <c r="F48" s="1236"/>
      <c r="G48" s="419"/>
    </row>
    <row r="49" spans="2:8">
      <c r="B49" s="303"/>
      <c r="C49" s="299"/>
      <c r="D49" s="299"/>
      <c r="E49" s="1155"/>
      <c r="F49" s="1234"/>
      <c r="G49" s="419"/>
    </row>
    <row r="50" spans="2:8">
      <c r="B50" s="301" t="s">
        <v>382</v>
      </c>
      <c r="C50" s="923">
        <v>390565.23631869274</v>
      </c>
      <c r="D50" s="923">
        <v>16578830.320826767</v>
      </c>
      <c r="E50" s="1155"/>
      <c r="F50" s="419"/>
      <c r="G50" s="419"/>
    </row>
    <row r="51" spans="2:8">
      <c r="B51" s="301"/>
      <c r="C51" s="296"/>
      <c r="D51" s="296"/>
      <c r="E51" s="1155"/>
      <c r="F51" s="419"/>
      <c r="G51" s="419"/>
    </row>
    <row r="52" spans="2:8" ht="14.5">
      <c r="B52" s="424" t="s">
        <v>240</v>
      </c>
      <c r="C52" s="298">
        <v>1088382.8092055512</v>
      </c>
      <c r="D52" s="298">
        <v>46200000</v>
      </c>
      <c r="E52" s="1155"/>
      <c r="F52" s="419"/>
      <c r="G52" s="419"/>
    </row>
    <row r="53" spans="2:8" ht="14.5">
      <c r="B53" s="306"/>
      <c r="C53" s="307"/>
      <c r="D53" s="307"/>
      <c r="E53" s="1155"/>
      <c r="F53" s="419"/>
      <c r="G53" s="419"/>
    </row>
    <row r="54" spans="2:8" s="420" customFormat="1" ht="15.5">
      <c r="B54" s="416" t="s">
        <v>349</v>
      </c>
      <c r="C54" s="351">
        <f>SUM(C55:C58)</f>
        <v>33844412.262902275</v>
      </c>
      <c r="D54" s="351">
        <f>SUM(D55:D58)</f>
        <v>1436637765.0593545</v>
      </c>
      <c r="E54" s="1155"/>
      <c r="F54" s="419"/>
      <c r="G54" s="419"/>
      <c r="H54" s="281"/>
    </row>
    <row r="55" spans="2:8">
      <c r="B55" s="301"/>
      <c r="C55" s="308"/>
      <c r="D55" s="296"/>
      <c r="E55" s="1155"/>
      <c r="F55" s="419"/>
      <c r="G55" s="419"/>
    </row>
    <row r="56" spans="2:8">
      <c r="B56" s="301" t="s">
        <v>280</v>
      </c>
      <c r="C56" s="308">
        <v>10754965.452091131</v>
      </c>
      <c r="D56" s="923">
        <v>456530000</v>
      </c>
      <c r="E56" s="1155"/>
      <c r="F56" s="419"/>
      <c r="G56" s="419"/>
    </row>
    <row r="57" spans="2:8">
      <c r="B57" s="309" t="s">
        <v>723</v>
      </c>
      <c r="C57" s="310">
        <v>23089446.81081114</v>
      </c>
      <c r="D57" s="302">
        <v>980107765.05935454</v>
      </c>
      <c r="E57" s="1155"/>
      <c r="F57" s="419"/>
      <c r="G57" s="419"/>
    </row>
    <row r="58" spans="2:8">
      <c r="B58" s="301"/>
      <c r="C58" s="308"/>
      <c r="D58" s="296"/>
      <c r="E58" s="1155"/>
      <c r="F58" s="419"/>
      <c r="G58" s="419"/>
    </row>
    <row r="59" spans="2:8" ht="15.5">
      <c r="B59" s="415" t="s">
        <v>791</v>
      </c>
      <c r="C59" s="351">
        <f>+C61+C62</f>
        <v>104717.07355281198</v>
      </c>
      <c r="D59" s="351">
        <f>+D61+D62</f>
        <v>4445061.7532918295</v>
      </c>
      <c r="E59" s="1155"/>
      <c r="F59" s="419"/>
      <c r="G59" s="419"/>
    </row>
    <row r="60" spans="2:8">
      <c r="B60" s="301"/>
      <c r="C60" s="296"/>
      <c r="D60" s="296"/>
      <c r="E60" s="1155"/>
      <c r="F60" s="419"/>
      <c r="G60" s="419"/>
    </row>
    <row r="61" spans="2:8">
      <c r="B61" s="301" t="s">
        <v>278</v>
      </c>
      <c r="C61" s="923">
        <v>96324.436274267806</v>
      </c>
      <c r="D61" s="923">
        <v>4088808.5683010025</v>
      </c>
      <c r="E61" s="1155"/>
      <c r="F61" s="419"/>
      <c r="G61" s="419"/>
    </row>
    <row r="62" spans="2:8">
      <c r="B62" s="301" t="s">
        <v>308</v>
      </c>
      <c r="C62" s="923">
        <v>8392.6372785441781</v>
      </c>
      <c r="D62" s="923">
        <v>356253.18499082688</v>
      </c>
      <c r="E62" s="1155"/>
      <c r="F62" s="419"/>
      <c r="G62" s="419"/>
    </row>
    <row r="63" spans="2:8">
      <c r="B63" s="301"/>
      <c r="C63" s="296"/>
      <c r="D63" s="296"/>
      <c r="E63" s="1155"/>
      <c r="F63" s="419"/>
      <c r="G63" s="419"/>
    </row>
    <row r="64" spans="2:8" ht="15.5">
      <c r="B64" s="415" t="s">
        <v>788</v>
      </c>
      <c r="C64" s="351">
        <f>+C66+C71+C76</f>
        <v>2456320.2497357926</v>
      </c>
      <c r="D64" s="351">
        <f>+D66+D71+D76</f>
        <v>104266618.85685986</v>
      </c>
      <c r="E64" s="1155"/>
      <c r="F64" s="419"/>
      <c r="G64" s="419"/>
    </row>
    <row r="65" spans="2:8" ht="15.5">
      <c r="B65" s="404"/>
      <c r="C65" s="311"/>
      <c r="D65" s="311"/>
      <c r="E65" s="1155"/>
      <c r="F65" s="419"/>
      <c r="G65" s="419"/>
    </row>
    <row r="66" spans="2:8" s="418" customFormat="1" ht="12.75" customHeight="1">
      <c r="B66" s="416" t="s">
        <v>415</v>
      </c>
      <c r="C66" s="417">
        <f>+C68+C69</f>
        <v>1070536.5055347723</v>
      </c>
      <c r="D66" s="417">
        <f>+D68+D69</f>
        <v>45442454.747891679</v>
      </c>
      <c r="E66" s="1155"/>
      <c r="F66" s="419"/>
      <c r="G66" s="419"/>
      <c r="H66" s="281"/>
    </row>
    <row r="67" spans="2:8" s="292" customFormat="1">
      <c r="B67" s="405"/>
      <c r="C67" s="406"/>
      <c r="D67" s="407"/>
      <c r="E67" s="1155"/>
      <c r="F67" s="419"/>
      <c r="G67" s="419"/>
      <c r="H67" s="281"/>
    </row>
    <row r="68" spans="2:8" s="292" customFormat="1" ht="12.75" customHeight="1">
      <c r="B68" s="405" t="s">
        <v>274</v>
      </c>
      <c r="C68" s="408">
        <v>58893.906761927887</v>
      </c>
      <c r="D68" s="409">
        <v>2499946.2224023435</v>
      </c>
      <c r="E68" s="1155"/>
      <c r="F68" s="419"/>
      <c r="G68" s="419"/>
      <c r="H68" s="281"/>
    </row>
    <row r="69" spans="2:8" s="292" customFormat="1">
      <c r="B69" s="405" t="s">
        <v>416</v>
      </c>
      <c r="C69" s="408">
        <v>1011642.5987728444</v>
      </c>
      <c r="D69" s="409">
        <v>42942508.525489338</v>
      </c>
      <c r="E69" s="1155"/>
      <c r="F69" s="419"/>
      <c r="G69" s="419"/>
      <c r="H69" s="281"/>
    </row>
    <row r="70" spans="2:8" s="292" customFormat="1">
      <c r="B70" s="410"/>
      <c r="C70" s="408"/>
      <c r="D70" s="409"/>
      <c r="E70" s="1155"/>
      <c r="F70" s="419"/>
      <c r="G70" s="419"/>
      <c r="H70" s="281"/>
    </row>
    <row r="71" spans="2:8" s="418" customFormat="1" ht="12.75" customHeight="1">
      <c r="B71" s="350" t="s">
        <v>550</v>
      </c>
      <c r="C71" s="417">
        <f>+C73+C74</f>
        <v>866535.11066436081</v>
      </c>
      <c r="D71" s="417">
        <f>+D73+D74</f>
        <v>36782942.338013992</v>
      </c>
      <c r="E71" s="1155"/>
      <c r="F71" s="419"/>
      <c r="G71" s="419"/>
      <c r="H71" s="281"/>
    </row>
    <row r="72" spans="2:8" s="292" customFormat="1">
      <c r="B72" s="405"/>
      <c r="C72" s="406"/>
      <c r="D72" s="407"/>
      <c r="E72" s="1155"/>
      <c r="F72" s="419"/>
      <c r="G72" s="419"/>
      <c r="H72" s="281"/>
    </row>
    <row r="73" spans="2:8" s="292" customFormat="1" ht="12.75" customHeight="1">
      <c r="B73" s="405" t="s">
        <v>274</v>
      </c>
      <c r="C73" s="408">
        <v>2193.8996400222291</v>
      </c>
      <c r="D73" s="409">
        <v>93127.310089555598</v>
      </c>
      <c r="E73" s="1155"/>
      <c r="F73" s="419"/>
      <c r="G73" s="419"/>
      <c r="H73" s="281"/>
    </row>
    <row r="74" spans="2:8" s="292" customFormat="1">
      <c r="B74" s="405" t="s">
        <v>416</v>
      </c>
      <c r="C74" s="408">
        <v>864341.21102433861</v>
      </c>
      <c r="D74" s="409">
        <v>36689815.027924433</v>
      </c>
      <c r="E74" s="1155"/>
      <c r="F74" s="419"/>
      <c r="G74" s="419"/>
      <c r="H74" s="281"/>
    </row>
    <row r="75" spans="2:8" s="292" customFormat="1">
      <c r="B75" s="293"/>
      <c r="C75" s="296"/>
      <c r="D75" s="296"/>
      <c r="E75" s="1155"/>
      <c r="F75" s="419"/>
      <c r="G75" s="419"/>
      <c r="H75" s="281"/>
    </row>
    <row r="76" spans="2:8" s="418" customFormat="1" ht="14.5">
      <c r="B76" s="350" t="s">
        <v>612</v>
      </c>
      <c r="C76" s="417">
        <f>+C78+C79</f>
        <v>519248.6335366597</v>
      </c>
      <c r="D76" s="417">
        <f>+D78+D79</f>
        <v>22041221.770954195</v>
      </c>
      <c r="E76" s="1155"/>
      <c r="F76" s="419"/>
      <c r="G76" s="419"/>
      <c r="H76" s="281"/>
    </row>
    <row r="77" spans="2:8" s="292" customFormat="1">
      <c r="B77" s="293"/>
      <c r="C77" s="296"/>
      <c r="D77" s="296"/>
      <c r="E77" s="1155"/>
      <c r="F77" s="419"/>
      <c r="G77" s="419"/>
      <c r="H77" s="281"/>
    </row>
    <row r="78" spans="2:8" s="292" customFormat="1">
      <c r="B78" s="405" t="s">
        <v>274</v>
      </c>
      <c r="C78" s="411">
        <v>11213.696289190742</v>
      </c>
      <c r="D78" s="412">
        <v>476002.34419245541</v>
      </c>
      <c r="E78" s="1155"/>
      <c r="F78" s="419"/>
      <c r="G78" s="419"/>
      <c r="H78" s="281"/>
    </row>
    <row r="79" spans="2:8" s="292" customFormat="1">
      <c r="B79" s="405" t="s">
        <v>416</v>
      </c>
      <c r="C79" s="411">
        <v>508034.93724746897</v>
      </c>
      <c r="D79" s="412">
        <v>21565219.426761739</v>
      </c>
      <c r="E79" s="1155"/>
      <c r="F79" s="419"/>
      <c r="G79" s="419"/>
      <c r="H79" s="281"/>
    </row>
    <row r="80" spans="2:8" s="292" customFormat="1" ht="13.5" thickBot="1">
      <c r="B80" s="288"/>
      <c r="C80" s="312"/>
      <c r="D80" s="312"/>
      <c r="E80" s="1155"/>
      <c r="F80" s="419"/>
      <c r="G80" s="419"/>
      <c r="H80" s="281"/>
    </row>
    <row r="81" spans="2:7" ht="12.75" customHeight="1" thickTop="1">
      <c r="B81" s="293"/>
      <c r="C81" s="296"/>
      <c r="D81" s="296"/>
      <c r="E81" s="1155"/>
      <c r="F81" s="419"/>
      <c r="G81" s="419"/>
    </row>
    <row r="82" spans="2:7" ht="12.75" customHeight="1">
      <c r="B82" s="331" t="s">
        <v>613</v>
      </c>
      <c r="C82" s="414">
        <v>13120890.214653449</v>
      </c>
      <c r="D82" s="414">
        <v>556959484.09867406</v>
      </c>
      <c r="E82" s="1155"/>
      <c r="F82" s="419"/>
      <c r="G82" s="419"/>
    </row>
    <row r="83" spans="2:7" ht="13.5" thickBot="1">
      <c r="B83" s="288"/>
      <c r="C83" s="312"/>
      <c r="D83" s="312"/>
      <c r="E83" s="1155"/>
      <c r="F83" s="419"/>
      <c r="G83" s="419"/>
    </row>
    <row r="84" spans="2:7" ht="13.5" thickTop="1">
      <c r="B84" s="293"/>
      <c r="C84" s="296"/>
      <c r="D84" s="296"/>
      <c r="E84" s="1155"/>
      <c r="F84" s="419"/>
      <c r="G84" s="419"/>
    </row>
    <row r="85" spans="2:7" ht="12.75" customHeight="1">
      <c r="B85" s="331" t="s">
        <v>614</v>
      </c>
      <c r="C85" s="414">
        <f>+A.4.2!C37+A.4.2!C52</f>
        <v>1718506.0337625095</v>
      </c>
      <c r="D85" s="414">
        <v>72947659.672961131</v>
      </c>
      <c r="E85" s="1155"/>
      <c r="F85" s="1235"/>
      <c r="G85" s="419"/>
    </row>
    <row r="86" spans="2:7" ht="17">
      <c r="B86" s="313"/>
      <c r="C86" s="314"/>
      <c r="D86" s="314"/>
      <c r="E86" s="1155"/>
      <c r="F86" s="419"/>
      <c r="G86" s="419"/>
    </row>
    <row r="87" spans="2:7" ht="12.75" customHeight="1">
      <c r="B87" s="413" t="s">
        <v>789</v>
      </c>
      <c r="C87" s="351">
        <f>+C16-C85</f>
        <v>335548887.88692749</v>
      </c>
      <c r="D87" s="351">
        <f>+D16-D85</f>
        <v>14243479857.69067</v>
      </c>
      <c r="E87" s="1155"/>
      <c r="F87" s="419"/>
      <c r="G87" s="419"/>
    </row>
    <row r="88" spans="2:7" ht="16" thickBot="1">
      <c r="B88" s="315"/>
      <c r="C88" s="316"/>
      <c r="D88" s="316"/>
      <c r="E88" s="1155"/>
      <c r="F88" s="419"/>
      <c r="G88" s="419"/>
    </row>
    <row r="89" spans="2:7" s="317" customFormat="1" ht="12.75" customHeight="1" thickTop="1">
      <c r="B89" s="318"/>
      <c r="C89" s="319"/>
      <c r="D89" s="320"/>
      <c r="E89" s="1155"/>
      <c r="F89" s="419"/>
      <c r="G89" s="419"/>
    </row>
    <row r="90" spans="2:7" ht="12.75" customHeight="1">
      <c r="B90" s="1262" t="s">
        <v>573</v>
      </c>
      <c r="C90" s="1262"/>
      <c r="D90" s="1262"/>
      <c r="E90" s="1155"/>
      <c r="F90" s="419"/>
      <c r="G90" s="419"/>
    </row>
    <row r="91" spans="2:7" ht="12.75" customHeight="1">
      <c r="B91" s="1262" t="s">
        <v>711</v>
      </c>
      <c r="C91" s="1262"/>
      <c r="D91" s="1262"/>
      <c r="E91" s="1155"/>
      <c r="F91" s="419"/>
      <c r="G91" s="419"/>
    </row>
    <row r="92" spans="2:7" ht="30.75" customHeight="1">
      <c r="B92" s="1262" t="s">
        <v>710</v>
      </c>
      <c r="C92" s="1262"/>
      <c r="D92" s="1262"/>
      <c r="E92" s="1155"/>
      <c r="F92" s="419"/>
      <c r="G92" s="419"/>
    </row>
    <row r="93" spans="2:7" ht="12.75" customHeight="1">
      <c r="B93" s="1262" t="s">
        <v>708</v>
      </c>
      <c r="C93" s="1262"/>
      <c r="D93" s="1262"/>
      <c r="E93" s="1155"/>
      <c r="F93" s="419"/>
      <c r="G93" s="419"/>
    </row>
    <row r="94" spans="2:7" ht="25.5" customHeight="1">
      <c r="B94" s="1262" t="s">
        <v>621</v>
      </c>
      <c r="C94" s="1262"/>
      <c r="D94" s="1262"/>
      <c r="E94" s="1155"/>
      <c r="F94" s="419"/>
      <c r="G94" s="419"/>
    </row>
    <row r="95" spans="2:7" ht="12.75" customHeight="1">
      <c r="B95" s="1262" t="s">
        <v>709</v>
      </c>
      <c r="C95" s="1262"/>
      <c r="D95" s="1262"/>
      <c r="E95" s="1155"/>
      <c r="F95" s="419"/>
      <c r="G95" s="419"/>
    </row>
    <row r="96" spans="2:7" ht="12.75" customHeight="1">
      <c r="B96" s="1262"/>
      <c r="C96" s="1262"/>
      <c r="D96" s="1262"/>
      <c r="E96" s="1155"/>
      <c r="F96" s="419"/>
      <c r="G96" s="419"/>
    </row>
    <row r="97" spans="5:7">
      <c r="E97" s="1155"/>
      <c r="F97" s="419"/>
      <c r="G97" s="419"/>
    </row>
    <row r="98" spans="5:7">
      <c r="E98" s="1155"/>
      <c r="F98" s="419"/>
      <c r="G98" s="419"/>
    </row>
    <row r="99" spans="5:7">
      <c r="E99" s="1155"/>
      <c r="F99" s="419"/>
      <c r="G99" s="419"/>
    </row>
    <row r="100" spans="5:7">
      <c r="E100" s="1155"/>
      <c r="F100" s="419"/>
      <c r="G100" s="419"/>
    </row>
    <row r="101" spans="5:7">
      <c r="E101" s="1155"/>
      <c r="F101" s="419"/>
      <c r="G101" s="419"/>
    </row>
    <row r="102" spans="5:7">
      <c r="E102" s="1155"/>
      <c r="F102" s="419"/>
      <c r="G102" s="419"/>
    </row>
    <row r="103" spans="5:7">
      <c r="E103" s="1155"/>
      <c r="F103" s="419"/>
      <c r="G103" s="419"/>
    </row>
    <row r="104" spans="5:7">
      <c r="E104" s="1155"/>
      <c r="F104" s="419"/>
      <c r="G104" s="419"/>
    </row>
    <row r="105" spans="5:7">
      <c r="E105" s="1155"/>
      <c r="F105" s="419"/>
      <c r="G105" s="419"/>
    </row>
    <row r="106" spans="5:7">
      <c r="E106" s="1155"/>
      <c r="F106" s="419"/>
      <c r="G106" s="419"/>
    </row>
    <row r="107" spans="5:7">
      <c r="E107" s="1155"/>
      <c r="F107" s="419"/>
      <c r="G107" s="419"/>
    </row>
    <row r="108" spans="5:7">
      <c r="E108" s="1155"/>
      <c r="F108" s="419"/>
      <c r="G108" s="419"/>
    </row>
    <row r="109" spans="5:7">
      <c r="E109" s="1155"/>
      <c r="F109" s="419"/>
      <c r="G109" s="419"/>
    </row>
    <row r="110" spans="5:7">
      <c r="E110" s="1155"/>
      <c r="F110" s="419"/>
      <c r="G110" s="419"/>
    </row>
    <row r="111" spans="5:7">
      <c r="E111" s="1155"/>
      <c r="F111" s="419"/>
      <c r="G111" s="419"/>
    </row>
    <row r="112" spans="5:7">
      <c r="E112" s="1155"/>
      <c r="F112" s="419"/>
      <c r="G112" s="419"/>
    </row>
    <row r="113" spans="5:7">
      <c r="E113" s="1155"/>
      <c r="F113" s="419"/>
      <c r="G113" s="419"/>
    </row>
    <row r="114" spans="5:7">
      <c r="E114" s="1155"/>
      <c r="F114" s="419"/>
      <c r="G114" s="419"/>
    </row>
    <row r="115" spans="5:7">
      <c r="E115" s="1155"/>
      <c r="F115" s="419"/>
      <c r="G115" s="419"/>
    </row>
    <row r="116" spans="5:7">
      <c r="E116" s="1155"/>
      <c r="F116" s="419"/>
      <c r="G116" s="419"/>
    </row>
    <row r="117" spans="5:7">
      <c r="E117" s="1155"/>
      <c r="F117" s="419"/>
      <c r="G117" s="419"/>
    </row>
    <row r="118" spans="5:7">
      <c r="E118" s="1155"/>
      <c r="F118" s="419"/>
      <c r="G118" s="419"/>
    </row>
    <row r="119" spans="5:7">
      <c r="E119" s="1155"/>
      <c r="F119" s="419"/>
      <c r="G119" s="419"/>
    </row>
    <row r="120" spans="5:7">
      <c r="E120" s="1155"/>
      <c r="F120" s="419"/>
      <c r="G120" s="419"/>
    </row>
    <row r="121" spans="5:7">
      <c r="E121" s="1155"/>
      <c r="F121" s="419"/>
      <c r="G121" s="419"/>
    </row>
    <row r="122" spans="5:7">
      <c r="E122" s="1155"/>
      <c r="F122" s="419"/>
      <c r="G122" s="419"/>
    </row>
    <row r="123" spans="5:7">
      <c r="E123" s="1155"/>
      <c r="F123" s="419"/>
      <c r="G123" s="419"/>
    </row>
    <row r="124" spans="5:7">
      <c r="E124" s="1155"/>
      <c r="F124" s="419"/>
      <c r="G124" s="419"/>
    </row>
    <row r="125" spans="5:7">
      <c r="E125" s="1155"/>
      <c r="F125" s="419"/>
      <c r="G125" s="419"/>
    </row>
    <row r="126" spans="5:7">
      <c r="E126" s="1155"/>
      <c r="F126" s="419"/>
      <c r="G126" s="419"/>
    </row>
    <row r="127" spans="5:7">
      <c r="E127" s="1155"/>
      <c r="F127" s="419"/>
      <c r="G127" s="419"/>
    </row>
    <row r="128" spans="5:7">
      <c r="E128" s="1155"/>
      <c r="F128" s="419"/>
      <c r="G128" s="419"/>
    </row>
    <row r="129" spans="5:7">
      <c r="E129" s="1155"/>
      <c r="F129" s="419"/>
      <c r="G129" s="419"/>
    </row>
    <row r="130" spans="5:7">
      <c r="E130" s="1155"/>
      <c r="F130" s="419"/>
      <c r="G130" s="419"/>
    </row>
    <row r="131" spans="5:7">
      <c r="E131" s="1155"/>
      <c r="F131" s="419"/>
      <c r="G131" s="419"/>
    </row>
    <row r="132" spans="5:7">
      <c r="E132" s="1155"/>
      <c r="F132" s="419"/>
      <c r="G132" s="419"/>
    </row>
    <row r="133" spans="5:7">
      <c r="E133" s="1155"/>
      <c r="F133" s="419"/>
      <c r="G133" s="419"/>
    </row>
    <row r="134" spans="5:7">
      <c r="E134" s="1155"/>
      <c r="F134" s="419"/>
      <c r="G134" s="419"/>
    </row>
    <row r="135" spans="5:7">
      <c r="E135" s="1155"/>
      <c r="F135" s="419"/>
      <c r="G135" s="419"/>
    </row>
    <row r="136" spans="5:7">
      <c r="E136" s="1155"/>
      <c r="F136" s="419"/>
      <c r="G136" s="419"/>
    </row>
    <row r="137" spans="5:7">
      <c r="E137" s="1155"/>
      <c r="F137" s="419"/>
      <c r="G137" s="419"/>
    </row>
    <row r="138" spans="5:7">
      <c r="E138" s="1155"/>
      <c r="F138" s="419"/>
      <c r="G138" s="419"/>
    </row>
    <row r="139" spans="5:7">
      <c r="E139" s="1155"/>
      <c r="F139" s="419"/>
      <c r="G139" s="419"/>
    </row>
    <row r="140" spans="5:7">
      <c r="E140" s="1155"/>
      <c r="F140" s="419"/>
      <c r="G140" s="419"/>
    </row>
    <row r="141" spans="5:7">
      <c r="E141" s="1155"/>
      <c r="F141" s="419"/>
      <c r="G141" s="419"/>
    </row>
    <row r="142" spans="5:7">
      <c r="E142" s="1155"/>
      <c r="F142" s="419"/>
      <c r="G142" s="419"/>
    </row>
    <row r="143" spans="5:7">
      <c r="E143" s="1155"/>
      <c r="F143" s="419"/>
      <c r="G143" s="419"/>
    </row>
    <row r="144" spans="5:7">
      <c r="E144" s="1155"/>
      <c r="F144" s="419"/>
      <c r="G144" s="419"/>
    </row>
    <row r="145" spans="5:7">
      <c r="E145" s="1155"/>
      <c r="F145" s="419"/>
      <c r="G145" s="419"/>
    </row>
    <row r="146" spans="5:7">
      <c r="E146" s="1155"/>
      <c r="F146" s="419"/>
      <c r="G146" s="419"/>
    </row>
    <row r="147" spans="5:7">
      <c r="E147" s="1155"/>
      <c r="F147" s="419"/>
      <c r="G147" s="419"/>
    </row>
    <row r="148" spans="5:7">
      <c r="E148" s="1155"/>
      <c r="F148" s="419"/>
      <c r="G148" s="419"/>
    </row>
  </sheetData>
  <mergeCells count="9">
    <mergeCell ref="B96:D96"/>
    <mergeCell ref="B6:D6"/>
    <mergeCell ref="B7:D7"/>
    <mergeCell ref="B91:D91"/>
    <mergeCell ref="B94:D94"/>
    <mergeCell ref="B95:D95"/>
    <mergeCell ref="B93:D93"/>
    <mergeCell ref="B92:D92"/>
    <mergeCell ref="B90:D90"/>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sheetPr>
    <tabColor theme="3" tint="-0.249977111117893"/>
    <pageSetUpPr fitToPage="1"/>
  </sheetPr>
  <dimension ref="A1:AG136"/>
  <sheetViews>
    <sheetView showGridLines="0" zoomScaleNormal="100" zoomScaleSheetLayoutView="86" workbookViewId="0"/>
  </sheetViews>
  <sheetFormatPr baseColWidth="10" defaultColWidth="11.453125" defaultRowHeight="13"/>
  <cols>
    <col min="1" max="1" width="10.26953125" style="1" bestFit="1" customWidth="1"/>
    <col min="2" max="2" width="55.7265625" style="116" customWidth="1"/>
    <col min="3" max="14" width="11.453125" style="71" customWidth="1"/>
    <col min="15" max="15" width="10.453125" style="71" bestFit="1" customWidth="1"/>
    <col min="16" max="16384" width="11.453125" style="116"/>
  </cols>
  <sheetData>
    <row r="1" spans="1:33" ht="14.5">
      <c r="A1" s="783" t="s">
        <v>220</v>
      </c>
      <c r="B1" s="786"/>
    </row>
    <row r="2" spans="1:33" ht="15" customHeight="1">
      <c r="A2" s="42"/>
      <c r="B2" s="403" t="s">
        <v>661</v>
      </c>
      <c r="C2" s="3"/>
      <c r="D2" s="3"/>
      <c r="E2" s="3"/>
      <c r="F2" s="3"/>
      <c r="G2" s="3"/>
      <c r="H2" s="3"/>
      <c r="I2" s="3"/>
      <c r="J2" s="3"/>
      <c r="K2" s="3"/>
      <c r="L2" s="3"/>
      <c r="M2" s="3"/>
      <c r="N2" s="3"/>
      <c r="O2" s="87"/>
    </row>
    <row r="3" spans="1:33" ht="15" customHeight="1">
      <c r="A3" s="42"/>
      <c r="B3" s="284" t="s">
        <v>306</v>
      </c>
      <c r="C3" s="3"/>
      <c r="D3" s="3"/>
      <c r="E3" s="3"/>
      <c r="F3" s="3"/>
      <c r="G3" s="3"/>
      <c r="H3" s="3"/>
      <c r="I3" s="3"/>
      <c r="J3" s="3"/>
      <c r="K3" s="3"/>
      <c r="L3" s="3"/>
      <c r="M3" s="3"/>
      <c r="N3" s="3"/>
      <c r="O3" s="87"/>
    </row>
    <row r="4" spans="1:33" s="88" customFormat="1">
      <c r="A4" s="5"/>
      <c r="B4" s="87"/>
      <c r="C4" s="87"/>
      <c r="D4" s="87"/>
      <c r="E4" s="87"/>
      <c r="F4" s="87"/>
      <c r="G4" s="87"/>
      <c r="H4" s="87"/>
      <c r="I4" s="87"/>
      <c r="J4" s="87"/>
      <c r="K4" s="87"/>
      <c r="L4" s="87"/>
      <c r="M4" s="87"/>
      <c r="N4" s="87"/>
      <c r="O4" s="87"/>
    </row>
    <row r="5" spans="1:33" s="88" customFormat="1" ht="13.5" thickBot="1">
      <c r="A5" s="5"/>
      <c r="B5" s="87"/>
      <c r="C5" s="87"/>
      <c r="D5" s="87"/>
      <c r="E5" s="87"/>
      <c r="F5" s="87"/>
      <c r="G5" s="87"/>
      <c r="H5" s="87"/>
      <c r="I5" s="87"/>
      <c r="J5" s="87"/>
      <c r="K5" s="87"/>
      <c r="L5" s="87"/>
      <c r="M5" s="87"/>
      <c r="N5" s="87"/>
      <c r="O5" s="87"/>
    </row>
    <row r="6" spans="1:33" s="88" customFormat="1" ht="22.5" customHeight="1" thickBot="1">
      <c r="A6" s="5"/>
      <c r="B6" s="1388" t="s">
        <v>830</v>
      </c>
      <c r="C6" s="1389"/>
      <c r="D6" s="1389"/>
      <c r="E6" s="1389"/>
      <c r="F6" s="1389"/>
      <c r="G6" s="1389"/>
      <c r="H6" s="1389"/>
      <c r="I6" s="1389"/>
      <c r="J6" s="1389"/>
      <c r="K6" s="1389"/>
      <c r="L6" s="1389"/>
      <c r="M6" s="1389"/>
      <c r="N6" s="1389"/>
      <c r="O6" s="1390"/>
    </row>
    <row r="7" spans="1:33" s="88" customFormat="1">
      <c r="A7" s="5"/>
      <c r="B7" s="493"/>
      <c r="C7" s="493"/>
      <c r="D7" s="493"/>
      <c r="E7" s="493"/>
      <c r="F7" s="493"/>
      <c r="G7" s="493"/>
      <c r="H7" s="493"/>
      <c r="I7" s="493"/>
      <c r="J7" s="493"/>
      <c r="K7" s="493"/>
      <c r="L7" s="493"/>
      <c r="M7" s="493"/>
      <c r="N7" s="493"/>
      <c r="O7" s="493"/>
    </row>
    <row r="8" spans="1:33" s="88" customFormat="1" ht="13.5" thickBot="1">
      <c r="A8" s="5"/>
      <c r="B8" s="283" t="s">
        <v>900</v>
      </c>
      <c r="C8" s="5"/>
      <c r="D8" s="5"/>
      <c r="E8" s="5"/>
      <c r="F8" s="5"/>
      <c r="G8" s="5"/>
      <c r="H8" s="5"/>
      <c r="I8" s="5"/>
      <c r="J8" s="5"/>
      <c r="K8" s="5"/>
      <c r="L8" s="5"/>
      <c r="M8" s="5"/>
      <c r="N8" s="5"/>
      <c r="O8" s="75"/>
    </row>
    <row r="9" spans="1:33" s="88" customFormat="1" ht="14" thickTop="1" thickBot="1">
      <c r="A9" s="5"/>
      <c r="B9" s="117"/>
      <c r="C9" s="476">
        <v>43831</v>
      </c>
      <c r="D9" s="476">
        <v>43862</v>
      </c>
      <c r="E9" s="476">
        <v>43891</v>
      </c>
      <c r="F9" s="476">
        <v>43922</v>
      </c>
      <c r="G9" s="476">
        <v>43952</v>
      </c>
      <c r="H9" s="476">
        <v>43983</v>
      </c>
      <c r="I9" s="476">
        <v>44013</v>
      </c>
      <c r="J9" s="476">
        <v>44044</v>
      </c>
      <c r="K9" s="476">
        <v>44075</v>
      </c>
      <c r="L9" s="476">
        <v>44105</v>
      </c>
      <c r="M9" s="476">
        <v>44136</v>
      </c>
      <c r="N9" s="476">
        <v>44166</v>
      </c>
      <c r="O9" s="477">
        <v>2020</v>
      </c>
    </row>
    <row r="10" spans="1:33" s="88" customFormat="1" ht="14" thickTop="1" thickBot="1">
      <c r="A10" s="5"/>
      <c r="B10" s="5"/>
      <c r="C10" s="5"/>
      <c r="D10" s="5"/>
      <c r="E10" s="5"/>
      <c r="F10" s="93"/>
      <c r="G10" s="93"/>
      <c r="H10" s="93"/>
      <c r="I10" s="93"/>
      <c r="J10" s="93"/>
      <c r="K10" s="93"/>
      <c r="L10" s="93"/>
      <c r="M10" s="93"/>
      <c r="N10" s="93"/>
      <c r="O10" s="93"/>
    </row>
    <row r="11" spans="1:33" s="88" customFormat="1" ht="13.5" thickBot="1">
      <c r="A11" s="5"/>
      <c r="B11" s="1385" t="s">
        <v>782</v>
      </c>
      <c r="C11" s="1386"/>
      <c r="D11" s="1386"/>
      <c r="E11" s="1386"/>
      <c r="F11" s="1386"/>
      <c r="G11" s="1386"/>
      <c r="H11" s="1386"/>
      <c r="I11" s="1386"/>
      <c r="J11" s="1386"/>
      <c r="K11" s="1386"/>
      <c r="L11" s="1386"/>
      <c r="M11" s="1386"/>
      <c r="N11" s="1386"/>
      <c r="O11" s="1386"/>
    </row>
    <row r="12" spans="1:33" s="120" customFormat="1" ht="13.5" thickBot="1">
      <c r="A12" s="118"/>
      <c r="B12" s="119"/>
      <c r="C12" s="93"/>
      <c r="D12" s="93"/>
      <c r="E12" s="93"/>
      <c r="F12" s="93"/>
      <c r="G12" s="93"/>
      <c r="H12" s="93"/>
      <c r="I12" s="93"/>
      <c r="J12" s="93"/>
      <c r="K12" s="93"/>
      <c r="L12" s="93"/>
      <c r="M12" s="93"/>
      <c r="N12" s="93"/>
      <c r="O12" s="93"/>
    </row>
    <row r="13" spans="1:33" ht="15" thickBot="1">
      <c r="B13" s="348" t="s">
        <v>61</v>
      </c>
      <c r="C13" s="349">
        <f>SUM(C14:C15)</f>
        <v>1303.8612308236782</v>
      </c>
      <c r="D13" s="349">
        <f t="shared" ref="D13:N13" si="0">SUM(D14:D15)</f>
        <v>714.07403868395227</v>
      </c>
      <c r="E13" s="349">
        <f t="shared" si="0"/>
        <v>1171.6930769602563</v>
      </c>
      <c r="F13" s="349">
        <f t="shared" si="0"/>
        <v>1752.7135437097229</v>
      </c>
      <c r="G13" s="349">
        <f t="shared" si="0"/>
        <v>1843.3065125981723</v>
      </c>
      <c r="H13" s="349">
        <f t="shared" si="0"/>
        <v>2553.5076408126479</v>
      </c>
      <c r="I13" s="349">
        <f t="shared" si="0"/>
        <v>1068.583339761874</v>
      </c>
      <c r="J13" s="349">
        <f t="shared" si="0"/>
        <v>629.98404909480701</v>
      </c>
      <c r="K13" s="349">
        <f t="shared" si="0"/>
        <v>542.62128796363675</v>
      </c>
      <c r="L13" s="349">
        <f t="shared" si="0"/>
        <v>1635.9593968850122</v>
      </c>
      <c r="M13" s="349">
        <f t="shared" si="0"/>
        <v>1423.6027973894668</v>
      </c>
      <c r="N13" s="349">
        <f t="shared" si="0"/>
        <v>1966.7114159796567</v>
      </c>
      <c r="O13" s="349">
        <f>SUM(C13:N13)</f>
        <v>16606.618330662885</v>
      </c>
      <c r="P13" s="89"/>
      <c r="Q13" s="89"/>
      <c r="R13" s="89"/>
      <c r="S13" s="89"/>
      <c r="T13" s="89"/>
      <c r="U13" s="89"/>
      <c r="V13" s="89"/>
      <c r="W13" s="89"/>
      <c r="X13" s="89"/>
      <c r="Y13" s="89"/>
      <c r="Z13" s="89"/>
      <c r="AA13" s="89"/>
      <c r="AB13" s="89"/>
      <c r="AC13" s="89"/>
      <c r="AD13" s="89"/>
      <c r="AE13" s="89"/>
      <c r="AF13" s="89"/>
      <c r="AG13" s="89"/>
    </row>
    <row r="14" spans="1:33">
      <c r="B14" s="358" t="s">
        <v>679</v>
      </c>
      <c r="C14" s="92">
        <v>0</v>
      </c>
      <c r="D14" s="92">
        <v>0</v>
      </c>
      <c r="E14" s="92">
        <v>0</v>
      </c>
      <c r="F14" s="92">
        <v>0</v>
      </c>
      <c r="G14" s="92">
        <v>0</v>
      </c>
      <c r="H14" s="92">
        <v>0</v>
      </c>
      <c r="I14" s="92">
        <v>0</v>
      </c>
      <c r="J14" s="92">
        <v>0</v>
      </c>
      <c r="K14" s="92">
        <v>0</v>
      </c>
      <c r="L14" s="92">
        <v>0</v>
      </c>
      <c r="M14" s="92">
        <v>0</v>
      </c>
      <c r="N14" s="92">
        <v>0</v>
      </c>
      <c r="O14" s="92">
        <f>SUM(C14:N14)</f>
        <v>0</v>
      </c>
      <c r="P14" s="89"/>
      <c r="Q14" s="89"/>
      <c r="R14" s="89"/>
      <c r="S14" s="89"/>
      <c r="T14" s="89"/>
      <c r="U14" s="89"/>
      <c r="V14" s="89"/>
      <c r="W14" s="89"/>
      <c r="X14" s="89"/>
      <c r="Y14" s="89"/>
      <c r="Z14" s="89"/>
      <c r="AA14" s="89"/>
      <c r="AB14" s="89"/>
      <c r="AC14" s="89"/>
      <c r="AD14" s="89"/>
      <c r="AE14" s="89"/>
      <c r="AF14" s="89"/>
      <c r="AG14" s="89"/>
    </row>
    <row r="15" spans="1:33">
      <c r="B15" s="358" t="s">
        <v>680</v>
      </c>
      <c r="C15" s="92">
        <v>1303.8612308236782</v>
      </c>
      <c r="D15" s="92">
        <v>714.07403868395227</v>
      </c>
      <c r="E15" s="92">
        <v>1171.6930769602563</v>
      </c>
      <c r="F15" s="92">
        <v>1752.7135437097229</v>
      </c>
      <c r="G15" s="92">
        <v>1843.3065125981723</v>
      </c>
      <c r="H15" s="92">
        <v>2553.5076408126479</v>
      </c>
      <c r="I15" s="92">
        <v>1068.583339761874</v>
      </c>
      <c r="J15" s="92">
        <v>629.98404909480701</v>
      </c>
      <c r="K15" s="92">
        <v>542.62128796363675</v>
      </c>
      <c r="L15" s="92">
        <v>1635.9593968850122</v>
      </c>
      <c r="M15" s="92">
        <v>1423.6027973894668</v>
      </c>
      <c r="N15" s="92">
        <v>1966.7114159796567</v>
      </c>
      <c r="O15" s="1106">
        <f>SUM(C15:N15)</f>
        <v>16606.618330662885</v>
      </c>
      <c r="P15" s="89"/>
      <c r="Q15" s="89"/>
      <c r="R15" s="89"/>
      <c r="S15" s="89"/>
      <c r="T15" s="89"/>
      <c r="U15" s="89"/>
      <c r="V15" s="89"/>
      <c r="W15" s="89"/>
      <c r="X15" s="89"/>
      <c r="Y15" s="89"/>
      <c r="Z15" s="89"/>
      <c r="AA15" s="89"/>
      <c r="AB15" s="89"/>
      <c r="AC15" s="89"/>
      <c r="AD15" s="89"/>
      <c r="AE15" s="89"/>
      <c r="AF15" s="89"/>
      <c r="AG15" s="89"/>
    </row>
    <row r="16" spans="1:33" s="120" customFormat="1" ht="13.5" thickBot="1">
      <c r="A16" s="1"/>
      <c r="B16" s="283"/>
      <c r="C16" s="359"/>
      <c r="D16" s="359"/>
      <c r="E16" s="359"/>
      <c r="F16" s="359"/>
      <c r="G16" s="359"/>
      <c r="H16" s="359"/>
      <c r="I16" s="359"/>
      <c r="J16" s="359"/>
      <c r="K16" s="359"/>
      <c r="L16" s="359"/>
      <c r="M16" s="359"/>
      <c r="N16" s="359"/>
      <c r="O16" s="359"/>
      <c r="P16" s="89"/>
      <c r="Q16" s="89"/>
      <c r="R16" s="89"/>
      <c r="S16" s="89"/>
      <c r="T16" s="89"/>
      <c r="U16" s="89"/>
      <c r="V16" s="89"/>
      <c r="W16" s="89"/>
      <c r="X16" s="89"/>
      <c r="Y16" s="89"/>
      <c r="Z16" s="89"/>
      <c r="AA16" s="89"/>
      <c r="AB16" s="89"/>
      <c r="AC16" s="89"/>
      <c r="AD16" s="89"/>
      <c r="AE16" s="89"/>
      <c r="AF16" s="89"/>
      <c r="AG16" s="89"/>
    </row>
    <row r="17" spans="1:33" s="71" customFormat="1" ht="13.5" thickBot="1">
      <c r="A17" s="1"/>
      <c r="B17" s="126" t="s">
        <v>53</v>
      </c>
      <c r="C17" s="78">
        <f t="shared" ref="C17:N17" si="1">+C18+C23+C25+C28+C29+C32</f>
        <v>98.999853017572306</v>
      </c>
      <c r="D17" s="78">
        <f t="shared" si="1"/>
        <v>424.5998134541324</v>
      </c>
      <c r="E17" s="78">
        <f t="shared" si="1"/>
        <v>133.27392305538433</v>
      </c>
      <c r="F17" s="78">
        <f t="shared" si="1"/>
        <v>58.966252888947544</v>
      </c>
      <c r="G17" s="78">
        <f t="shared" si="1"/>
        <v>683.4705228360707</v>
      </c>
      <c r="H17" s="78">
        <f t="shared" si="1"/>
        <v>109.08424715732205</v>
      </c>
      <c r="I17" s="78">
        <f t="shared" si="1"/>
        <v>95.257998917205498</v>
      </c>
      <c r="J17" s="78">
        <f t="shared" si="1"/>
        <v>457.91971636549118</v>
      </c>
      <c r="K17" s="78">
        <f t="shared" si="1"/>
        <v>128.70276747037479</v>
      </c>
      <c r="L17" s="78">
        <f t="shared" si="1"/>
        <v>56.334564173299214</v>
      </c>
      <c r="M17" s="78">
        <f t="shared" si="1"/>
        <v>513.80574046456866</v>
      </c>
      <c r="N17" s="78">
        <f t="shared" si="1"/>
        <v>102.66618017782932</v>
      </c>
      <c r="O17" s="127">
        <f t="shared" ref="O17:O26" si="2">SUM(C17:N17)</f>
        <v>2863.0815799781976</v>
      </c>
      <c r="P17" s="89"/>
      <c r="Q17" s="89"/>
      <c r="R17" s="89"/>
      <c r="S17" s="89"/>
      <c r="T17" s="89"/>
      <c r="U17" s="89"/>
      <c r="V17" s="89"/>
      <c r="W17" s="89"/>
      <c r="X17" s="89"/>
      <c r="Y17" s="89"/>
      <c r="Z17" s="89"/>
      <c r="AA17" s="89"/>
      <c r="AB17" s="89"/>
      <c r="AC17" s="89"/>
      <c r="AD17" s="89"/>
      <c r="AE17" s="89"/>
      <c r="AF17" s="89"/>
      <c r="AG17" s="89"/>
    </row>
    <row r="18" spans="1:33" s="71" customFormat="1">
      <c r="A18" s="1"/>
      <c r="B18" s="1032" t="s">
        <v>64</v>
      </c>
      <c r="C18" s="1033">
        <f>+SUM(C19:C22)</f>
        <v>44.316174229999994</v>
      </c>
      <c r="D18" s="1033">
        <f t="shared" ref="D18:N18" si="3">+SUM(D19:D22)</f>
        <v>415.22268050919945</v>
      </c>
      <c r="E18" s="1033">
        <f t="shared" si="3"/>
        <v>118.42039385</v>
      </c>
      <c r="F18" s="1033">
        <f t="shared" si="3"/>
        <v>50.850843354331388</v>
      </c>
      <c r="G18" s="1033">
        <f t="shared" si="3"/>
        <v>498.95735699640539</v>
      </c>
      <c r="H18" s="1033">
        <f t="shared" si="3"/>
        <v>61.942231012748863</v>
      </c>
      <c r="I18" s="1033">
        <f t="shared" si="3"/>
        <v>42.10711396</v>
      </c>
      <c r="J18" s="1033">
        <f t="shared" si="3"/>
        <v>449.51961136165443</v>
      </c>
      <c r="K18" s="1033">
        <f t="shared" si="3"/>
        <v>115.19201212999999</v>
      </c>
      <c r="L18" s="1033">
        <f t="shared" si="3"/>
        <v>49.083964151242704</v>
      </c>
      <c r="M18" s="1033">
        <f t="shared" si="3"/>
        <v>506.04287421165446</v>
      </c>
      <c r="N18" s="1033">
        <f t="shared" si="3"/>
        <v>58.685106563167281</v>
      </c>
      <c r="O18" s="1033">
        <f t="shared" si="2"/>
        <v>2410.3403623304039</v>
      </c>
      <c r="P18" s="89"/>
      <c r="Q18" s="89"/>
      <c r="R18" s="89"/>
      <c r="S18" s="89"/>
      <c r="T18" s="89"/>
      <c r="U18" s="89"/>
      <c r="V18" s="89"/>
      <c r="W18" s="89"/>
      <c r="X18" s="89"/>
      <c r="Y18" s="89"/>
      <c r="Z18" s="89"/>
      <c r="AA18" s="89"/>
      <c r="AB18" s="89"/>
      <c r="AC18" s="89"/>
      <c r="AD18" s="89"/>
      <c r="AE18" s="89"/>
      <c r="AF18" s="89"/>
      <c r="AG18" s="89"/>
    </row>
    <row r="19" spans="1:33" s="71" customFormat="1">
      <c r="A19" s="1"/>
      <c r="B19" s="484" t="s">
        <v>65</v>
      </c>
      <c r="C19" s="94">
        <v>2.5448001000000002</v>
      </c>
      <c r="D19" s="94">
        <v>2.0309312899999998</v>
      </c>
      <c r="E19" s="94">
        <v>38.999518980000005</v>
      </c>
      <c r="F19" s="94">
        <v>20.034108680000003</v>
      </c>
      <c r="G19" s="94">
        <v>19.502498960000004</v>
      </c>
      <c r="H19" s="94">
        <v>30.082657970000003</v>
      </c>
      <c r="I19" s="94">
        <v>2.2090096799999999</v>
      </c>
      <c r="J19" s="94">
        <v>1.9644099000000002</v>
      </c>
      <c r="K19" s="94">
        <v>38.166536879999995</v>
      </c>
      <c r="L19" s="94">
        <v>19.251550070000004</v>
      </c>
      <c r="M19" s="94">
        <v>19.434528299999997</v>
      </c>
      <c r="N19" s="94">
        <v>29.63485876</v>
      </c>
      <c r="O19" s="94">
        <f t="shared" si="2"/>
        <v>223.85540957000001</v>
      </c>
      <c r="P19" s="89"/>
      <c r="Q19" s="89"/>
      <c r="R19" s="89"/>
      <c r="S19" s="89"/>
      <c r="T19" s="89"/>
      <c r="U19" s="89"/>
      <c r="V19" s="89"/>
      <c r="W19" s="89"/>
      <c r="X19" s="89"/>
      <c r="Y19" s="89"/>
      <c r="Z19" s="89"/>
      <c r="AA19" s="89"/>
      <c r="AB19" s="89"/>
      <c r="AC19" s="89"/>
      <c r="AD19" s="89"/>
      <c r="AE19" s="89"/>
      <c r="AF19" s="89"/>
      <c r="AG19" s="89"/>
    </row>
    <row r="20" spans="1:33" s="71" customFormat="1">
      <c r="A20" s="1"/>
      <c r="B20" s="485" t="s">
        <v>66</v>
      </c>
      <c r="C20" s="360">
        <v>26.895815029999998</v>
      </c>
      <c r="D20" s="360">
        <v>20.272945310000001</v>
      </c>
      <c r="E20" s="360">
        <v>65.463873249999992</v>
      </c>
      <c r="F20" s="360">
        <v>26.027964900000004</v>
      </c>
      <c r="G20" s="360">
        <v>70.040471880000013</v>
      </c>
      <c r="H20" s="360">
        <v>12.646965430000002</v>
      </c>
      <c r="I20" s="360">
        <v>25.649827729999998</v>
      </c>
      <c r="J20" s="360">
        <v>19.06279705</v>
      </c>
      <c r="K20" s="360">
        <v>63.479252539999997</v>
      </c>
      <c r="L20" s="360">
        <v>25.252926779999996</v>
      </c>
      <c r="M20" s="360">
        <v>68.96551805</v>
      </c>
      <c r="N20" s="360">
        <v>11.65290431</v>
      </c>
      <c r="O20" s="83">
        <f t="shared" si="2"/>
        <v>435.41126226</v>
      </c>
      <c r="P20" s="89"/>
      <c r="Q20" s="89"/>
      <c r="R20" s="89"/>
      <c r="S20" s="89"/>
      <c r="T20" s="89"/>
      <c r="U20" s="89"/>
      <c r="V20" s="89"/>
      <c r="W20" s="89"/>
      <c r="X20" s="89"/>
      <c r="Y20" s="89"/>
      <c r="Z20" s="89"/>
      <c r="AA20" s="89"/>
      <c r="AB20" s="89"/>
      <c r="AC20" s="89"/>
      <c r="AD20" s="89"/>
      <c r="AE20" s="89"/>
      <c r="AF20" s="89"/>
      <c r="AG20" s="89"/>
    </row>
    <row r="21" spans="1:33" s="71" customFormat="1">
      <c r="A21" s="1"/>
      <c r="B21" s="394" t="s">
        <v>675</v>
      </c>
      <c r="C21" s="360">
        <v>0</v>
      </c>
      <c r="D21" s="360">
        <v>373.62859703919941</v>
      </c>
      <c r="E21" s="360">
        <v>0</v>
      </c>
      <c r="F21" s="360">
        <v>0</v>
      </c>
      <c r="G21" s="360">
        <v>401.8848736864054</v>
      </c>
      <c r="H21" s="360">
        <v>0</v>
      </c>
      <c r="I21" s="360">
        <v>0</v>
      </c>
      <c r="J21" s="360">
        <v>410.81564865165444</v>
      </c>
      <c r="K21" s="360">
        <v>0</v>
      </c>
      <c r="L21" s="360">
        <v>0</v>
      </c>
      <c r="M21" s="360">
        <v>410.81564865165444</v>
      </c>
      <c r="N21" s="360">
        <v>0</v>
      </c>
      <c r="O21" s="83">
        <f t="shared" si="2"/>
        <v>1597.1447680289139</v>
      </c>
      <c r="P21" s="89"/>
      <c r="Q21" s="89"/>
      <c r="R21" s="89"/>
      <c r="S21" s="89"/>
      <c r="T21" s="89"/>
      <c r="U21" s="89"/>
      <c r="V21" s="89"/>
      <c r="W21" s="89"/>
      <c r="X21" s="89"/>
      <c r="Y21" s="89"/>
      <c r="Z21" s="89"/>
      <c r="AA21" s="89"/>
      <c r="AB21" s="89"/>
      <c r="AC21" s="89"/>
      <c r="AD21" s="89"/>
      <c r="AE21" s="89"/>
      <c r="AF21" s="89"/>
      <c r="AG21" s="89"/>
    </row>
    <row r="22" spans="1:33" s="121" customFormat="1">
      <c r="A22" s="1"/>
      <c r="B22" s="486" t="s">
        <v>67</v>
      </c>
      <c r="C22" s="361">
        <v>14.875559099999998</v>
      </c>
      <c r="D22" s="361">
        <v>19.290206869999999</v>
      </c>
      <c r="E22" s="361">
        <v>13.95700162</v>
      </c>
      <c r="F22" s="361">
        <v>4.7887697743313868</v>
      </c>
      <c r="G22" s="361">
        <v>7.5295124700000002</v>
      </c>
      <c r="H22" s="361">
        <v>19.212607612748855</v>
      </c>
      <c r="I22" s="361">
        <v>14.248276550000002</v>
      </c>
      <c r="J22" s="361">
        <v>17.676755759999999</v>
      </c>
      <c r="K22" s="361">
        <v>13.546222709999999</v>
      </c>
      <c r="L22" s="361">
        <v>4.5794873012427031</v>
      </c>
      <c r="M22" s="361">
        <v>6.8271792100000006</v>
      </c>
      <c r="N22" s="361">
        <v>17.397343493167288</v>
      </c>
      <c r="O22" s="1099">
        <f t="shared" si="2"/>
        <v>153.92892247149021</v>
      </c>
      <c r="P22" s="89"/>
      <c r="Q22" s="89"/>
      <c r="R22" s="89"/>
      <c r="S22" s="89"/>
      <c r="T22" s="89"/>
      <c r="U22" s="89"/>
      <c r="V22" s="89"/>
      <c r="W22" s="89"/>
      <c r="X22" s="89"/>
      <c r="Y22" s="89"/>
      <c r="Z22" s="89"/>
      <c r="AA22" s="89"/>
      <c r="AB22" s="89"/>
      <c r="AC22" s="89"/>
      <c r="AD22" s="89"/>
      <c r="AE22" s="89"/>
      <c r="AF22" s="89"/>
      <c r="AG22" s="89"/>
    </row>
    <row r="23" spans="1:33" s="121" customFormat="1">
      <c r="A23" s="1"/>
      <c r="B23" s="1034" t="s">
        <v>68</v>
      </c>
      <c r="C23" s="1035">
        <f t="shared" ref="C23:N23" si="4">SUM(C24:C24)</f>
        <v>3.1111890980560539</v>
      </c>
      <c r="D23" s="1035">
        <f t="shared" si="4"/>
        <v>3.1111890980560539</v>
      </c>
      <c r="E23" s="1035">
        <f t="shared" si="4"/>
        <v>2.8852663337879458</v>
      </c>
      <c r="F23" s="1035">
        <f t="shared" si="4"/>
        <v>3.0314206104167005</v>
      </c>
      <c r="G23" s="1035">
        <f t="shared" si="4"/>
        <v>2.9583434756577116</v>
      </c>
      <c r="H23" s="1035">
        <f t="shared" si="4"/>
        <v>3.0314206104167005</v>
      </c>
      <c r="I23" s="1035">
        <f t="shared" si="4"/>
        <v>2.9583434756577116</v>
      </c>
      <c r="J23" s="1035">
        <f t="shared" si="4"/>
        <v>3.0314206104167005</v>
      </c>
      <c r="K23" s="1035">
        <f t="shared" si="4"/>
        <v>3.0314206104167005</v>
      </c>
      <c r="L23" s="1035">
        <f t="shared" si="4"/>
        <v>2.9583434756577116</v>
      </c>
      <c r="M23" s="1035">
        <f t="shared" si="4"/>
        <v>3.0314206104167005</v>
      </c>
      <c r="N23" s="1035">
        <f t="shared" si="4"/>
        <v>2.9583434756577116</v>
      </c>
      <c r="O23" s="1036">
        <f t="shared" si="2"/>
        <v>36.098121484614403</v>
      </c>
      <c r="P23" s="89"/>
      <c r="Q23" s="89"/>
      <c r="R23" s="89"/>
      <c r="S23" s="89"/>
      <c r="T23" s="89"/>
      <c r="U23" s="89"/>
      <c r="V23" s="89"/>
      <c r="W23" s="89"/>
      <c r="X23" s="89"/>
      <c r="Y23" s="89"/>
      <c r="Z23" s="89"/>
      <c r="AA23" s="89"/>
      <c r="AB23" s="89"/>
      <c r="AC23" s="89"/>
      <c r="AD23" s="89"/>
      <c r="AE23" s="89"/>
      <c r="AF23" s="89"/>
      <c r="AG23" s="89"/>
    </row>
    <row r="24" spans="1:33" s="71" customFormat="1">
      <c r="A24" s="1"/>
      <c r="B24" s="484" t="s">
        <v>69</v>
      </c>
      <c r="C24" s="362">
        <v>3.1111890980560539</v>
      </c>
      <c r="D24" s="362">
        <v>3.1111890980560539</v>
      </c>
      <c r="E24" s="362">
        <v>2.8852663337879458</v>
      </c>
      <c r="F24" s="362">
        <v>3.0314206104167005</v>
      </c>
      <c r="G24" s="362">
        <v>2.9583434756577116</v>
      </c>
      <c r="H24" s="362">
        <v>3.0314206104167005</v>
      </c>
      <c r="I24" s="362">
        <v>2.9583434756577116</v>
      </c>
      <c r="J24" s="362">
        <v>3.0314206104167005</v>
      </c>
      <c r="K24" s="362">
        <v>3.0314206104167005</v>
      </c>
      <c r="L24" s="94">
        <v>2.9583434756577116</v>
      </c>
      <c r="M24" s="362">
        <v>3.0314206104167005</v>
      </c>
      <c r="N24" s="362">
        <v>2.9583434756577116</v>
      </c>
      <c r="O24" s="94">
        <f t="shared" si="2"/>
        <v>36.098121484614403</v>
      </c>
      <c r="P24" s="89"/>
      <c r="Q24" s="89"/>
      <c r="R24" s="89"/>
      <c r="S24" s="89"/>
      <c r="T24" s="89"/>
      <c r="U24" s="89"/>
      <c r="V24" s="89"/>
      <c r="W24" s="89"/>
      <c r="X24" s="89"/>
      <c r="Y24" s="89"/>
      <c r="Z24" s="89"/>
      <c r="AA24" s="89"/>
      <c r="AB24" s="89"/>
      <c r="AC24" s="89"/>
      <c r="AD24" s="89"/>
      <c r="AE24" s="89"/>
      <c r="AF24" s="89"/>
      <c r="AG24" s="89"/>
    </row>
    <row r="25" spans="1:33" s="121" customFormat="1">
      <c r="A25" s="1"/>
      <c r="B25" s="1034" t="s">
        <v>70</v>
      </c>
      <c r="C25" s="1035">
        <f t="shared" ref="C25:N25" si="5">+C26+C27</f>
        <v>3.7369674425126106E-2</v>
      </c>
      <c r="D25" s="1035">
        <f t="shared" si="5"/>
        <v>0.28956565366759696</v>
      </c>
      <c r="E25" s="1035">
        <f t="shared" si="5"/>
        <v>7.8025060552097569E-2</v>
      </c>
      <c r="F25" s="1035">
        <f t="shared" si="5"/>
        <v>3.3884568550368601E-3</v>
      </c>
      <c r="G25" s="1035">
        <f t="shared" si="5"/>
        <v>0.66924935778657002</v>
      </c>
      <c r="H25" s="1035">
        <f t="shared" si="5"/>
        <v>3.2503908704808698E-3</v>
      </c>
      <c r="I25" s="1035">
        <f t="shared" si="5"/>
        <v>3.6519655188078495E-2</v>
      </c>
      <c r="J25" s="1035">
        <f t="shared" si="5"/>
        <v>0.19543004477691406</v>
      </c>
      <c r="K25" s="1035">
        <f t="shared" si="5"/>
        <v>7.8585941989687616E-2</v>
      </c>
      <c r="L25" s="1035">
        <f t="shared" si="5"/>
        <v>2.9044065005265005E-3</v>
      </c>
      <c r="M25" s="1035">
        <f t="shared" si="5"/>
        <v>0.5439585583862685</v>
      </c>
      <c r="N25" s="1035">
        <f t="shared" si="5"/>
        <v>2.7652940751140753E-3</v>
      </c>
      <c r="O25" s="1036">
        <f t="shared" si="2"/>
        <v>1.9410124950734979</v>
      </c>
      <c r="P25" s="89"/>
      <c r="Q25" s="89"/>
      <c r="R25" s="89"/>
      <c r="S25" s="89"/>
      <c r="T25" s="89"/>
      <c r="U25" s="89"/>
      <c r="V25" s="89"/>
      <c r="W25" s="89"/>
      <c r="X25" s="89"/>
      <c r="Y25" s="89"/>
      <c r="Z25" s="89"/>
      <c r="AA25" s="89"/>
      <c r="AB25" s="89"/>
      <c r="AC25" s="89"/>
      <c r="AD25" s="89"/>
      <c r="AE25" s="89"/>
      <c r="AF25" s="89"/>
      <c r="AG25" s="89"/>
    </row>
    <row r="26" spans="1:33" s="121" customFormat="1">
      <c r="A26" s="1"/>
      <c r="B26" s="485" t="s">
        <v>73</v>
      </c>
      <c r="C26" s="360">
        <v>0</v>
      </c>
      <c r="D26" s="360">
        <v>0.18525084043412801</v>
      </c>
      <c r="E26" s="360">
        <v>0</v>
      </c>
      <c r="F26" s="360">
        <v>0</v>
      </c>
      <c r="G26" s="360">
        <v>0.13591773569259499</v>
      </c>
      <c r="H26" s="360">
        <v>0</v>
      </c>
      <c r="I26" s="360">
        <v>0</v>
      </c>
      <c r="J26" s="360">
        <v>9.2625419392531605E-2</v>
      </c>
      <c r="K26" s="360">
        <v>0</v>
      </c>
      <c r="L26" s="360">
        <v>0</v>
      </c>
      <c r="M26" s="360">
        <v>4.6312709107314096E-2</v>
      </c>
      <c r="N26" s="360">
        <v>0</v>
      </c>
      <c r="O26" s="83">
        <f t="shared" si="2"/>
        <v>0.46010670462656872</v>
      </c>
      <c r="P26" s="89"/>
      <c r="Q26" s="89"/>
      <c r="R26" s="89"/>
      <c r="S26" s="89"/>
      <c r="T26" s="89"/>
      <c r="U26" s="89"/>
      <c r="V26" s="89"/>
      <c r="W26" s="89"/>
      <c r="X26" s="89"/>
      <c r="Y26" s="89"/>
      <c r="Z26" s="89"/>
      <c r="AA26" s="89"/>
      <c r="AB26" s="89"/>
      <c r="AC26" s="89"/>
      <c r="AD26" s="89"/>
      <c r="AE26" s="89"/>
      <c r="AF26" s="89"/>
      <c r="AG26" s="89"/>
    </row>
    <row r="27" spans="1:33" s="121" customFormat="1">
      <c r="A27" s="1"/>
      <c r="B27" s="485" t="s">
        <v>71</v>
      </c>
      <c r="C27" s="360">
        <v>3.7369674425126106E-2</v>
      </c>
      <c r="D27" s="360">
        <v>0.10431481323346893</v>
      </c>
      <c r="E27" s="360">
        <v>7.8025060552097569E-2</v>
      </c>
      <c r="F27" s="360">
        <v>3.3884568550368601E-3</v>
      </c>
      <c r="G27" s="360">
        <v>0.533331622093975</v>
      </c>
      <c r="H27" s="360">
        <v>3.2503908704808698E-3</v>
      </c>
      <c r="I27" s="360">
        <v>3.6519655188078495E-2</v>
      </c>
      <c r="J27" s="360">
        <v>0.10280462538438247</v>
      </c>
      <c r="K27" s="360">
        <v>7.8585941989687616E-2</v>
      </c>
      <c r="L27" s="360">
        <v>2.9044065005265005E-3</v>
      </c>
      <c r="M27" s="360">
        <v>0.49764584927895439</v>
      </c>
      <c r="N27" s="360">
        <v>2.7652940751140753E-3</v>
      </c>
      <c r="O27" s="1099">
        <f>SUM(C27:N27)</f>
        <v>1.4809057904469289</v>
      </c>
      <c r="P27" s="89"/>
      <c r="Q27" s="89"/>
      <c r="R27" s="89"/>
      <c r="S27" s="89"/>
      <c r="T27" s="89"/>
      <c r="U27" s="89"/>
      <c r="V27" s="89"/>
      <c r="W27" s="89"/>
      <c r="X27" s="89"/>
      <c r="Y27" s="89"/>
      <c r="Z27" s="89"/>
      <c r="AA27" s="89"/>
      <c r="AB27" s="89"/>
      <c r="AC27" s="89"/>
      <c r="AD27" s="89"/>
      <c r="AE27" s="89"/>
      <c r="AF27" s="89"/>
      <c r="AG27" s="89"/>
    </row>
    <row r="28" spans="1:33" s="5" customFormat="1">
      <c r="A28" s="1"/>
      <c r="B28" s="1034" t="s">
        <v>72</v>
      </c>
      <c r="C28" s="1035">
        <v>47.507097949999995</v>
      </c>
      <c r="D28" s="1035">
        <v>0.13042252852537572</v>
      </c>
      <c r="E28" s="1035">
        <v>1.9228578525861355</v>
      </c>
      <c r="F28" s="1035">
        <v>0.43289003020594385</v>
      </c>
      <c r="G28" s="1035">
        <v>176.5441274515766</v>
      </c>
      <c r="H28" s="1035">
        <v>38.550442525543929</v>
      </c>
      <c r="I28" s="1035">
        <v>46.773184729999997</v>
      </c>
      <c r="J28" s="1035">
        <v>0.12904661852537572</v>
      </c>
      <c r="K28" s="1035">
        <v>1.2503720671150678</v>
      </c>
      <c r="L28" s="1036">
        <v>0.42022758970478974</v>
      </c>
      <c r="M28" s="1035">
        <v>0.48794286844271406</v>
      </c>
      <c r="N28" s="1035">
        <v>36.433823785543943</v>
      </c>
      <c r="O28" s="1036">
        <f t="shared" ref="O28:O32" si="6">SUM(C28:N28)</f>
        <v>350.58243599776989</v>
      </c>
      <c r="P28" s="89"/>
      <c r="Q28" s="89"/>
      <c r="R28" s="89"/>
      <c r="S28" s="89"/>
      <c r="T28" s="89"/>
      <c r="U28" s="89"/>
      <c r="V28" s="89"/>
      <c r="W28" s="89"/>
      <c r="X28" s="89"/>
      <c r="Y28" s="89"/>
      <c r="Z28" s="89"/>
      <c r="AA28" s="89"/>
      <c r="AB28" s="89"/>
      <c r="AC28" s="89"/>
      <c r="AD28" s="89"/>
      <c r="AE28" s="89"/>
      <c r="AF28" s="89"/>
      <c r="AG28" s="89"/>
    </row>
    <row r="29" spans="1:33" s="5" customFormat="1">
      <c r="A29" s="1"/>
      <c r="B29" s="1034" t="s">
        <v>373</v>
      </c>
      <c r="C29" s="1035">
        <f>+C30</f>
        <v>0</v>
      </c>
      <c r="D29" s="1035">
        <f t="shared" ref="D29:N29" si="7">+D30</f>
        <v>0</v>
      </c>
      <c r="E29" s="1035">
        <f t="shared" si="7"/>
        <v>3.1676295332919002</v>
      </c>
      <c r="F29" s="1035">
        <f t="shared" si="7"/>
        <v>0</v>
      </c>
      <c r="G29" s="1035">
        <f t="shared" si="7"/>
        <v>0</v>
      </c>
      <c r="H29" s="1035">
        <f t="shared" si="7"/>
        <v>0</v>
      </c>
      <c r="I29" s="1035">
        <f t="shared" si="7"/>
        <v>0</v>
      </c>
      <c r="J29" s="1035">
        <f t="shared" si="7"/>
        <v>0</v>
      </c>
      <c r="K29" s="1035">
        <f t="shared" si="7"/>
        <v>3.1676295332919002</v>
      </c>
      <c r="L29" s="1035">
        <f t="shared" si="7"/>
        <v>0</v>
      </c>
      <c r="M29" s="1035">
        <f t="shared" si="7"/>
        <v>0</v>
      </c>
      <c r="N29" s="1035">
        <f t="shared" si="7"/>
        <v>0</v>
      </c>
      <c r="O29" s="1036">
        <f t="shared" si="6"/>
        <v>6.3352590665838004</v>
      </c>
      <c r="P29" s="89"/>
      <c r="Q29" s="89"/>
      <c r="R29" s="89"/>
      <c r="S29" s="89"/>
      <c r="T29" s="89"/>
      <c r="U29" s="89"/>
      <c r="V29" s="89"/>
      <c r="W29" s="89"/>
      <c r="X29" s="89"/>
      <c r="Y29" s="89"/>
      <c r="Z29" s="89"/>
      <c r="AA29" s="89"/>
      <c r="AB29" s="89"/>
      <c r="AC29" s="89"/>
      <c r="AD29" s="89"/>
      <c r="AE29" s="89"/>
      <c r="AF29" s="89"/>
      <c r="AG29" s="89"/>
    </row>
    <row r="30" spans="1:33" s="5" customFormat="1">
      <c r="A30" s="1"/>
      <c r="B30" s="387" t="s">
        <v>69</v>
      </c>
      <c r="C30" s="362">
        <f>+C31</f>
        <v>0</v>
      </c>
      <c r="D30" s="362">
        <f t="shared" ref="D30:N30" si="8">+D31</f>
        <v>0</v>
      </c>
      <c r="E30" s="362">
        <f t="shared" si="8"/>
        <v>3.1676295332919002</v>
      </c>
      <c r="F30" s="362">
        <f t="shared" si="8"/>
        <v>0</v>
      </c>
      <c r="G30" s="362">
        <f t="shared" si="8"/>
        <v>0</v>
      </c>
      <c r="H30" s="362">
        <f t="shared" si="8"/>
        <v>0</v>
      </c>
      <c r="I30" s="362">
        <f t="shared" si="8"/>
        <v>0</v>
      </c>
      <c r="J30" s="362">
        <f t="shared" si="8"/>
        <v>0</v>
      </c>
      <c r="K30" s="362">
        <f t="shared" si="8"/>
        <v>3.1676295332919002</v>
      </c>
      <c r="L30" s="362">
        <f t="shared" si="8"/>
        <v>0</v>
      </c>
      <c r="M30" s="362">
        <f t="shared" si="8"/>
        <v>0</v>
      </c>
      <c r="N30" s="362">
        <f t="shared" si="8"/>
        <v>0</v>
      </c>
      <c r="O30" s="1099">
        <f t="shared" si="6"/>
        <v>6.3352590665838004</v>
      </c>
      <c r="P30" s="89"/>
      <c r="Q30" s="89"/>
      <c r="R30" s="89"/>
      <c r="S30" s="89"/>
      <c r="T30" s="89"/>
      <c r="U30" s="89"/>
      <c r="V30" s="89"/>
      <c r="W30" s="89"/>
      <c r="X30" s="89"/>
      <c r="Y30" s="89"/>
      <c r="Z30" s="89"/>
      <c r="AA30" s="89"/>
      <c r="AB30" s="89"/>
      <c r="AC30" s="89"/>
      <c r="AD30" s="89"/>
      <c r="AE30" s="89"/>
      <c r="AF30" s="89"/>
      <c r="AG30" s="89"/>
    </row>
    <row r="31" spans="1:33" s="5" customFormat="1">
      <c r="A31" s="1"/>
      <c r="B31" s="375" t="s">
        <v>681</v>
      </c>
      <c r="C31" s="360">
        <v>0</v>
      </c>
      <c r="D31" s="360">
        <v>0</v>
      </c>
      <c r="E31" s="360">
        <v>3.1676295332919002</v>
      </c>
      <c r="F31" s="360">
        <v>0</v>
      </c>
      <c r="G31" s="360">
        <v>0</v>
      </c>
      <c r="H31" s="360">
        <v>0</v>
      </c>
      <c r="I31" s="360">
        <v>0</v>
      </c>
      <c r="J31" s="360">
        <v>0</v>
      </c>
      <c r="K31" s="360">
        <v>3.1676295332919002</v>
      </c>
      <c r="L31" s="83">
        <v>0</v>
      </c>
      <c r="M31" s="360">
        <v>0</v>
      </c>
      <c r="N31" s="360">
        <v>0</v>
      </c>
      <c r="O31" s="83">
        <f t="shared" si="6"/>
        <v>6.3352590665838004</v>
      </c>
      <c r="P31" s="89"/>
      <c r="Q31" s="89"/>
      <c r="R31" s="89"/>
      <c r="S31" s="89"/>
      <c r="T31" s="89"/>
      <c r="U31" s="89"/>
      <c r="V31" s="89"/>
      <c r="W31" s="89"/>
      <c r="X31" s="89"/>
      <c r="Y31" s="89"/>
      <c r="Z31" s="89"/>
      <c r="AA31" s="89"/>
      <c r="AB31" s="89"/>
      <c r="AC31" s="89"/>
      <c r="AD31" s="89"/>
      <c r="AE31" s="89"/>
      <c r="AF31" s="89"/>
      <c r="AG31" s="89"/>
    </row>
    <row r="32" spans="1:33" s="71" customFormat="1">
      <c r="A32" s="1"/>
      <c r="B32" s="1037" t="s">
        <v>928</v>
      </c>
      <c r="C32" s="1038">
        <f>C33+C34</f>
        <v>4.028022065091136</v>
      </c>
      <c r="D32" s="1038">
        <f t="shared" ref="D32:N32" si="9">D33+D34</f>
        <v>5.8459556646839124</v>
      </c>
      <c r="E32" s="1038">
        <f t="shared" si="9"/>
        <v>6.7997504251662582</v>
      </c>
      <c r="F32" s="1038">
        <f t="shared" si="9"/>
        <v>4.6477104371384694</v>
      </c>
      <c r="G32" s="1038">
        <f t="shared" si="9"/>
        <v>4.3414455546444737</v>
      </c>
      <c r="H32" s="1038">
        <f t="shared" si="9"/>
        <v>5.5569026177420806</v>
      </c>
      <c r="I32" s="1038">
        <f t="shared" si="9"/>
        <v>3.3828370963597134</v>
      </c>
      <c r="J32" s="1038">
        <f t="shared" si="9"/>
        <v>5.044207730117769</v>
      </c>
      <c r="K32" s="1038">
        <f t="shared" si="9"/>
        <v>5.9827471875614568</v>
      </c>
      <c r="L32" s="1038">
        <f t="shared" si="9"/>
        <v>3.8691245501934821</v>
      </c>
      <c r="M32" s="1038">
        <f t="shared" si="9"/>
        <v>3.699544215668519</v>
      </c>
      <c r="N32" s="1038">
        <f t="shared" si="9"/>
        <v>4.5861410593852758</v>
      </c>
      <c r="O32" s="1039">
        <f t="shared" si="6"/>
        <v>57.784388603752554</v>
      </c>
      <c r="P32" s="89"/>
      <c r="Q32" s="89"/>
      <c r="R32" s="89"/>
      <c r="S32" s="89"/>
      <c r="T32" s="89"/>
      <c r="U32" s="89"/>
      <c r="V32" s="89"/>
      <c r="W32" s="89"/>
      <c r="X32" s="89"/>
      <c r="Y32" s="89"/>
      <c r="Z32" s="89"/>
      <c r="AA32" s="89"/>
      <c r="AB32" s="89"/>
      <c r="AC32" s="89"/>
      <c r="AD32" s="89"/>
      <c r="AE32" s="89"/>
      <c r="AF32" s="89"/>
      <c r="AG32" s="89"/>
    </row>
    <row r="33" spans="1:33" s="71" customFormat="1">
      <c r="A33" s="1"/>
      <c r="B33" s="363" t="s">
        <v>73</v>
      </c>
      <c r="C33" s="362">
        <v>1.7290183050911359</v>
      </c>
      <c r="D33" s="362">
        <v>1.7007487246839128</v>
      </c>
      <c r="E33" s="362">
        <v>1.598100475166258</v>
      </c>
      <c r="F33" s="362">
        <v>1.642246487138469</v>
      </c>
      <c r="G33" s="362">
        <v>1.5768895046444737</v>
      </c>
      <c r="H33" s="362">
        <v>1.581942147742081</v>
      </c>
      <c r="I33" s="362">
        <v>1.5169302763597139</v>
      </c>
      <c r="J33" s="362">
        <v>1.5195214701177688</v>
      </c>
      <c r="K33" s="362">
        <v>1.4876026375614568</v>
      </c>
      <c r="L33" s="362">
        <v>1.4231168901934821</v>
      </c>
      <c r="M33" s="362">
        <v>1.4218600756685189</v>
      </c>
      <c r="N33" s="362">
        <v>1.3577381793852761</v>
      </c>
      <c r="O33" s="1099">
        <f>SUM(C33:N33)</f>
        <v>18.555715173752549</v>
      </c>
      <c r="P33" s="89"/>
      <c r="Q33" s="89"/>
      <c r="R33" s="89"/>
      <c r="S33" s="89"/>
      <c r="T33" s="89"/>
      <c r="U33" s="89"/>
      <c r="V33" s="89"/>
      <c r="W33" s="89"/>
      <c r="X33" s="89"/>
      <c r="Y33" s="89"/>
      <c r="Z33" s="89"/>
      <c r="AA33" s="89"/>
      <c r="AB33" s="89"/>
      <c r="AC33" s="89"/>
      <c r="AD33" s="89"/>
      <c r="AE33" s="89"/>
      <c r="AF33" s="89"/>
      <c r="AG33" s="89"/>
    </row>
    <row r="34" spans="1:33" s="71" customFormat="1">
      <c r="A34" s="1"/>
      <c r="B34" s="365" t="s">
        <v>71</v>
      </c>
      <c r="C34" s="366">
        <v>2.2990037600000002</v>
      </c>
      <c r="D34" s="366">
        <v>4.1452069399999996</v>
      </c>
      <c r="E34" s="366">
        <v>5.2016499500000002</v>
      </c>
      <c r="F34" s="366">
        <v>3.0054639500000002</v>
      </c>
      <c r="G34" s="366">
        <v>2.7645560499999999</v>
      </c>
      <c r="H34" s="366">
        <v>3.9749604700000001</v>
      </c>
      <c r="I34" s="366">
        <v>1.8659068199999997</v>
      </c>
      <c r="J34" s="366">
        <v>3.5246862600000002</v>
      </c>
      <c r="K34" s="366">
        <v>4.49514455</v>
      </c>
      <c r="L34" s="84">
        <v>2.4460076600000003</v>
      </c>
      <c r="M34" s="366">
        <v>2.2776841399999999</v>
      </c>
      <c r="N34" s="366">
        <v>3.22840288</v>
      </c>
      <c r="O34" s="366">
        <f>SUM(C34:N34)</f>
        <v>39.228673429999994</v>
      </c>
      <c r="P34" s="89"/>
      <c r="Q34" s="89"/>
      <c r="R34" s="89"/>
      <c r="S34" s="89"/>
      <c r="T34" s="89"/>
      <c r="U34" s="89"/>
      <c r="V34" s="89"/>
      <c r="W34" s="89"/>
      <c r="X34" s="89"/>
      <c r="Y34" s="89"/>
      <c r="Z34" s="89"/>
      <c r="AA34" s="89"/>
      <c r="AB34" s="89"/>
      <c r="AC34" s="89"/>
      <c r="AD34" s="89"/>
      <c r="AE34" s="89"/>
      <c r="AF34" s="89"/>
      <c r="AG34" s="89"/>
    </row>
    <row r="35" spans="1:33" s="71" customFormat="1" ht="13.5" thickBot="1">
      <c r="A35" s="1"/>
      <c r="B35" s="367"/>
      <c r="C35" s="368"/>
      <c r="D35" s="368"/>
      <c r="E35" s="368"/>
      <c r="F35" s="368"/>
      <c r="G35" s="368"/>
      <c r="H35" s="368"/>
      <c r="I35" s="81"/>
      <c r="J35" s="81"/>
      <c r="K35" s="81"/>
      <c r="L35" s="81"/>
      <c r="M35" s="81"/>
      <c r="N35" s="81"/>
      <c r="O35" s="1102"/>
      <c r="P35" s="89"/>
      <c r="Q35" s="89"/>
      <c r="R35" s="89"/>
      <c r="S35" s="89"/>
      <c r="T35" s="89"/>
      <c r="U35" s="89"/>
      <c r="V35" s="89"/>
      <c r="W35" s="89"/>
      <c r="X35" s="89"/>
      <c r="Y35" s="89"/>
      <c r="Z35" s="89"/>
      <c r="AA35" s="89"/>
      <c r="AB35" s="89"/>
      <c r="AC35" s="89"/>
      <c r="AD35" s="89"/>
      <c r="AE35" s="89"/>
      <c r="AF35" s="89"/>
      <c r="AG35" s="89"/>
    </row>
    <row r="36" spans="1:33" s="71" customFormat="1" ht="13.5" thickBot="1">
      <c r="A36" s="1"/>
      <c r="B36" s="126" t="s">
        <v>309</v>
      </c>
      <c r="C36" s="78">
        <f t="shared" ref="C36:N36" si="10">+C37+C54+SUM(C71:C117)+C118</f>
        <v>1204.861377806106</v>
      </c>
      <c r="D36" s="78">
        <f t="shared" si="10"/>
        <v>289.47422522981947</v>
      </c>
      <c r="E36" s="78">
        <f t="shared" si="10"/>
        <v>1038.4191539048716</v>
      </c>
      <c r="F36" s="78">
        <f t="shared" si="10"/>
        <v>1693.7472908207756</v>
      </c>
      <c r="G36" s="78">
        <f t="shared" si="10"/>
        <v>1159.8359897621028</v>
      </c>
      <c r="H36" s="78">
        <f t="shared" si="10"/>
        <v>2444.4233936553255</v>
      </c>
      <c r="I36" s="78">
        <f t="shared" si="10"/>
        <v>973.32534084466909</v>
      </c>
      <c r="J36" s="78">
        <f t="shared" si="10"/>
        <v>172.06433272931568</v>
      </c>
      <c r="K36" s="78">
        <f t="shared" si="10"/>
        <v>413.91852049326201</v>
      </c>
      <c r="L36" s="78">
        <f t="shared" si="10"/>
        <v>1579.6248327117132</v>
      </c>
      <c r="M36" s="78">
        <f t="shared" si="10"/>
        <v>909.79705692489813</v>
      </c>
      <c r="N36" s="78">
        <f t="shared" si="10"/>
        <v>1864.0452358018274</v>
      </c>
      <c r="O36" s="127">
        <f>SUM(C36:N36)</f>
        <v>13743.536750684689</v>
      </c>
      <c r="P36" s="89"/>
      <c r="Q36" s="89"/>
      <c r="R36" s="89"/>
      <c r="S36" s="89"/>
      <c r="T36" s="89"/>
      <c r="U36" s="89"/>
      <c r="V36" s="89"/>
      <c r="W36" s="89"/>
      <c r="X36" s="89"/>
      <c r="Y36" s="89"/>
      <c r="Z36" s="89"/>
      <c r="AA36" s="89"/>
      <c r="AB36" s="89"/>
      <c r="AC36" s="89"/>
      <c r="AD36" s="89"/>
      <c r="AE36" s="89"/>
      <c r="AF36" s="89"/>
      <c r="AG36" s="89"/>
    </row>
    <row r="37" spans="1:33" s="71" customFormat="1">
      <c r="A37" s="1"/>
      <c r="B37" s="372" t="s">
        <v>75</v>
      </c>
      <c r="C37" s="373">
        <f>+C38+C41+C48+C51</f>
        <v>0</v>
      </c>
      <c r="D37" s="373">
        <f t="shared" ref="D37:N37" si="11">+D38+D41+D48+D51</f>
        <v>0</v>
      </c>
      <c r="E37" s="373">
        <f t="shared" si="11"/>
        <v>256.57631445537783</v>
      </c>
      <c r="F37" s="373">
        <f t="shared" si="11"/>
        <v>0</v>
      </c>
      <c r="G37" s="373">
        <f t="shared" si="11"/>
        <v>0</v>
      </c>
      <c r="H37" s="373">
        <f t="shared" si="11"/>
        <v>0</v>
      </c>
      <c r="I37" s="373">
        <f t="shared" si="11"/>
        <v>0</v>
      </c>
      <c r="J37" s="373">
        <f t="shared" si="11"/>
        <v>0</v>
      </c>
      <c r="K37" s="373">
        <f>+K38+K41+K48+K51</f>
        <v>256.57631445537783</v>
      </c>
      <c r="L37" s="373">
        <f t="shared" si="11"/>
        <v>0</v>
      </c>
      <c r="M37" s="373">
        <f t="shared" si="11"/>
        <v>0</v>
      </c>
      <c r="N37" s="373">
        <f t="shared" si="11"/>
        <v>0</v>
      </c>
      <c r="O37" s="85">
        <f>SUM(C37:N37)</f>
        <v>513.15262891075565</v>
      </c>
      <c r="P37" s="89"/>
      <c r="Q37" s="89"/>
      <c r="R37" s="89"/>
      <c r="S37" s="89"/>
      <c r="T37" s="89"/>
      <c r="U37" s="89"/>
      <c r="V37" s="89"/>
      <c r="W37" s="89"/>
      <c r="X37" s="89"/>
      <c r="Y37" s="89"/>
      <c r="Z37" s="89"/>
      <c r="AA37" s="89"/>
      <c r="AB37" s="89"/>
      <c r="AC37" s="89"/>
      <c r="AD37" s="89"/>
      <c r="AE37" s="89"/>
      <c r="AF37" s="89"/>
      <c r="AG37" s="89"/>
    </row>
    <row r="38" spans="1:33" s="71" customFormat="1">
      <c r="A38" s="1"/>
      <c r="B38" s="283" t="s">
        <v>19</v>
      </c>
      <c r="C38" s="374">
        <f>+C39+C40</f>
        <v>0</v>
      </c>
      <c r="D38" s="374">
        <f t="shared" ref="D38:N38" si="12">+D39+D40</f>
        <v>0</v>
      </c>
      <c r="E38" s="374">
        <f t="shared" si="12"/>
        <v>6.1316478527616063</v>
      </c>
      <c r="F38" s="374">
        <f t="shared" si="12"/>
        <v>0</v>
      </c>
      <c r="G38" s="374">
        <f t="shared" si="12"/>
        <v>0</v>
      </c>
      <c r="H38" s="374">
        <f t="shared" si="12"/>
        <v>0</v>
      </c>
      <c r="I38" s="374">
        <f t="shared" si="12"/>
        <v>0</v>
      </c>
      <c r="J38" s="374">
        <f t="shared" si="12"/>
        <v>0</v>
      </c>
      <c r="K38" s="374">
        <f t="shared" si="12"/>
        <v>6.1316478527616063</v>
      </c>
      <c r="L38" s="374">
        <f t="shared" si="12"/>
        <v>0</v>
      </c>
      <c r="M38" s="374">
        <f t="shared" si="12"/>
        <v>0</v>
      </c>
      <c r="N38" s="374">
        <f t="shared" si="12"/>
        <v>0</v>
      </c>
      <c r="O38" s="1102">
        <f>SUM(C38:N38)</f>
        <v>12.263295705523213</v>
      </c>
      <c r="P38" s="89"/>
      <c r="Q38" s="89"/>
      <c r="R38" s="89"/>
      <c r="S38" s="89"/>
      <c r="T38" s="89"/>
      <c r="U38" s="89"/>
      <c r="V38" s="89"/>
      <c r="W38" s="89"/>
      <c r="X38" s="89"/>
      <c r="Y38" s="89"/>
      <c r="Z38" s="89"/>
      <c r="AA38" s="89"/>
      <c r="AB38" s="89"/>
      <c r="AC38" s="89"/>
      <c r="AD38" s="89"/>
      <c r="AE38" s="89"/>
      <c r="AF38" s="89"/>
      <c r="AG38" s="89"/>
    </row>
    <row r="39" spans="1:33" s="71" customFormat="1">
      <c r="A39" s="1"/>
      <c r="B39" s="375" t="s">
        <v>241</v>
      </c>
      <c r="C39" s="374">
        <v>0</v>
      </c>
      <c r="D39" s="374">
        <v>0</v>
      </c>
      <c r="E39" s="374">
        <v>6.1073588726020693</v>
      </c>
      <c r="F39" s="374">
        <v>0</v>
      </c>
      <c r="G39" s="374">
        <v>0</v>
      </c>
      <c r="H39" s="374">
        <v>0</v>
      </c>
      <c r="I39" s="374">
        <v>0</v>
      </c>
      <c r="J39" s="374">
        <v>0</v>
      </c>
      <c r="K39" s="374">
        <v>6.1073588726020693</v>
      </c>
      <c r="L39" s="374">
        <v>0</v>
      </c>
      <c r="M39" s="374">
        <v>0</v>
      </c>
      <c r="N39" s="374">
        <v>0</v>
      </c>
      <c r="O39" s="81">
        <f>SUM(C39:N39)</f>
        <v>12.214717745204139</v>
      </c>
      <c r="P39" s="89"/>
      <c r="Q39" s="89"/>
      <c r="R39" s="89"/>
      <c r="S39" s="89"/>
      <c r="T39" s="89"/>
      <c r="U39" s="89"/>
      <c r="V39" s="89"/>
      <c r="W39" s="89"/>
      <c r="X39" s="89"/>
      <c r="Y39" s="89"/>
      <c r="Z39" s="89"/>
      <c r="AA39" s="89"/>
      <c r="AB39" s="89"/>
      <c r="AC39" s="89"/>
      <c r="AD39" s="89"/>
      <c r="AE39" s="89"/>
      <c r="AF39" s="89"/>
      <c r="AG39" s="89"/>
    </row>
    <row r="40" spans="1:33" s="71" customFormat="1">
      <c r="A40" s="1"/>
      <c r="B40" s="375" t="s">
        <v>242</v>
      </c>
      <c r="C40" s="374">
        <v>0</v>
      </c>
      <c r="D40" s="374">
        <v>0</v>
      </c>
      <c r="E40" s="374">
        <v>2.4288980159537201E-2</v>
      </c>
      <c r="F40" s="374">
        <v>0</v>
      </c>
      <c r="G40" s="374">
        <v>0</v>
      </c>
      <c r="H40" s="374">
        <v>0</v>
      </c>
      <c r="I40" s="374">
        <v>0</v>
      </c>
      <c r="J40" s="374">
        <v>0</v>
      </c>
      <c r="K40" s="374">
        <v>2.4288980159537201E-2</v>
      </c>
      <c r="L40" s="374">
        <v>0</v>
      </c>
      <c r="M40" s="374">
        <v>0</v>
      </c>
      <c r="N40" s="374">
        <v>0</v>
      </c>
      <c r="O40" s="81">
        <f>SUM(C40:N40)</f>
        <v>4.8577960319074402E-2</v>
      </c>
      <c r="P40" s="89"/>
      <c r="Q40" s="89"/>
      <c r="R40" s="89"/>
      <c r="S40" s="89"/>
      <c r="T40" s="89"/>
      <c r="U40" s="89"/>
      <c r="V40" s="89"/>
      <c r="W40" s="89"/>
      <c r="X40" s="89"/>
      <c r="Y40" s="89"/>
      <c r="Z40" s="89"/>
      <c r="AA40" s="89"/>
      <c r="AB40" s="89"/>
      <c r="AC40" s="89"/>
      <c r="AD40" s="89"/>
      <c r="AE40" s="89"/>
      <c r="AF40" s="89"/>
      <c r="AG40" s="89"/>
    </row>
    <row r="41" spans="1:33" s="71" customFormat="1">
      <c r="A41" s="1"/>
      <c r="B41" s="283" t="s">
        <v>20</v>
      </c>
      <c r="C41" s="374">
        <f>+C42+C45</f>
        <v>0</v>
      </c>
      <c r="D41" s="374">
        <f t="shared" ref="D41:N41" si="13">+D42+D45</f>
        <v>0</v>
      </c>
      <c r="E41" s="374">
        <f t="shared" si="13"/>
        <v>125.52432972000001</v>
      </c>
      <c r="F41" s="374">
        <f t="shared" si="13"/>
        <v>0</v>
      </c>
      <c r="G41" s="374">
        <f t="shared" si="13"/>
        <v>0</v>
      </c>
      <c r="H41" s="374">
        <f t="shared" si="13"/>
        <v>0</v>
      </c>
      <c r="I41" s="374">
        <f t="shared" si="13"/>
        <v>0</v>
      </c>
      <c r="J41" s="374">
        <f t="shared" si="13"/>
        <v>0</v>
      </c>
      <c r="K41" s="374">
        <f t="shared" si="13"/>
        <v>125.52432972000001</v>
      </c>
      <c r="L41" s="374">
        <f t="shared" si="13"/>
        <v>0</v>
      </c>
      <c r="M41" s="374">
        <f t="shared" si="13"/>
        <v>0</v>
      </c>
      <c r="N41" s="374">
        <f t="shared" si="13"/>
        <v>0</v>
      </c>
      <c r="O41" s="1102">
        <f t="shared" ref="O41:O53" si="14">SUM(C41:N41)</f>
        <v>251.04865944000002</v>
      </c>
      <c r="P41" s="89"/>
      <c r="Q41" s="89"/>
      <c r="R41" s="89"/>
      <c r="S41" s="89"/>
      <c r="T41" s="89"/>
      <c r="U41" s="89"/>
      <c r="V41" s="89"/>
      <c r="W41" s="89"/>
      <c r="X41" s="89"/>
      <c r="Y41" s="89"/>
      <c r="Z41" s="89"/>
      <c r="AA41" s="89"/>
      <c r="AB41" s="89"/>
      <c r="AC41" s="89"/>
      <c r="AD41" s="89"/>
      <c r="AE41" s="89"/>
      <c r="AF41" s="89"/>
      <c r="AG41" s="89"/>
    </row>
    <row r="42" spans="1:33" s="71" customFormat="1">
      <c r="A42" s="1"/>
      <c r="B42" s="375" t="s">
        <v>241</v>
      </c>
      <c r="C42" s="374">
        <f>+C43+C44</f>
        <v>0</v>
      </c>
      <c r="D42" s="374">
        <f t="shared" ref="D42:N42" si="15">+D43+D44</f>
        <v>0</v>
      </c>
      <c r="E42" s="374">
        <f t="shared" si="15"/>
        <v>122.36722570000001</v>
      </c>
      <c r="F42" s="374">
        <f t="shared" si="15"/>
        <v>0</v>
      </c>
      <c r="G42" s="374">
        <f t="shared" si="15"/>
        <v>0</v>
      </c>
      <c r="H42" s="374">
        <f t="shared" si="15"/>
        <v>0</v>
      </c>
      <c r="I42" s="374">
        <f t="shared" si="15"/>
        <v>0</v>
      </c>
      <c r="J42" s="374">
        <f t="shared" si="15"/>
        <v>0</v>
      </c>
      <c r="K42" s="374">
        <f t="shared" si="15"/>
        <v>122.36722570000001</v>
      </c>
      <c r="L42" s="374">
        <f t="shared" si="15"/>
        <v>0</v>
      </c>
      <c r="M42" s="374">
        <f t="shared" si="15"/>
        <v>0</v>
      </c>
      <c r="N42" s="374">
        <f t="shared" si="15"/>
        <v>0</v>
      </c>
      <c r="O42" s="1102">
        <f t="shared" si="14"/>
        <v>244.73445140000001</v>
      </c>
      <c r="P42" s="89"/>
      <c r="Q42" s="89"/>
      <c r="R42" s="89"/>
      <c r="S42" s="89"/>
      <c r="T42" s="89"/>
      <c r="U42" s="89"/>
      <c r="V42" s="89"/>
      <c r="W42" s="89"/>
      <c r="X42" s="89"/>
      <c r="Y42" s="89"/>
      <c r="Z42" s="89"/>
      <c r="AA42" s="89"/>
      <c r="AB42" s="89"/>
      <c r="AC42" s="89"/>
      <c r="AD42" s="89"/>
      <c r="AE42" s="89"/>
      <c r="AF42" s="89"/>
      <c r="AG42" s="89"/>
    </row>
    <row r="43" spans="1:33" s="71" customFormat="1">
      <c r="A43" s="1"/>
      <c r="B43" s="376" t="s">
        <v>243</v>
      </c>
      <c r="C43" s="374">
        <v>0</v>
      </c>
      <c r="D43" s="374">
        <v>0</v>
      </c>
      <c r="E43" s="374">
        <v>99.312922409999999</v>
      </c>
      <c r="F43" s="374">
        <v>0</v>
      </c>
      <c r="G43" s="374">
        <v>0</v>
      </c>
      <c r="H43" s="374">
        <v>0</v>
      </c>
      <c r="I43" s="374">
        <v>0</v>
      </c>
      <c r="J43" s="374">
        <v>0</v>
      </c>
      <c r="K43" s="374">
        <v>99.312922409999999</v>
      </c>
      <c r="L43" s="81">
        <v>0</v>
      </c>
      <c r="M43" s="374">
        <v>0</v>
      </c>
      <c r="N43" s="374">
        <v>0</v>
      </c>
      <c r="O43" s="1102">
        <f t="shared" si="14"/>
        <v>198.62584482</v>
      </c>
      <c r="P43" s="89"/>
      <c r="Q43" s="89"/>
      <c r="R43" s="89"/>
      <c r="S43" s="89"/>
      <c r="T43" s="89"/>
      <c r="U43" s="89"/>
      <c r="V43" s="89"/>
      <c r="W43" s="89"/>
      <c r="X43" s="89"/>
      <c r="Y43" s="89"/>
      <c r="Z43" s="89"/>
      <c r="AA43" s="89"/>
      <c r="AB43" s="89"/>
      <c r="AC43" s="89"/>
      <c r="AD43" s="89"/>
      <c r="AE43" s="89"/>
      <c r="AF43" s="89"/>
      <c r="AG43" s="89"/>
    </row>
    <row r="44" spans="1:33" s="71" customFormat="1">
      <c r="A44" s="1"/>
      <c r="B44" s="377" t="s">
        <v>244</v>
      </c>
      <c r="C44" s="374">
        <v>0</v>
      </c>
      <c r="D44" s="374">
        <v>0</v>
      </c>
      <c r="E44" s="374">
        <v>23.05430329</v>
      </c>
      <c r="F44" s="374">
        <v>0</v>
      </c>
      <c r="G44" s="374">
        <v>0</v>
      </c>
      <c r="H44" s="374">
        <v>0</v>
      </c>
      <c r="I44" s="374">
        <v>0</v>
      </c>
      <c r="J44" s="374">
        <v>0</v>
      </c>
      <c r="K44" s="374">
        <v>23.05430329</v>
      </c>
      <c r="L44" s="81">
        <v>0</v>
      </c>
      <c r="M44" s="374">
        <v>0</v>
      </c>
      <c r="N44" s="374">
        <v>0</v>
      </c>
      <c r="O44" s="1102">
        <f t="shared" si="14"/>
        <v>46.10860658</v>
      </c>
      <c r="P44" s="89"/>
      <c r="Q44" s="89"/>
      <c r="R44" s="89"/>
      <c r="S44" s="89"/>
      <c r="T44" s="89"/>
      <c r="U44" s="89"/>
      <c r="V44" s="89"/>
      <c r="W44" s="89"/>
      <c r="X44" s="89"/>
      <c r="Y44" s="89"/>
      <c r="Z44" s="89"/>
      <c r="AA44" s="89"/>
      <c r="AB44" s="89"/>
      <c r="AC44" s="89"/>
      <c r="AD44" s="89"/>
      <c r="AE44" s="89"/>
      <c r="AF44" s="89"/>
      <c r="AG44" s="89"/>
    </row>
    <row r="45" spans="1:33" s="71" customFormat="1">
      <c r="A45" s="1"/>
      <c r="B45" s="375" t="s">
        <v>242</v>
      </c>
      <c r="C45" s="374">
        <f>+C46+C47</f>
        <v>0</v>
      </c>
      <c r="D45" s="374">
        <f t="shared" ref="D45:N45" si="16">+D46+D47</f>
        <v>0</v>
      </c>
      <c r="E45" s="374">
        <f t="shared" si="16"/>
        <v>3.1571040199999998</v>
      </c>
      <c r="F45" s="374">
        <f t="shared" si="16"/>
        <v>0</v>
      </c>
      <c r="G45" s="374">
        <f t="shared" si="16"/>
        <v>0</v>
      </c>
      <c r="H45" s="374">
        <f t="shared" si="16"/>
        <v>0</v>
      </c>
      <c r="I45" s="374">
        <f t="shared" si="16"/>
        <v>0</v>
      </c>
      <c r="J45" s="374">
        <f t="shared" si="16"/>
        <v>0</v>
      </c>
      <c r="K45" s="374">
        <f t="shared" si="16"/>
        <v>3.1571040199999998</v>
      </c>
      <c r="L45" s="374">
        <f t="shared" si="16"/>
        <v>0</v>
      </c>
      <c r="M45" s="374">
        <f t="shared" si="16"/>
        <v>0</v>
      </c>
      <c r="N45" s="374">
        <f t="shared" si="16"/>
        <v>0</v>
      </c>
      <c r="O45" s="1102">
        <f t="shared" si="14"/>
        <v>6.3142080399999996</v>
      </c>
      <c r="P45" s="89"/>
      <c r="Q45" s="89"/>
      <c r="R45" s="89"/>
      <c r="S45" s="89"/>
      <c r="T45" s="89"/>
      <c r="U45" s="89"/>
      <c r="V45" s="89"/>
      <c r="W45" s="89"/>
      <c r="X45" s="89"/>
      <c r="Y45" s="89"/>
      <c r="Z45" s="89"/>
      <c r="AA45" s="89"/>
      <c r="AB45" s="89"/>
      <c r="AC45" s="89"/>
      <c r="AD45" s="89"/>
      <c r="AE45" s="89"/>
      <c r="AF45" s="89"/>
      <c r="AG45" s="89"/>
    </row>
    <row r="46" spans="1:33" s="71" customFormat="1">
      <c r="A46" s="1"/>
      <c r="B46" s="376" t="s">
        <v>243</v>
      </c>
      <c r="C46" s="374">
        <v>0</v>
      </c>
      <c r="D46" s="374">
        <v>0</v>
      </c>
      <c r="E46" s="374">
        <v>1.8176096099999999</v>
      </c>
      <c r="F46" s="374">
        <v>0</v>
      </c>
      <c r="G46" s="374">
        <v>0</v>
      </c>
      <c r="H46" s="374">
        <v>0</v>
      </c>
      <c r="I46" s="374">
        <v>0</v>
      </c>
      <c r="J46" s="374">
        <v>0</v>
      </c>
      <c r="K46" s="374">
        <v>1.8176096099999999</v>
      </c>
      <c r="L46" s="81">
        <v>0</v>
      </c>
      <c r="M46" s="374">
        <v>0</v>
      </c>
      <c r="N46" s="374">
        <v>0</v>
      </c>
      <c r="O46" s="1102">
        <f t="shared" si="14"/>
        <v>3.6352192199999998</v>
      </c>
      <c r="P46" s="89"/>
      <c r="Q46" s="89"/>
      <c r="R46" s="89"/>
      <c r="S46" s="89"/>
      <c r="T46" s="89"/>
      <c r="U46" s="89"/>
      <c r="V46" s="89"/>
      <c r="W46" s="89"/>
      <c r="X46" s="89"/>
      <c r="Y46" s="89"/>
      <c r="Z46" s="89"/>
      <c r="AA46" s="89"/>
      <c r="AB46" s="89"/>
      <c r="AC46" s="89"/>
      <c r="AD46" s="89"/>
      <c r="AE46" s="89"/>
      <c r="AF46" s="89"/>
      <c r="AG46" s="89"/>
    </row>
    <row r="47" spans="1:33" s="71" customFormat="1">
      <c r="A47" s="1"/>
      <c r="B47" s="377" t="s">
        <v>244</v>
      </c>
      <c r="C47" s="374">
        <v>0</v>
      </c>
      <c r="D47" s="374">
        <v>0</v>
      </c>
      <c r="E47" s="374">
        <v>1.3394944099999999</v>
      </c>
      <c r="F47" s="374">
        <v>0</v>
      </c>
      <c r="G47" s="374">
        <v>0</v>
      </c>
      <c r="H47" s="374">
        <v>0</v>
      </c>
      <c r="I47" s="374">
        <v>0</v>
      </c>
      <c r="J47" s="374">
        <v>0</v>
      </c>
      <c r="K47" s="374">
        <v>1.3394944099999999</v>
      </c>
      <c r="L47" s="81">
        <v>0</v>
      </c>
      <c r="M47" s="374">
        <v>0</v>
      </c>
      <c r="N47" s="374">
        <v>0</v>
      </c>
      <c r="O47" s="1102">
        <f t="shared" si="14"/>
        <v>2.6789888199999998</v>
      </c>
      <c r="P47" s="89"/>
      <c r="Q47" s="89"/>
      <c r="R47" s="89"/>
      <c r="S47" s="89"/>
      <c r="T47" s="89"/>
      <c r="U47" s="89"/>
      <c r="V47" s="89"/>
      <c r="W47" s="89"/>
      <c r="X47" s="89"/>
      <c r="Y47" s="89"/>
      <c r="Z47" s="89"/>
      <c r="AA47" s="89"/>
      <c r="AB47" s="89"/>
      <c r="AC47" s="89"/>
      <c r="AD47" s="89"/>
      <c r="AE47" s="89"/>
      <c r="AF47" s="89"/>
      <c r="AG47" s="89"/>
    </row>
    <row r="48" spans="1:33" s="71" customFormat="1">
      <c r="A48" s="1"/>
      <c r="B48" s="283" t="s">
        <v>21</v>
      </c>
      <c r="C48" s="374">
        <f>+C49+C50</f>
        <v>0</v>
      </c>
      <c r="D48" s="374">
        <f t="shared" ref="D48:N48" si="17">+D49+D50</f>
        <v>0</v>
      </c>
      <c r="E48" s="374">
        <f t="shared" si="17"/>
        <v>124.35770189837446</v>
      </c>
      <c r="F48" s="374">
        <f t="shared" si="17"/>
        <v>0</v>
      </c>
      <c r="G48" s="374">
        <f t="shared" si="17"/>
        <v>0</v>
      </c>
      <c r="H48" s="374">
        <f t="shared" si="17"/>
        <v>0</v>
      </c>
      <c r="I48" s="374">
        <f t="shared" si="17"/>
        <v>0</v>
      </c>
      <c r="J48" s="374">
        <f t="shared" si="17"/>
        <v>0</v>
      </c>
      <c r="K48" s="374">
        <f t="shared" si="17"/>
        <v>124.35770189837446</v>
      </c>
      <c r="L48" s="374">
        <f t="shared" si="17"/>
        <v>0</v>
      </c>
      <c r="M48" s="374">
        <f t="shared" si="17"/>
        <v>0</v>
      </c>
      <c r="N48" s="374">
        <f t="shared" si="17"/>
        <v>0</v>
      </c>
      <c r="O48" s="1102">
        <f t="shared" si="14"/>
        <v>248.71540379674892</v>
      </c>
      <c r="P48" s="89"/>
      <c r="Q48" s="89"/>
      <c r="R48" s="89"/>
      <c r="S48" s="89"/>
      <c r="T48" s="89"/>
      <c r="U48" s="89"/>
      <c r="V48" s="89"/>
      <c r="W48" s="89"/>
      <c r="X48" s="89"/>
      <c r="Y48" s="89"/>
      <c r="Z48" s="89"/>
      <c r="AA48" s="89"/>
      <c r="AB48" s="89"/>
      <c r="AC48" s="89"/>
      <c r="AD48" s="89"/>
      <c r="AE48" s="89"/>
      <c r="AF48" s="89"/>
      <c r="AG48" s="89"/>
    </row>
    <row r="49" spans="1:33" s="71" customFormat="1">
      <c r="A49" s="1"/>
      <c r="B49" s="375" t="s">
        <v>241</v>
      </c>
      <c r="C49" s="374">
        <v>0</v>
      </c>
      <c r="D49" s="374">
        <v>0</v>
      </c>
      <c r="E49" s="374">
        <v>96.726174423098797</v>
      </c>
      <c r="F49" s="374">
        <v>0</v>
      </c>
      <c r="G49" s="374">
        <v>0</v>
      </c>
      <c r="H49" s="374">
        <v>0</v>
      </c>
      <c r="I49" s="374">
        <v>0</v>
      </c>
      <c r="J49" s="374">
        <v>0</v>
      </c>
      <c r="K49" s="374">
        <v>96.726174423098797</v>
      </c>
      <c r="L49" s="81">
        <v>0</v>
      </c>
      <c r="M49" s="374">
        <v>0</v>
      </c>
      <c r="N49" s="374">
        <v>0</v>
      </c>
      <c r="O49" s="1102">
        <f t="shared" si="14"/>
        <v>193.45234884619759</v>
      </c>
      <c r="P49" s="89"/>
      <c r="Q49" s="89"/>
      <c r="R49" s="89"/>
      <c r="S49" s="89"/>
      <c r="T49" s="89"/>
      <c r="U49" s="89"/>
      <c r="V49" s="89"/>
      <c r="W49" s="89"/>
      <c r="X49" s="89"/>
      <c r="Y49" s="89"/>
      <c r="Z49" s="89"/>
      <c r="AA49" s="89"/>
      <c r="AB49" s="89"/>
      <c r="AC49" s="89"/>
      <c r="AD49" s="89"/>
      <c r="AE49" s="89"/>
      <c r="AF49" s="89"/>
      <c r="AG49" s="89"/>
    </row>
    <row r="50" spans="1:33" s="71" customFormat="1">
      <c r="A50" s="1"/>
      <c r="B50" s="375" t="s">
        <v>242</v>
      </c>
      <c r="C50" s="374">
        <v>0</v>
      </c>
      <c r="D50" s="374">
        <v>0</v>
      </c>
      <c r="E50" s="374">
        <v>27.631527475275661</v>
      </c>
      <c r="F50" s="374">
        <v>0</v>
      </c>
      <c r="G50" s="374">
        <v>0</v>
      </c>
      <c r="H50" s="374">
        <v>0</v>
      </c>
      <c r="I50" s="374">
        <v>0</v>
      </c>
      <c r="J50" s="374">
        <v>0</v>
      </c>
      <c r="K50" s="374">
        <v>27.631527475275661</v>
      </c>
      <c r="L50" s="81">
        <v>0</v>
      </c>
      <c r="M50" s="374">
        <v>0</v>
      </c>
      <c r="N50" s="374">
        <v>0</v>
      </c>
      <c r="O50" s="1102">
        <f t="shared" si="14"/>
        <v>55.263054950551322</v>
      </c>
      <c r="P50" s="89"/>
      <c r="Q50" s="89"/>
      <c r="R50" s="89"/>
      <c r="S50" s="89"/>
      <c r="T50" s="89"/>
      <c r="U50" s="89"/>
      <c r="V50" s="89"/>
      <c r="W50" s="89"/>
      <c r="X50" s="89"/>
      <c r="Y50" s="89"/>
      <c r="Z50" s="89"/>
      <c r="AA50" s="89"/>
      <c r="AB50" s="89"/>
      <c r="AC50" s="89"/>
      <c r="AD50" s="89"/>
      <c r="AE50" s="89"/>
      <c r="AF50" s="89"/>
      <c r="AG50" s="89"/>
    </row>
    <row r="51" spans="1:33" s="71" customFormat="1">
      <c r="A51" s="1"/>
      <c r="B51" s="283" t="s">
        <v>22</v>
      </c>
      <c r="C51" s="374">
        <f>+C52+C53</f>
        <v>0</v>
      </c>
      <c r="D51" s="374">
        <f t="shared" ref="D51:N51" si="18">+D52+D53</f>
        <v>0</v>
      </c>
      <c r="E51" s="374">
        <f t="shared" si="18"/>
        <v>0.56263498424174996</v>
      </c>
      <c r="F51" s="374">
        <f t="shared" si="18"/>
        <v>0</v>
      </c>
      <c r="G51" s="374">
        <f t="shared" si="18"/>
        <v>0</v>
      </c>
      <c r="H51" s="374">
        <f t="shared" si="18"/>
        <v>0</v>
      </c>
      <c r="I51" s="374">
        <f t="shared" si="18"/>
        <v>0</v>
      </c>
      <c r="J51" s="374">
        <f t="shared" si="18"/>
        <v>0</v>
      </c>
      <c r="K51" s="374">
        <f t="shared" si="18"/>
        <v>0.56263498424174996</v>
      </c>
      <c r="L51" s="374">
        <f t="shared" si="18"/>
        <v>0</v>
      </c>
      <c r="M51" s="374">
        <f t="shared" si="18"/>
        <v>0</v>
      </c>
      <c r="N51" s="374">
        <f t="shared" si="18"/>
        <v>0</v>
      </c>
      <c r="O51" s="1102">
        <f t="shared" si="14"/>
        <v>1.1252699684834999</v>
      </c>
      <c r="P51" s="89"/>
      <c r="Q51" s="89"/>
      <c r="R51" s="89"/>
      <c r="S51" s="89"/>
      <c r="T51" s="89"/>
      <c r="U51" s="89"/>
      <c r="V51" s="89"/>
      <c r="W51" s="89"/>
      <c r="X51" s="89"/>
      <c r="Y51" s="89"/>
      <c r="Z51" s="89"/>
      <c r="AA51" s="89"/>
      <c r="AB51" s="89"/>
      <c r="AC51" s="89"/>
      <c r="AD51" s="89"/>
      <c r="AE51" s="89"/>
      <c r="AF51" s="89"/>
      <c r="AG51" s="89"/>
    </row>
    <row r="52" spans="1:33" s="71" customFormat="1">
      <c r="A52" s="1"/>
      <c r="B52" s="375" t="s">
        <v>241</v>
      </c>
      <c r="C52" s="374">
        <v>0</v>
      </c>
      <c r="D52" s="374">
        <v>0</v>
      </c>
      <c r="E52" s="374">
        <v>0.53611933676307</v>
      </c>
      <c r="F52" s="374">
        <v>0</v>
      </c>
      <c r="G52" s="374">
        <v>0</v>
      </c>
      <c r="H52" s="374">
        <v>0</v>
      </c>
      <c r="I52" s="374">
        <v>0</v>
      </c>
      <c r="J52" s="374">
        <v>0</v>
      </c>
      <c r="K52" s="374">
        <v>0.53611933676307</v>
      </c>
      <c r="L52" s="81">
        <v>0</v>
      </c>
      <c r="M52" s="374">
        <v>0</v>
      </c>
      <c r="N52" s="374">
        <v>0</v>
      </c>
      <c r="O52" s="1102">
        <f t="shared" si="14"/>
        <v>1.07223867352614</v>
      </c>
      <c r="P52" s="89"/>
      <c r="Q52" s="89"/>
      <c r="R52" s="89"/>
      <c r="S52" s="89"/>
      <c r="T52" s="89"/>
      <c r="U52" s="89"/>
      <c r="V52" s="89"/>
      <c r="W52" s="89"/>
      <c r="X52" s="89"/>
      <c r="Y52" s="89"/>
      <c r="Z52" s="89"/>
      <c r="AA52" s="89"/>
      <c r="AB52" s="89"/>
      <c r="AC52" s="89"/>
      <c r="AD52" s="89"/>
      <c r="AE52" s="89"/>
      <c r="AF52" s="89"/>
      <c r="AG52" s="89"/>
    </row>
    <row r="53" spans="1:33" s="71" customFormat="1">
      <c r="A53" s="1"/>
      <c r="B53" s="375" t="s">
        <v>242</v>
      </c>
      <c r="C53" s="374">
        <v>0</v>
      </c>
      <c r="D53" s="374">
        <v>0</v>
      </c>
      <c r="E53" s="374">
        <v>2.6515647478679998E-2</v>
      </c>
      <c r="F53" s="374">
        <v>0</v>
      </c>
      <c r="G53" s="374">
        <v>0</v>
      </c>
      <c r="H53" s="374">
        <v>0</v>
      </c>
      <c r="I53" s="374">
        <v>0</v>
      </c>
      <c r="J53" s="374">
        <v>0</v>
      </c>
      <c r="K53" s="374">
        <v>2.6515647478679998E-2</v>
      </c>
      <c r="L53" s="85">
        <v>0</v>
      </c>
      <c r="M53" s="374">
        <v>0</v>
      </c>
      <c r="N53" s="374">
        <v>0</v>
      </c>
      <c r="O53" s="1102">
        <f t="shared" si="14"/>
        <v>5.3031294957359996E-2</v>
      </c>
      <c r="P53" s="89"/>
      <c r="Q53" s="89"/>
      <c r="R53" s="89"/>
      <c r="S53" s="89"/>
      <c r="T53" s="89"/>
      <c r="U53" s="89"/>
      <c r="V53" s="89"/>
      <c r="W53" s="89"/>
      <c r="X53" s="89"/>
      <c r="Y53" s="89"/>
      <c r="Z53" s="89"/>
      <c r="AA53" s="89"/>
      <c r="AB53" s="89"/>
      <c r="AC53" s="89"/>
      <c r="AD53" s="89"/>
      <c r="AE53" s="89"/>
      <c r="AF53" s="89"/>
      <c r="AG53" s="89"/>
    </row>
    <row r="54" spans="1:33" s="71" customFormat="1">
      <c r="A54" s="1"/>
      <c r="B54" s="378" t="s">
        <v>76</v>
      </c>
      <c r="C54" s="379">
        <f>+C55+C58+C65+C68</f>
        <v>0</v>
      </c>
      <c r="D54" s="379">
        <f t="shared" ref="D54:N54" si="19">+D55+D58+D65+D68</f>
        <v>0</v>
      </c>
      <c r="E54" s="379">
        <f t="shared" si="19"/>
        <v>0</v>
      </c>
      <c r="F54" s="379">
        <f t="shared" si="19"/>
        <v>0</v>
      </c>
      <c r="G54" s="379">
        <f t="shared" si="19"/>
        <v>0</v>
      </c>
      <c r="H54" s="379">
        <f t="shared" si="19"/>
        <v>884.88332684535817</v>
      </c>
      <c r="I54" s="379">
        <f t="shared" si="19"/>
        <v>0</v>
      </c>
      <c r="J54" s="379">
        <f t="shared" si="19"/>
        <v>0</v>
      </c>
      <c r="K54" s="379">
        <f t="shared" si="19"/>
        <v>0</v>
      </c>
      <c r="L54" s="379">
        <f t="shared" si="19"/>
        <v>0</v>
      </c>
      <c r="M54" s="379">
        <f t="shared" si="19"/>
        <v>0</v>
      </c>
      <c r="N54" s="379">
        <f t="shared" si="19"/>
        <v>884.88332684535817</v>
      </c>
      <c r="O54" s="80">
        <f>SUM(C54:N54)</f>
        <v>1769.7666536907163</v>
      </c>
      <c r="P54" s="89"/>
      <c r="Q54" s="89"/>
      <c r="R54" s="89"/>
      <c r="S54" s="89"/>
      <c r="T54" s="89"/>
      <c r="U54" s="89"/>
      <c r="V54" s="89"/>
      <c r="W54" s="89"/>
      <c r="X54" s="89"/>
      <c r="Y54" s="89"/>
      <c r="Z54" s="89"/>
      <c r="AA54" s="89"/>
      <c r="AB54" s="89"/>
      <c r="AC54" s="89"/>
      <c r="AD54" s="89"/>
      <c r="AE54" s="89"/>
      <c r="AF54" s="89"/>
      <c r="AG54" s="89"/>
    </row>
    <row r="55" spans="1:33" s="71" customFormat="1">
      <c r="A55" s="1"/>
      <c r="B55" s="283" t="s">
        <v>23</v>
      </c>
      <c r="C55" s="374">
        <f>+C56+C57</f>
        <v>0</v>
      </c>
      <c r="D55" s="374">
        <f t="shared" ref="D55:N55" si="20">+D56+D57</f>
        <v>0</v>
      </c>
      <c r="E55" s="374">
        <f t="shared" si="20"/>
        <v>0</v>
      </c>
      <c r="F55" s="374">
        <f t="shared" si="20"/>
        <v>0</v>
      </c>
      <c r="G55" s="374">
        <f t="shared" si="20"/>
        <v>0</v>
      </c>
      <c r="H55" s="374">
        <f t="shared" si="20"/>
        <v>95.465205803381622</v>
      </c>
      <c r="I55" s="374">
        <f t="shared" si="20"/>
        <v>0</v>
      </c>
      <c r="J55" s="374">
        <f t="shared" si="20"/>
        <v>0</v>
      </c>
      <c r="K55" s="374">
        <f t="shared" si="20"/>
        <v>0</v>
      </c>
      <c r="L55" s="374">
        <f t="shared" si="20"/>
        <v>0</v>
      </c>
      <c r="M55" s="374">
        <f t="shared" si="20"/>
        <v>0</v>
      </c>
      <c r="N55" s="374">
        <f t="shared" si="20"/>
        <v>95.465205803381622</v>
      </c>
      <c r="O55" s="95">
        <f>SUM(C55:N55)</f>
        <v>190.93041160676324</v>
      </c>
      <c r="P55" s="89"/>
      <c r="Q55" s="89"/>
      <c r="R55" s="89"/>
      <c r="S55" s="89"/>
      <c r="T55" s="89"/>
      <c r="U55" s="89"/>
      <c r="V55" s="89"/>
      <c r="W55" s="89"/>
      <c r="X55" s="89"/>
      <c r="Y55" s="89"/>
      <c r="Z55" s="89"/>
      <c r="AA55" s="89"/>
      <c r="AB55" s="89"/>
      <c r="AC55" s="89"/>
      <c r="AD55" s="89"/>
      <c r="AE55" s="89"/>
      <c r="AF55" s="89"/>
      <c r="AG55" s="89"/>
    </row>
    <row r="56" spans="1:33" s="71" customFormat="1">
      <c r="A56" s="1"/>
      <c r="B56" s="375" t="s">
        <v>241</v>
      </c>
      <c r="C56" s="374">
        <v>0</v>
      </c>
      <c r="D56" s="374">
        <v>0</v>
      </c>
      <c r="E56" s="374">
        <v>0</v>
      </c>
      <c r="F56" s="374">
        <v>0</v>
      </c>
      <c r="G56" s="374">
        <v>0</v>
      </c>
      <c r="H56" s="374">
        <v>94.331274011283398</v>
      </c>
      <c r="I56" s="374">
        <v>0</v>
      </c>
      <c r="J56" s="374">
        <v>0</v>
      </c>
      <c r="K56" s="374">
        <v>0</v>
      </c>
      <c r="L56" s="81">
        <v>0</v>
      </c>
      <c r="M56" s="374">
        <v>0</v>
      </c>
      <c r="N56" s="374">
        <v>94.331274011283398</v>
      </c>
      <c r="O56" s="1102">
        <f t="shared" ref="O56:O70" si="21">SUM(C56:N56)</f>
        <v>188.6625480225668</v>
      </c>
      <c r="P56" s="89"/>
      <c r="Q56" s="89"/>
      <c r="R56" s="89"/>
      <c r="S56" s="89"/>
      <c r="T56" s="89"/>
      <c r="U56" s="89"/>
      <c r="V56" s="89"/>
      <c r="W56" s="89"/>
      <c r="X56" s="89"/>
      <c r="Y56" s="89"/>
      <c r="Z56" s="89"/>
      <c r="AA56" s="89"/>
      <c r="AB56" s="89"/>
      <c r="AC56" s="89"/>
      <c r="AD56" s="89"/>
      <c r="AE56" s="89"/>
      <c r="AF56" s="89"/>
      <c r="AG56" s="89"/>
    </row>
    <row r="57" spans="1:33" s="71" customFormat="1">
      <c r="A57" s="1"/>
      <c r="B57" s="375" t="s">
        <v>242</v>
      </c>
      <c r="C57" s="374">
        <v>0</v>
      </c>
      <c r="D57" s="374">
        <v>0</v>
      </c>
      <c r="E57" s="374">
        <v>0</v>
      </c>
      <c r="F57" s="374">
        <v>0</v>
      </c>
      <c r="G57" s="374">
        <v>0</v>
      </c>
      <c r="H57" s="374">
        <v>1.1339317920982299</v>
      </c>
      <c r="I57" s="374">
        <v>0</v>
      </c>
      <c r="J57" s="374">
        <v>0</v>
      </c>
      <c r="K57" s="374">
        <v>0</v>
      </c>
      <c r="L57" s="81">
        <v>0</v>
      </c>
      <c r="M57" s="374">
        <v>0</v>
      </c>
      <c r="N57" s="374">
        <v>1.1339317920982299</v>
      </c>
      <c r="O57" s="1102">
        <f t="shared" si="21"/>
        <v>2.2678635841964598</v>
      </c>
      <c r="P57" s="89"/>
      <c r="Q57" s="89"/>
      <c r="R57" s="89"/>
      <c r="S57" s="89"/>
      <c r="T57" s="89"/>
      <c r="U57" s="89"/>
      <c r="V57" s="89"/>
      <c r="W57" s="89"/>
      <c r="X57" s="89"/>
      <c r="Y57" s="89"/>
      <c r="Z57" s="89"/>
      <c r="AA57" s="89"/>
      <c r="AB57" s="89"/>
      <c r="AC57" s="89"/>
      <c r="AD57" s="89"/>
      <c r="AE57" s="89"/>
      <c r="AF57" s="89"/>
      <c r="AG57" s="89"/>
    </row>
    <row r="58" spans="1:33" s="71" customFormat="1">
      <c r="A58" s="1"/>
      <c r="B58" s="283" t="s">
        <v>24</v>
      </c>
      <c r="C58" s="374">
        <f>+C59+C62</f>
        <v>0</v>
      </c>
      <c r="D58" s="374">
        <f t="shared" ref="D58:N58" si="22">+D59+D62</f>
        <v>0</v>
      </c>
      <c r="E58" s="374">
        <f t="shared" si="22"/>
        <v>0</v>
      </c>
      <c r="F58" s="374">
        <f t="shared" si="22"/>
        <v>0</v>
      </c>
      <c r="G58" s="374">
        <f t="shared" si="22"/>
        <v>0</v>
      </c>
      <c r="H58" s="374">
        <f t="shared" si="22"/>
        <v>530.70812977999992</v>
      </c>
      <c r="I58" s="374">
        <f t="shared" si="22"/>
        <v>0</v>
      </c>
      <c r="J58" s="374">
        <f t="shared" si="22"/>
        <v>0</v>
      </c>
      <c r="K58" s="374">
        <f t="shared" si="22"/>
        <v>0</v>
      </c>
      <c r="L58" s="374">
        <f t="shared" si="22"/>
        <v>0</v>
      </c>
      <c r="M58" s="374">
        <f t="shared" si="22"/>
        <v>0</v>
      </c>
      <c r="N58" s="374">
        <f t="shared" si="22"/>
        <v>530.70812977999992</v>
      </c>
      <c r="O58" s="1102">
        <f t="shared" si="21"/>
        <v>1061.4162595599998</v>
      </c>
      <c r="P58" s="89"/>
      <c r="Q58" s="89"/>
      <c r="R58" s="89"/>
      <c r="S58" s="89"/>
      <c r="T58" s="89"/>
      <c r="U58" s="89"/>
      <c r="V58" s="89"/>
      <c r="W58" s="89"/>
      <c r="X58" s="89"/>
      <c r="Y58" s="89"/>
      <c r="Z58" s="89"/>
      <c r="AA58" s="89"/>
      <c r="AB58" s="89"/>
      <c r="AC58" s="89"/>
      <c r="AD58" s="89"/>
      <c r="AE58" s="89"/>
      <c r="AF58" s="89"/>
      <c r="AG58" s="89"/>
    </row>
    <row r="59" spans="1:33" s="71" customFormat="1">
      <c r="A59" s="1"/>
      <c r="B59" s="375" t="s">
        <v>241</v>
      </c>
      <c r="C59" s="374">
        <f>+C60+C61</f>
        <v>0</v>
      </c>
      <c r="D59" s="374">
        <f t="shared" ref="D59:N59" si="23">+D60+D61</f>
        <v>0</v>
      </c>
      <c r="E59" s="374">
        <f t="shared" si="23"/>
        <v>0</v>
      </c>
      <c r="F59" s="374">
        <f t="shared" si="23"/>
        <v>0</v>
      </c>
      <c r="G59" s="374">
        <f t="shared" si="23"/>
        <v>0</v>
      </c>
      <c r="H59" s="374">
        <f t="shared" si="23"/>
        <v>469.10147129999996</v>
      </c>
      <c r="I59" s="374">
        <f t="shared" si="23"/>
        <v>0</v>
      </c>
      <c r="J59" s="374">
        <f t="shared" si="23"/>
        <v>0</v>
      </c>
      <c r="K59" s="374">
        <f t="shared" si="23"/>
        <v>0</v>
      </c>
      <c r="L59" s="374">
        <f t="shared" si="23"/>
        <v>0</v>
      </c>
      <c r="M59" s="374">
        <f t="shared" si="23"/>
        <v>0</v>
      </c>
      <c r="N59" s="374">
        <f t="shared" si="23"/>
        <v>469.10147129999996</v>
      </c>
      <c r="O59" s="1102">
        <f t="shared" si="21"/>
        <v>938.20294259999991</v>
      </c>
      <c r="P59" s="89"/>
      <c r="Q59" s="89"/>
      <c r="R59" s="89"/>
      <c r="S59" s="89"/>
      <c r="T59" s="89"/>
      <c r="U59" s="89"/>
      <c r="V59" s="89"/>
      <c r="W59" s="89"/>
      <c r="X59" s="89"/>
      <c r="Y59" s="89"/>
      <c r="Z59" s="89"/>
      <c r="AA59" s="89"/>
      <c r="AB59" s="89"/>
      <c r="AC59" s="89"/>
      <c r="AD59" s="89"/>
      <c r="AE59" s="89"/>
      <c r="AF59" s="89"/>
      <c r="AG59" s="89"/>
    </row>
    <row r="60" spans="1:33" s="71" customFormat="1">
      <c r="A60" s="1"/>
      <c r="B60" s="376" t="s">
        <v>243</v>
      </c>
      <c r="C60" s="374">
        <v>0</v>
      </c>
      <c r="D60" s="374">
        <v>0</v>
      </c>
      <c r="E60" s="374">
        <v>0</v>
      </c>
      <c r="F60" s="374">
        <v>0</v>
      </c>
      <c r="G60" s="374">
        <v>0</v>
      </c>
      <c r="H60" s="374">
        <v>176.42785387000001</v>
      </c>
      <c r="I60" s="374">
        <v>0</v>
      </c>
      <c r="J60" s="374">
        <v>0</v>
      </c>
      <c r="K60" s="374">
        <v>0</v>
      </c>
      <c r="L60" s="81">
        <v>0</v>
      </c>
      <c r="M60" s="374">
        <v>0</v>
      </c>
      <c r="N60" s="374">
        <v>176.42785387000001</v>
      </c>
      <c r="O60" s="1102">
        <f t="shared" si="21"/>
        <v>352.85570774000001</v>
      </c>
      <c r="P60" s="89"/>
      <c r="Q60" s="89"/>
      <c r="R60" s="89"/>
      <c r="S60" s="89"/>
      <c r="T60" s="89"/>
      <c r="U60" s="89"/>
      <c r="V60" s="89"/>
      <c r="W60" s="89"/>
      <c r="X60" s="89"/>
      <c r="Y60" s="89"/>
      <c r="Z60" s="89"/>
      <c r="AA60" s="89"/>
      <c r="AB60" s="89"/>
      <c r="AC60" s="89"/>
      <c r="AD60" s="89"/>
      <c r="AE60" s="89"/>
      <c r="AF60" s="89"/>
      <c r="AG60" s="89"/>
    </row>
    <row r="61" spans="1:33" s="71" customFormat="1">
      <c r="A61" s="1"/>
      <c r="B61" s="377" t="s">
        <v>244</v>
      </c>
      <c r="C61" s="374">
        <v>0</v>
      </c>
      <c r="D61" s="374">
        <v>0</v>
      </c>
      <c r="E61" s="374">
        <v>0</v>
      </c>
      <c r="F61" s="374">
        <v>0</v>
      </c>
      <c r="G61" s="374">
        <v>0</v>
      </c>
      <c r="H61" s="374">
        <v>292.67361742999998</v>
      </c>
      <c r="I61" s="374">
        <v>0</v>
      </c>
      <c r="J61" s="374">
        <v>0</v>
      </c>
      <c r="K61" s="374">
        <v>0</v>
      </c>
      <c r="L61" s="81">
        <v>0</v>
      </c>
      <c r="M61" s="374">
        <v>0</v>
      </c>
      <c r="N61" s="374">
        <v>292.67361742999998</v>
      </c>
      <c r="O61" s="1102">
        <f t="shared" si="21"/>
        <v>585.34723485999996</v>
      </c>
      <c r="P61" s="89"/>
      <c r="Q61" s="89"/>
      <c r="R61" s="89"/>
      <c r="S61" s="89"/>
      <c r="T61" s="89"/>
      <c r="U61" s="89"/>
      <c r="V61" s="89"/>
      <c r="W61" s="89"/>
      <c r="X61" s="89"/>
      <c r="Y61" s="89"/>
      <c r="Z61" s="89"/>
      <c r="AA61" s="89"/>
      <c r="AB61" s="89"/>
      <c r="AC61" s="89"/>
      <c r="AD61" s="89"/>
      <c r="AE61" s="89"/>
      <c r="AF61" s="89"/>
      <c r="AG61" s="89"/>
    </row>
    <row r="62" spans="1:33" s="71" customFormat="1">
      <c r="A62" s="1"/>
      <c r="B62" s="375" t="s">
        <v>242</v>
      </c>
      <c r="C62" s="374">
        <f>+C63+C64</f>
        <v>0</v>
      </c>
      <c r="D62" s="374">
        <f t="shared" ref="D62:N62" si="24">+D63+D64</f>
        <v>0</v>
      </c>
      <c r="E62" s="374">
        <f t="shared" si="24"/>
        <v>0</v>
      </c>
      <c r="F62" s="374">
        <f t="shared" si="24"/>
        <v>0</v>
      </c>
      <c r="G62" s="374">
        <f t="shared" si="24"/>
        <v>0</v>
      </c>
      <c r="H62" s="374">
        <f t="shared" si="24"/>
        <v>61.60665848</v>
      </c>
      <c r="I62" s="374">
        <f t="shared" si="24"/>
        <v>0</v>
      </c>
      <c r="J62" s="374">
        <f t="shared" si="24"/>
        <v>0</v>
      </c>
      <c r="K62" s="374">
        <f t="shared" si="24"/>
        <v>0</v>
      </c>
      <c r="L62" s="374">
        <f t="shared" si="24"/>
        <v>0</v>
      </c>
      <c r="M62" s="374">
        <f t="shared" si="24"/>
        <v>0</v>
      </c>
      <c r="N62" s="374">
        <f t="shared" si="24"/>
        <v>61.60665848</v>
      </c>
      <c r="O62" s="1102">
        <f t="shared" si="21"/>
        <v>123.21331696</v>
      </c>
      <c r="P62" s="89"/>
      <c r="Q62" s="89"/>
      <c r="R62" s="89"/>
      <c r="S62" s="89"/>
      <c r="T62" s="89"/>
      <c r="U62" s="89"/>
      <c r="V62" s="89"/>
      <c r="W62" s="89"/>
      <c r="X62" s="89"/>
      <c r="Y62" s="89"/>
      <c r="Z62" s="89"/>
      <c r="AA62" s="89"/>
      <c r="AB62" s="89"/>
      <c r="AC62" s="89"/>
      <c r="AD62" s="89"/>
      <c r="AE62" s="89"/>
      <c r="AF62" s="89"/>
      <c r="AG62" s="89"/>
    </row>
    <row r="63" spans="1:33" s="71" customFormat="1">
      <c r="A63" s="1"/>
      <c r="B63" s="376" t="s">
        <v>243</v>
      </c>
      <c r="C63" s="374">
        <v>0</v>
      </c>
      <c r="D63" s="374">
        <v>0</v>
      </c>
      <c r="E63" s="374">
        <v>0</v>
      </c>
      <c r="F63" s="374">
        <v>0</v>
      </c>
      <c r="G63" s="374">
        <v>0</v>
      </c>
      <c r="H63" s="374">
        <v>53.975224019999999</v>
      </c>
      <c r="I63" s="374">
        <v>0</v>
      </c>
      <c r="J63" s="374">
        <v>0</v>
      </c>
      <c r="K63" s="374">
        <v>0</v>
      </c>
      <c r="L63" s="81">
        <v>0</v>
      </c>
      <c r="M63" s="374">
        <v>0</v>
      </c>
      <c r="N63" s="374">
        <v>53.975224019999999</v>
      </c>
      <c r="O63" s="1102">
        <f t="shared" si="21"/>
        <v>107.95044804</v>
      </c>
      <c r="P63" s="89"/>
      <c r="Q63" s="89"/>
      <c r="R63" s="89"/>
      <c r="S63" s="89"/>
      <c r="T63" s="89"/>
      <c r="U63" s="89"/>
      <c r="V63" s="89"/>
      <c r="W63" s="89"/>
      <c r="X63" s="89"/>
      <c r="Y63" s="89"/>
      <c r="Z63" s="89"/>
      <c r="AA63" s="89"/>
      <c r="AB63" s="89"/>
      <c r="AC63" s="89"/>
      <c r="AD63" s="89"/>
      <c r="AE63" s="89"/>
      <c r="AF63" s="89"/>
      <c r="AG63" s="89"/>
    </row>
    <row r="64" spans="1:33" s="71" customFormat="1">
      <c r="A64" s="1"/>
      <c r="B64" s="377" t="s">
        <v>244</v>
      </c>
      <c r="C64" s="374">
        <v>0</v>
      </c>
      <c r="D64" s="374">
        <v>0</v>
      </c>
      <c r="E64" s="374">
        <v>0</v>
      </c>
      <c r="F64" s="374">
        <v>0</v>
      </c>
      <c r="G64" s="374">
        <v>0</v>
      </c>
      <c r="H64" s="374">
        <v>7.6314344600000004</v>
      </c>
      <c r="I64" s="374">
        <v>0</v>
      </c>
      <c r="J64" s="374">
        <v>0</v>
      </c>
      <c r="K64" s="374">
        <v>0</v>
      </c>
      <c r="L64" s="81">
        <v>0</v>
      </c>
      <c r="M64" s="374">
        <v>0</v>
      </c>
      <c r="N64" s="374">
        <v>7.6314344600000004</v>
      </c>
      <c r="O64" s="1102">
        <f t="shared" si="21"/>
        <v>15.262868920000001</v>
      </c>
      <c r="P64" s="89"/>
      <c r="Q64" s="89"/>
      <c r="R64" s="89"/>
      <c r="S64" s="89"/>
      <c r="T64" s="89"/>
      <c r="U64" s="89"/>
      <c r="V64" s="89"/>
      <c r="W64" s="89"/>
      <c r="X64" s="89"/>
      <c r="Y64" s="89"/>
      <c r="Z64" s="89"/>
      <c r="AA64" s="89"/>
      <c r="AB64" s="89"/>
      <c r="AC64" s="89"/>
      <c r="AD64" s="89"/>
      <c r="AE64" s="89"/>
      <c r="AF64" s="89"/>
      <c r="AG64" s="89"/>
    </row>
    <row r="65" spans="1:33" s="71" customFormat="1">
      <c r="A65" s="1"/>
      <c r="B65" s="283" t="s">
        <v>25</v>
      </c>
      <c r="C65" s="374">
        <f>+C66+C67</f>
        <v>0</v>
      </c>
      <c r="D65" s="374">
        <f t="shared" ref="D65:N65" si="25">+D66+D67</f>
        <v>0</v>
      </c>
      <c r="E65" s="374">
        <f t="shared" si="25"/>
        <v>0</v>
      </c>
      <c r="F65" s="374">
        <f t="shared" si="25"/>
        <v>0</v>
      </c>
      <c r="G65" s="374">
        <f t="shared" si="25"/>
        <v>0</v>
      </c>
      <c r="H65" s="374">
        <f t="shared" si="25"/>
        <v>256.73832571331133</v>
      </c>
      <c r="I65" s="374">
        <f t="shared" si="25"/>
        <v>0</v>
      </c>
      <c r="J65" s="374">
        <f t="shared" si="25"/>
        <v>0</v>
      </c>
      <c r="K65" s="374">
        <f t="shared" si="25"/>
        <v>0</v>
      </c>
      <c r="L65" s="374">
        <f t="shared" si="25"/>
        <v>0</v>
      </c>
      <c r="M65" s="374">
        <f t="shared" si="25"/>
        <v>0</v>
      </c>
      <c r="N65" s="374">
        <f t="shared" si="25"/>
        <v>256.73832571331133</v>
      </c>
      <c r="O65" s="1102">
        <f t="shared" si="21"/>
        <v>513.47665142662265</v>
      </c>
      <c r="P65" s="89"/>
      <c r="Q65" s="89"/>
      <c r="R65" s="89"/>
      <c r="S65" s="89"/>
      <c r="T65" s="89"/>
      <c r="U65" s="89"/>
      <c r="V65" s="89"/>
      <c r="W65" s="89"/>
      <c r="X65" s="89"/>
      <c r="Y65" s="89"/>
      <c r="Z65" s="89"/>
      <c r="AA65" s="89"/>
      <c r="AB65" s="89"/>
      <c r="AC65" s="89"/>
      <c r="AD65" s="89"/>
      <c r="AE65" s="89"/>
      <c r="AF65" s="89"/>
      <c r="AG65" s="89"/>
    </row>
    <row r="66" spans="1:33" s="71" customFormat="1">
      <c r="A66" s="1"/>
      <c r="B66" s="375" t="s">
        <v>241</v>
      </c>
      <c r="C66" s="374">
        <v>0</v>
      </c>
      <c r="D66" s="374">
        <v>0</v>
      </c>
      <c r="E66" s="374">
        <v>0</v>
      </c>
      <c r="F66" s="374">
        <v>0</v>
      </c>
      <c r="G66" s="374">
        <v>0</v>
      </c>
      <c r="H66" s="374">
        <v>138.44393862680502</v>
      </c>
      <c r="I66" s="374">
        <v>0</v>
      </c>
      <c r="J66" s="374">
        <v>0</v>
      </c>
      <c r="K66" s="374">
        <v>0</v>
      </c>
      <c r="L66" s="81">
        <v>0</v>
      </c>
      <c r="M66" s="374">
        <v>0</v>
      </c>
      <c r="N66" s="374">
        <v>138.44393862680502</v>
      </c>
      <c r="O66" s="1102">
        <f t="shared" si="21"/>
        <v>276.88787725361004</v>
      </c>
      <c r="P66" s="89"/>
      <c r="Q66" s="89"/>
      <c r="R66" s="89"/>
      <c r="S66" s="89"/>
      <c r="T66" s="89"/>
      <c r="U66" s="89"/>
      <c r="V66" s="89"/>
      <c r="W66" s="89"/>
      <c r="X66" s="89"/>
      <c r="Y66" s="89"/>
      <c r="Z66" s="89"/>
      <c r="AA66" s="89"/>
      <c r="AB66" s="89"/>
      <c r="AC66" s="89"/>
      <c r="AD66" s="89"/>
      <c r="AE66" s="89"/>
      <c r="AF66" s="89"/>
      <c r="AG66" s="89"/>
    </row>
    <row r="67" spans="1:33" s="71" customFormat="1">
      <c r="A67" s="1"/>
      <c r="B67" s="375" t="s">
        <v>242</v>
      </c>
      <c r="C67" s="374">
        <v>0</v>
      </c>
      <c r="D67" s="374">
        <v>0</v>
      </c>
      <c r="E67" s="374">
        <v>0</v>
      </c>
      <c r="F67" s="374">
        <v>0</v>
      </c>
      <c r="G67" s="374">
        <v>0</v>
      </c>
      <c r="H67" s="374">
        <v>118.29438708650629</v>
      </c>
      <c r="I67" s="374">
        <v>0</v>
      </c>
      <c r="J67" s="374">
        <v>0</v>
      </c>
      <c r="K67" s="374">
        <v>0</v>
      </c>
      <c r="L67" s="81">
        <v>0</v>
      </c>
      <c r="M67" s="374">
        <v>0</v>
      </c>
      <c r="N67" s="374">
        <v>118.29438708650629</v>
      </c>
      <c r="O67" s="1102">
        <f t="shared" si="21"/>
        <v>236.58877417301258</v>
      </c>
      <c r="P67" s="89"/>
      <c r="Q67" s="89"/>
      <c r="R67" s="89"/>
      <c r="S67" s="89"/>
      <c r="T67" s="89"/>
      <c r="U67" s="89"/>
      <c r="V67" s="89"/>
      <c r="W67" s="89"/>
      <c r="X67" s="89"/>
      <c r="Y67" s="89"/>
      <c r="Z67" s="89"/>
      <c r="AA67" s="89"/>
      <c r="AB67" s="89"/>
      <c r="AC67" s="89"/>
      <c r="AD67" s="89"/>
      <c r="AE67" s="89"/>
      <c r="AF67" s="89"/>
      <c r="AG67" s="89"/>
    </row>
    <row r="68" spans="1:33" s="71" customFormat="1">
      <c r="A68" s="1"/>
      <c r="B68" s="283" t="s">
        <v>26</v>
      </c>
      <c r="C68" s="374">
        <f>+C69+C70</f>
        <v>0</v>
      </c>
      <c r="D68" s="374">
        <f t="shared" ref="D68:N68" si="26">+D69+D70</f>
        <v>0</v>
      </c>
      <c r="E68" s="374">
        <f t="shared" si="26"/>
        <v>0</v>
      </c>
      <c r="F68" s="374">
        <f t="shared" si="26"/>
        <v>0</v>
      </c>
      <c r="G68" s="374">
        <f t="shared" si="26"/>
        <v>0</v>
      </c>
      <c r="H68" s="374">
        <f t="shared" si="26"/>
        <v>1.9716655486651833</v>
      </c>
      <c r="I68" s="374">
        <f t="shared" si="26"/>
        <v>0</v>
      </c>
      <c r="J68" s="374">
        <f t="shared" si="26"/>
        <v>0</v>
      </c>
      <c r="K68" s="374">
        <f t="shared" si="26"/>
        <v>0</v>
      </c>
      <c r="L68" s="374">
        <f t="shared" si="26"/>
        <v>0</v>
      </c>
      <c r="M68" s="374">
        <f t="shared" si="26"/>
        <v>0</v>
      </c>
      <c r="N68" s="374">
        <f t="shared" si="26"/>
        <v>1.9716655486651833</v>
      </c>
      <c r="O68" s="1102">
        <f t="shared" si="21"/>
        <v>3.9433310973303666</v>
      </c>
      <c r="P68" s="89"/>
      <c r="Q68" s="89"/>
      <c r="R68" s="89"/>
      <c r="S68" s="89"/>
      <c r="T68" s="89"/>
      <c r="U68" s="89"/>
      <c r="V68" s="89"/>
      <c r="W68" s="89"/>
      <c r="X68" s="89"/>
      <c r="Y68" s="89"/>
      <c r="Z68" s="89"/>
      <c r="AA68" s="89"/>
      <c r="AB68" s="89"/>
      <c r="AC68" s="89"/>
      <c r="AD68" s="89"/>
      <c r="AE68" s="89"/>
      <c r="AF68" s="89"/>
      <c r="AG68" s="89"/>
    </row>
    <row r="69" spans="1:33" s="71" customFormat="1">
      <c r="A69" s="1"/>
      <c r="B69" s="375" t="s">
        <v>241</v>
      </c>
      <c r="C69" s="374">
        <v>0</v>
      </c>
      <c r="D69" s="374">
        <v>0</v>
      </c>
      <c r="E69" s="374">
        <v>0</v>
      </c>
      <c r="F69" s="374">
        <v>0</v>
      </c>
      <c r="G69" s="374">
        <v>0</v>
      </c>
      <c r="H69" s="374">
        <v>1.36038212541713</v>
      </c>
      <c r="I69" s="374">
        <v>0</v>
      </c>
      <c r="J69" s="374">
        <v>0</v>
      </c>
      <c r="K69" s="374">
        <v>0</v>
      </c>
      <c r="L69" s="81">
        <v>0</v>
      </c>
      <c r="M69" s="374">
        <v>0</v>
      </c>
      <c r="N69" s="374">
        <v>1.36038212541713</v>
      </c>
      <c r="O69" s="1102">
        <f t="shared" si="21"/>
        <v>2.72076425083426</v>
      </c>
      <c r="P69" s="89"/>
      <c r="Q69" s="89"/>
      <c r="R69" s="89"/>
      <c r="S69" s="89"/>
      <c r="T69" s="89"/>
      <c r="U69" s="89"/>
      <c r="V69" s="89"/>
      <c r="W69" s="89"/>
      <c r="X69" s="89"/>
      <c r="Y69" s="89"/>
      <c r="Z69" s="89"/>
      <c r="AA69" s="89"/>
      <c r="AB69" s="89"/>
      <c r="AC69" s="89"/>
      <c r="AD69" s="89"/>
      <c r="AE69" s="89"/>
      <c r="AF69" s="89"/>
      <c r="AG69" s="89"/>
    </row>
    <row r="70" spans="1:33" s="71" customFormat="1">
      <c r="A70" s="1"/>
      <c r="B70" s="380" t="s">
        <v>242</v>
      </c>
      <c r="C70" s="374">
        <v>0</v>
      </c>
      <c r="D70" s="374">
        <v>0</v>
      </c>
      <c r="E70" s="374">
        <v>0</v>
      </c>
      <c r="F70" s="374">
        <v>0</v>
      </c>
      <c r="G70" s="374">
        <v>0</v>
      </c>
      <c r="H70" s="374">
        <v>0.6112834232480534</v>
      </c>
      <c r="I70" s="374">
        <v>0</v>
      </c>
      <c r="J70" s="374">
        <v>0</v>
      </c>
      <c r="K70" s="374">
        <v>0</v>
      </c>
      <c r="L70" s="85">
        <v>0</v>
      </c>
      <c r="M70" s="374">
        <v>0</v>
      </c>
      <c r="N70" s="374">
        <v>0.6112834232480534</v>
      </c>
      <c r="O70" s="1102">
        <f t="shared" si="21"/>
        <v>1.2225668464961068</v>
      </c>
      <c r="P70" s="89"/>
      <c r="Q70" s="89"/>
      <c r="R70" s="89"/>
      <c r="S70" s="89"/>
      <c r="T70" s="89"/>
      <c r="U70" s="89"/>
      <c r="V70" s="89"/>
      <c r="W70" s="89"/>
      <c r="X70" s="89"/>
      <c r="Y70" s="89"/>
      <c r="Z70" s="89"/>
      <c r="AA70" s="89"/>
      <c r="AB70" s="89"/>
      <c r="AC70" s="89"/>
      <c r="AD70" s="89"/>
      <c r="AE70" s="89"/>
      <c r="AF70" s="89"/>
      <c r="AG70" s="89"/>
    </row>
    <row r="71" spans="1:33" s="71" customFormat="1">
      <c r="A71" s="1"/>
      <c r="B71" s="381" t="s">
        <v>27</v>
      </c>
      <c r="C71" s="357">
        <v>0</v>
      </c>
      <c r="D71" s="357">
        <v>0</v>
      </c>
      <c r="E71" s="357">
        <v>0</v>
      </c>
      <c r="F71" s="357">
        <v>0</v>
      </c>
      <c r="G71" s="357">
        <v>0</v>
      </c>
      <c r="H71" s="357">
        <v>131.433608877935</v>
      </c>
      <c r="I71" s="357">
        <v>0</v>
      </c>
      <c r="J71" s="357">
        <v>0</v>
      </c>
      <c r="K71" s="357">
        <v>0</v>
      </c>
      <c r="L71" s="80">
        <v>0</v>
      </c>
      <c r="M71" s="357">
        <v>0</v>
      </c>
      <c r="N71" s="357">
        <v>131.433608877935</v>
      </c>
      <c r="O71" s="1100">
        <f>SUM(C71:N71)</f>
        <v>262.86721775587</v>
      </c>
      <c r="P71" s="89"/>
      <c r="Q71" s="89"/>
      <c r="R71" s="89"/>
      <c r="S71" s="89"/>
      <c r="T71" s="89"/>
      <c r="U71" s="89"/>
      <c r="V71" s="89"/>
      <c r="W71" s="89"/>
      <c r="X71" s="89"/>
      <c r="Y71" s="89"/>
      <c r="Z71" s="89"/>
      <c r="AA71" s="89"/>
      <c r="AB71" s="89"/>
      <c r="AC71" s="89"/>
      <c r="AD71" s="89"/>
      <c r="AE71" s="89"/>
      <c r="AF71" s="89"/>
      <c r="AG71" s="89"/>
    </row>
    <row r="72" spans="1:33" s="71" customFormat="1">
      <c r="A72" s="1"/>
      <c r="B72" s="381" t="s">
        <v>706</v>
      </c>
      <c r="C72" s="95">
        <v>0</v>
      </c>
      <c r="D72" s="95">
        <v>0</v>
      </c>
      <c r="E72" s="95">
        <v>111.805681436071</v>
      </c>
      <c r="F72" s="95">
        <v>0</v>
      </c>
      <c r="G72" s="95">
        <v>0</v>
      </c>
      <c r="H72" s="95">
        <v>113.03431529800599</v>
      </c>
      <c r="I72" s="95">
        <v>0</v>
      </c>
      <c r="J72" s="95">
        <v>0</v>
      </c>
      <c r="K72" s="95">
        <v>113.03431529800599</v>
      </c>
      <c r="L72" s="80">
        <v>0</v>
      </c>
      <c r="M72" s="95">
        <v>0</v>
      </c>
      <c r="N72" s="357">
        <v>111.805681436071</v>
      </c>
      <c r="O72" s="80">
        <f>SUM(C72:N72)</f>
        <v>449.67999346815395</v>
      </c>
      <c r="P72" s="89"/>
      <c r="Q72" s="89"/>
      <c r="R72" s="89"/>
      <c r="S72" s="89"/>
      <c r="T72" s="89"/>
      <c r="U72" s="89"/>
      <c r="V72" s="89"/>
      <c r="W72" s="89"/>
      <c r="X72" s="89"/>
      <c r="Y72" s="89"/>
      <c r="Z72" s="89"/>
      <c r="AA72" s="89"/>
      <c r="AB72" s="89"/>
      <c r="AC72" s="89"/>
      <c r="AD72" s="89"/>
      <c r="AE72" s="89"/>
      <c r="AF72" s="89"/>
      <c r="AG72" s="89"/>
    </row>
    <row r="73" spans="1:33" s="71" customFormat="1">
      <c r="A73" s="1"/>
      <c r="B73" s="356" t="s">
        <v>389</v>
      </c>
      <c r="C73" s="95">
        <v>0</v>
      </c>
      <c r="D73" s="95">
        <v>0</v>
      </c>
      <c r="E73" s="95">
        <v>53.040351495222502</v>
      </c>
      <c r="F73" s="95">
        <v>0</v>
      </c>
      <c r="G73" s="95">
        <v>0</v>
      </c>
      <c r="H73" s="95">
        <v>0</v>
      </c>
      <c r="I73" s="95">
        <v>0</v>
      </c>
      <c r="J73" s="95">
        <v>0</v>
      </c>
      <c r="K73" s="95">
        <v>0</v>
      </c>
      <c r="L73" s="80">
        <v>0</v>
      </c>
      <c r="M73" s="95">
        <v>0</v>
      </c>
      <c r="N73" s="357">
        <v>0</v>
      </c>
      <c r="O73" s="1100">
        <f t="shared" ref="O73:O117" si="27">SUM(C73:N73)</f>
        <v>53.040351495222502</v>
      </c>
      <c r="P73" s="89"/>
      <c r="Q73" s="89"/>
      <c r="R73" s="89"/>
      <c r="S73" s="89"/>
      <c r="T73" s="89"/>
      <c r="U73" s="89"/>
      <c r="V73" s="89"/>
      <c r="W73" s="89"/>
      <c r="X73" s="89"/>
      <c r="Y73" s="89"/>
      <c r="Z73" s="89"/>
      <c r="AA73" s="89"/>
      <c r="AB73" s="89"/>
      <c r="AC73" s="89"/>
      <c r="AD73" s="89"/>
      <c r="AE73" s="89"/>
      <c r="AF73" s="89"/>
      <c r="AG73" s="89"/>
    </row>
    <row r="74" spans="1:33" s="71" customFormat="1">
      <c r="A74" s="1"/>
      <c r="B74" s="356" t="s">
        <v>538</v>
      </c>
      <c r="C74" s="95">
        <v>167.92450734427101</v>
      </c>
      <c r="D74" s="95">
        <v>0</v>
      </c>
      <c r="E74" s="95">
        <v>0</v>
      </c>
      <c r="F74" s="95">
        <v>166.09924096009399</v>
      </c>
      <c r="G74" s="95">
        <v>0</v>
      </c>
      <c r="H74" s="95">
        <v>0</v>
      </c>
      <c r="I74" s="95">
        <v>166.09924096009399</v>
      </c>
      <c r="J74" s="95">
        <v>0</v>
      </c>
      <c r="K74" s="95">
        <v>0</v>
      </c>
      <c r="L74" s="80">
        <v>167.92450734427101</v>
      </c>
      <c r="M74" s="95">
        <v>0</v>
      </c>
      <c r="N74" s="357">
        <v>0</v>
      </c>
      <c r="O74" s="1100">
        <f t="shared" si="27"/>
        <v>668.04749660872994</v>
      </c>
      <c r="P74" s="89"/>
      <c r="Q74" s="89"/>
      <c r="R74" s="89"/>
      <c r="S74" s="89"/>
      <c r="T74" s="89"/>
      <c r="U74" s="89"/>
      <c r="V74" s="89"/>
      <c r="W74" s="89"/>
      <c r="X74" s="89"/>
      <c r="Y74" s="89"/>
      <c r="Z74" s="89"/>
      <c r="AA74" s="89"/>
      <c r="AB74" s="89"/>
      <c r="AC74" s="89"/>
      <c r="AD74" s="89"/>
      <c r="AE74" s="89"/>
      <c r="AF74" s="89"/>
      <c r="AG74" s="89"/>
    </row>
    <row r="75" spans="1:33" s="71" customFormat="1">
      <c r="A75" s="1"/>
      <c r="B75" s="356" t="s">
        <v>664</v>
      </c>
      <c r="C75" s="95">
        <v>6.4408396600099405</v>
      </c>
      <c r="D75" s="95">
        <v>6.3973288445002501</v>
      </c>
      <c r="E75" s="95">
        <v>6.3523785659260801</v>
      </c>
      <c r="F75" s="95">
        <v>6.30955893051076</v>
      </c>
      <c r="G75" s="95">
        <v>6.26531210719864</v>
      </c>
      <c r="H75" s="95">
        <v>6.2208172200064498</v>
      </c>
      <c r="I75" s="95">
        <v>6.1760728783013699</v>
      </c>
      <c r="J75" s="95">
        <v>6.1310776832052198</v>
      </c>
      <c r="K75" s="95">
        <v>6.0858302287724104</v>
      </c>
      <c r="L75" s="80">
        <v>6.0403291003408901</v>
      </c>
      <c r="M75" s="95">
        <v>5.9945728761811399</v>
      </c>
      <c r="N75" s="357">
        <v>5.9485601256116301</v>
      </c>
      <c r="O75" s="1100">
        <f t="shared" si="27"/>
        <v>74.362678220564788</v>
      </c>
      <c r="P75" s="89"/>
      <c r="Q75" s="89"/>
      <c r="R75" s="89"/>
      <c r="S75" s="89"/>
      <c r="T75" s="89"/>
      <c r="U75" s="89"/>
      <c r="V75" s="89"/>
      <c r="W75" s="89"/>
      <c r="X75" s="89"/>
      <c r="Y75" s="89"/>
      <c r="Z75" s="89"/>
      <c r="AA75" s="89"/>
      <c r="AB75" s="89"/>
      <c r="AC75" s="89"/>
      <c r="AD75" s="89"/>
      <c r="AE75" s="89"/>
      <c r="AF75" s="89"/>
      <c r="AG75" s="89"/>
    </row>
    <row r="76" spans="1:33" s="71" customFormat="1">
      <c r="A76" s="1"/>
      <c r="B76" s="356" t="s">
        <v>510</v>
      </c>
      <c r="C76" s="95">
        <v>0</v>
      </c>
      <c r="D76" s="95">
        <v>0</v>
      </c>
      <c r="E76" s="95">
        <v>0</v>
      </c>
      <c r="F76" s="95">
        <v>176.31219188636499</v>
      </c>
      <c r="G76" s="95">
        <v>0</v>
      </c>
      <c r="H76" s="95">
        <v>0</v>
      </c>
      <c r="I76" s="95">
        <v>0</v>
      </c>
      <c r="J76" s="95">
        <v>0</v>
      </c>
      <c r="K76" s="95">
        <v>0</v>
      </c>
      <c r="L76" s="80">
        <v>176.31219188636499</v>
      </c>
      <c r="M76" s="95">
        <v>0</v>
      </c>
      <c r="N76" s="357">
        <v>0</v>
      </c>
      <c r="O76" s="1100">
        <f t="shared" si="27"/>
        <v>352.62438377272997</v>
      </c>
      <c r="P76" s="89"/>
      <c r="Q76" s="89"/>
      <c r="R76" s="89"/>
      <c r="S76" s="89"/>
      <c r="T76" s="89"/>
      <c r="U76" s="89"/>
      <c r="V76" s="89"/>
      <c r="W76" s="89"/>
      <c r="X76" s="89"/>
      <c r="Y76" s="89"/>
      <c r="Z76" s="89"/>
      <c r="AA76" s="89"/>
      <c r="AB76" s="89"/>
      <c r="AC76" s="89"/>
      <c r="AD76" s="89"/>
      <c r="AE76" s="89"/>
      <c r="AF76" s="89"/>
      <c r="AG76" s="89"/>
    </row>
    <row r="77" spans="1:33" s="71" customFormat="1">
      <c r="A77" s="1"/>
      <c r="B77" s="381" t="s">
        <v>511</v>
      </c>
      <c r="C77" s="95">
        <v>0</v>
      </c>
      <c r="D77" s="95">
        <v>0</v>
      </c>
      <c r="E77" s="95">
        <v>0</v>
      </c>
      <c r="F77" s="95">
        <v>120.90067787119899</v>
      </c>
      <c r="G77" s="95">
        <v>0</v>
      </c>
      <c r="H77" s="95">
        <v>0</v>
      </c>
      <c r="I77" s="95">
        <v>0</v>
      </c>
      <c r="J77" s="95">
        <v>0</v>
      </c>
      <c r="K77" s="95">
        <v>0</v>
      </c>
      <c r="L77" s="80">
        <v>120.90067787119899</v>
      </c>
      <c r="M77" s="95">
        <v>0</v>
      </c>
      <c r="N77" s="357">
        <v>0</v>
      </c>
      <c r="O77" s="1100">
        <f t="shared" si="27"/>
        <v>241.80135574239799</v>
      </c>
      <c r="P77" s="89"/>
      <c r="Q77" s="89"/>
      <c r="R77" s="89"/>
      <c r="S77" s="89"/>
      <c r="T77" s="89"/>
      <c r="U77" s="89"/>
      <c r="V77" s="89"/>
      <c r="W77" s="89"/>
      <c r="X77" s="89"/>
      <c r="Y77" s="89"/>
      <c r="Z77" s="89"/>
      <c r="AA77" s="89"/>
      <c r="AB77" s="89"/>
      <c r="AC77" s="89"/>
      <c r="AD77" s="89"/>
      <c r="AE77" s="89"/>
      <c r="AF77" s="89"/>
      <c r="AG77" s="89"/>
    </row>
    <row r="78" spans="1:33" s="71" customFormat="1">
      <c r="A78" s="1"/>
      <c r="B78" s="356" t="s">
        <v>512</v>
      </c>
      <c r="C78" s="95">
        <v>0</v>
      </c>
      <c r="D78" s="95">
        <v>0</v>
      </c>
      <c r="E78" s="95">
        <v>0</v>
      </c>
      <c r="F78" s="95">
        <v>133.986520053335</v>
      </c>
      <c r="G78" s="95">
        <v>0</v>
      </c>
      <c r="H78" s="95">
        <v>0</v>
      </c>
      <c r="I78" s="95">
        <v>0</v>
      </c>
      <c r="J78" s="95">
        <v>0</v>
      </c>
      <c r="K78" s="95">
        <v>0</v>
      </c>
      <c r="L78" s="80">
        <v>133.986520053335</v>
      </c>
      <c r="M78" s="95">
        <v>0</v>
      </c>
      <c r="N78" s="357">
        <v>0</v>
      </c>
      <c r="O78" s="1100">
        <f t="shared" si="27"/>
        <v>267.97304010667</v>
      </c>
      <c r="P78" s="89"/>
      <c r="Q78" s="89"/>
      <c r="R78" s="89"/>
      <c r="S78" s="89"/>
      <c r="T78" s="89"/>
      <c r="U78" s="89"/>
      <c r="V78" s="89"/>
      <c r="W78" s="89"/>
      <c r="X78" s="89"/>
      <c r="Y78" s="89"/>
      <c r="Z78" s="89"/>
      <c r="AA78" s="89"/>
      <c r="AB78" s="89"/>
      <c r="AC78" s="89"/>
      <c r="AD78" s="89"/>
      <c r="AE78" s="89"/>
      <c r="AF78" s="89"/>
      <c r="AG78" s="89"/>
    </row>
    <row r="79" spans="1:33" s="71" customFormat="1">
      <c r="A79" s="1"/>
      <c r="B79" s="1103" t="s">
        <v>690</v>
      </c>
      <c r="C79" s="95">
        <v>0</v>
      </c>
      <c r="D79" s="95">
        <v>0</v>
      </c>
      <c r="E79" s="95">
        <v>0</v>
      </c>
      <c r="F79" s="95">
        <v>0</v>
      </c>
      <c r="G79" s="95">
        <v>382.23264855506596</v>
      </c>
      <c r="H79" s="95">
        <v>0</v>
      </c>
      <c r="I79" s="95">
        <v>0</v>
      </c>
      <c r="J79" s="95">
        <v>0</v>
      </c>
      <c r="K79" s="95">
        <v>0</v>
      </c>
      <c r="L79" s="80">
        <v>0</v>
      </c>
      <c r="M79" s="95">
        <v>382.23264855506596</v>
      </c>
      <c r="N79" s="357">
        <v>0</v>
      </c>
      <c r="O79" s="1100">
        <f t="shared" si="27"/>
        <v>764.46529711013193</v>
      </c>
      <c r="P79" s="89"/>
      <c r="Q79" s="89"/>
      <c r="R79" s="89"/>
      <c r="S79" s="89"/>
      <c r="T79" s="89"/>
      <c r="U79" s="89"/>
      <c r="V79" s="89"/>
      <c r="W79" s="89"/>
      <c r="X79" s="89"/>
      <c r="Y79" s="89"/>
      <c r="Z79" s="89"/>
      <c r="AA79" s="89"/>
      <c r="AB79" s="89"/>
      <c r="AC79" s="89"/>
      <c r="AD79" s="89"/>
      <c r="AE79" s="89"/>
      <c r="AF79" s="89"/>
      <c r="AG79" s="89"/>
    </row>
    <row r="80" spans="1:33" s="71" customFormat="1">
      <c r="A80" s="1"/>
      <c r="B80" s="1103" t="s">
        <v>695</v>
      </c>
      <c r="C80" s="95">
        <v>0</v>
      </c>
      <c r="D80" s="95">
        <v>0</v>
      </c>
      <c r="E80" s="95">
        <v>0</v>
      </c>
      <c r="F80" s="95">
        <v>0</v>
      </c>
      <c r="G80" s="95">
        <v>290.24680932000001</v>
      </c>
      <c r="H80" s="95">
        <v>0</v>
      </c>
      <c r="I80" s="95">
        <v>0</v>
      </c>
      <c r="J80" s="95">
        <v>0</v>
      </c>
      <c r="K80" s="95">
        <v>0</v>
      </c>
      <c r="L80" s="80">
        <v>0</v>
      </c>
      <c r="M80" s="95">
        <v>232.22530891999997</v>
      </c>
      <c r="N80" s="357">
        <v>0</v>
      </c>
      <c r="O80" s="1100">
        <f t="shared" si="27"/>
        <v>522.47211823999999</v>
      </c>
      <c r="P80" s="89"/>
      <c r="Q80" s="89"/>
      <c r="R80" s="89"/>
      <c r="S80" s="89"/>
      <c r="T80" s="89"/>
      <c r="U80" s="89"/>
      <c r="V80" s="89"/>
      <c r="W80" s="89"/>
      <c r="X80" s="89"/>
      <c r="Y80" s="89"/>
      <c r="Z80" s="89"/>
      <c r="AA80" s="89"/>
      <c r="AB80" s="89"/>
      <c r="AC80" s="89"/>
      <c r="AD80" s="89"/>
      <c r="AE80" s="89"/>
      <c r="AF80" s="89"/>
      <c r="AG80" s="89"/>
    </row>
    <row r="81" spans="1:33" s="71" customFormat="1">
      <c r="A81" s="1"/>
      <c r="B81" s="1103" t="s">
        <v>698</v>
      </c>
      <c r="C81" s="95">
        <v>0</v>
      </c>
      <c r="D81" s="95">
        <v>0</v>
      </c>
      <c r="E81" s="95">
        <v>0</v>
      </c>
      <c r="F81" s="95">
        <v>0</v>
      </c>
      <c r="G81" s="95">
        <v>229.89116953999999</v>
      </c>
      <c r="H81" s="95">
        <v>0</v>
      </c>
      <c r="I81" s="95">
        <v>0</v>
      </c>
      <c r="J81" s="95">
        <v>0</v>
      </c>
      <c r="K81" s="95">
        <v>0</v>
      </c>
      <c r="L81" s="80">
        <v>0</v>
      </c>
      <c r="M81" s="95">
        <v>66.849151270000007</v>
      </c>
      <c r="N81" s="357">
        <v>0</v>
      </c>
      <c r="O81" s="1100">
        <f t="shared" si="27"/>
        <v>296.74032081000001</v>
      </c>
      <c r="P81" s="89"/>
      <c r="Q81" s="89"/>
      <c r="R81" s="89"/>
      <c r="S81" s="89"/>
      <c r="T81" s="89"/>
      <c r="U81" s="89"/>
      <c r="V81" s="89"/>
      <c r="W81" s="89"/>
      <c r="X81" s="89"/>
      <c r="Y81" s="89"/>
      <c r="Z81" s="89"/>
      <c r="AA81" s="89"/>
      <c r="AB81" s="89"/>
      <c r="AC81" s="89"/>
      <c r="AD81" s="89"/>
      <c r="AE81" s="89"/>
      <c r="AF81" s="89"/>
      <c r="AG81" s="89"/>
    </row>
    <row r="82" spans="1:33" s="71" customFormat="1">
      <c r="A82" s="1"/>
      <c r="B82" s="1101" t="s">
        <v>381</v>
      </c>
      <c r="C82" s="357">
        <v>0</v>
      </c>
      <c r="D82" s="357">
        <v>0</v>
      </c>
      <c r="E82" s="357">
        <v>0</v>
      </c>
      <c r="F82" s="357">
        <v>117.90242668</v>
      </c>
      <c r="G82" s="357">
        <v>0</v>
      </c>
      <c r="H82" s="357">
        <v>0</v>
      </c>
      <c r="I82" s="357">
        <v>0</v>
      </c>
      <c r="J82" s="357">
        <v>0</v>
      </c>
      <c r="K82" s="357">
        <v>0</v>
      </c>
      <c r="L82" s="80">
        <v>117.90242668</v>
      </c>
      <c r="M82" s="357">
        <v>0</v>
      </c>
      <c r="N82" s="357">
        <v>0</v>
      </c>
      <c r="O82" s="1100">
        <f t="shared" si="27"/>
        <v>235.80485336000001</v>
      </c>
      <c r="P82" s="89"/>
      <c r="Q82" s="89"/>
      <c r="R82" s="89"/>
      <c r="S82" s="89"/>
      <c r="T82" s="89"/>
      <c r="U82" s="89"/>
      <c r="V82" s="89"/>
      <c r="W82" s="89"/>
      <c r="X82" s="89"/>
      <c r="Y82" s="89"/>
      <c r="Z82" s="89"/>
      <c r="AA82" s="89"/>
      <c r="AB82" s="89"/>
      <c r="AC82" s="89"/>
      <c r="AD82" s="89"/>
      <c r="AE82" s="89"/>
      <c r="AF82" s="89"/>
      <c r="AG82" s="89"/>
    </row>
    <row r="83" spans="1:33" s="71" customFormat="1">
      <c r="A83" s="1"/>
      <c r="B83" s="1103" t="s">
        <v>497</v>
      </c>
      <c r="C83" s="357">
        <v>0</v>
      </c>
      <c r="D83" s="357">
        <v>0</v>
      </c>
      <c r="E83" s="357">
        <v>0</v>
      </c>
      <c r="F83" s="357">
        <v>0</v>
      </c>
      <c r="G83" s="357">
        <v>0</v>
      </c>
      <c r="H83" s="357">
        <v>174.28794468000001</v>
      </c>
      <c r="I83" s="357">
        <v>0</v>
      </c>
      <c r="J83" s="357">
        <v>0</v>
      </c>
      <c r="K83" s="357">
        <v>0</v>
      </c>
      <c r="L83" s="80">
        <v>0</v>
      </c>
      <c r="M83" s="357">
        <v>0</v>
      </c>
      <c r="N83" s="357">
        <v>174.28794468000001</v>
      </c>
      <c r="O83" s="1100">
        <f t="shared" si="27"/>
        <v>348.57588936000002</v>
      </c>
      <c r="P83" s="89"/>
      <c r="Q83" s="89"/>
      <c r="R83" s="89"/>
      <c r="S83" s="89"/>
      <c r="T83" s="89"/>
      <c r="U83" s="89"/>
      <c r="V83" s="89"/>
      <c r="W83" s="89"/>
      <c r="X83" s="89"/>
      <c r="Y83" s="89"/>
      <c r="Z83" s="89"/>
      <c r="AA83" s="89"/>
      <c r="AB83" s="89"/>
      <c r="AC83" s="89"/>
      <c r="AD83" s="89"/>
      <c r="AE83" s="89"/>
      <c r="AF83" s="89"/>
      <c r="AG83" s="89"/>
    </row>
    <row r="84" spans="1:33" s="71" customFormat="1">
      <c r="A84" s="1"/>
      <c r="B84" s="1101" t="s">
        <v>498</v>
      </c>
      <c r="C84" s="357">
        <v>0</v>
      </c>
      <c r="D84" s="357">
        <v>0</v>
      </c>
      <c r="E84" s="357">
        <v>0</v>
      </c>
      <c r="F84" s="357">
        <v>0</v>
      </c>
      <c r="G84" s="357">
        <v>0</v>
      </c>
      <c r="H84" s="357">
        <v>177.59946388999998</v>
      </c>
      <c r="I84" s="357">
        <v>0</v>
      </c>
      <c r="J84" s="357">
        <v>0</v>
      </c>
      <c r="K84" s="357">
        <v>0</v>
      </c>
      <c r="L84" s="80">
        <v>0</v>
      </c>
      <c r="M84" s="357">
        <v>0</v>
      </c>
      <c r="N84" s="357">
        <v>177.59946388999998</v>
      </c>
      <c r="O84" s="1100">
        <f t="shared" si="27"/>
        <v>355.19892777999996</v>
      </c>
      <c r="P84" s="89"/>
      <c r="Q84" s="89"/>
      <c r="R84" s="89"/>
      <c r="S84" s="89"/>
      <c r="T84" s="89"/>
      <c r="U84" s="89"/>
      <c r="V84" s="89"/>
      <c r="W84" s="89"/>
      <c r="X84" s="89"/>
      <c r="Y84" s="89"/>
      <c r="Z84" s="89"/>
      <c r="AA84" s="89"/>
      <c r="AB84" s="89"/>
      <c r="AC84" s="89"/>
      <c r="AD84" s="89"/>
      <c r="AE84" s="89"/>
      <c r="AF84" s="89"/>
      <c r="AG84" s="89"/>
    </row>
    <row r="85" spans="1:33" s="71" customFormat="1">
      <c r="A85" s="1"/>
      <c r="B85" s="1103" t="s">
        <v>499</v>
      </c>
      <c r="C85" s="357">
        <v>0</v>
      </c>
      <c r="D85" s="357">
        <v>0</v>
      </c>
      <c r="E85" s="357">
        <v>0</v>
      </c>
      <c r="F85" s="357">
        <v>0</v>
      </c>
      <c r="G85" s="357">
        <v>0</v>
      </c>
      <c r="H85" s="357">
        <v>184.68842028999998</v>
      </c>
      <c r="I85" s="357">
        <v>0</v>
      </c>
      <c r="J85" s="357">
        <v>0</v>
      </c>
      <c r="K85" s="357">
        <v>0</v>
      </c>
      <c r="L85" s="80">
        <v>0</v>
      </c>
      <c r="M85" s="357">
        <v>0</v>
      </c>
      <c r="N85" s="357">
        <v>184.68842028999998</v>
      </c>
      <c r="O85" s="1100">
        <f t="shared" si="27"/>
        <v>369.37684057999996</v>
      </c>
      <c r="P85" s="89"/>
      <c r="Q85" s="89"/>
      <c r="R85" s="89"/>
      <c r="S85" s="89"/>
      <c r="T85" s="89"/>
      <c r="U85" s="89"/>
      <c r="V85" s="89"/>
      <c r="W85" s="89"/>
      <c r="X85" s="89"/>
      <c r="Y85" s="89"/>
      <c r="Z85" s="89"/>
      <c r="AA85" s="89"/>
      <c r="AB85" s="89"/>
      <c r="AC85" s="89"/>
      <c r="AD85" s="89"/>
      <c r="AE85" s="89"/>
      <c r="AF85" s="89"/>
      <c r="AG85" s="89"/>
    </row>
    <row r="86" spans="1:33" s="120" customFormat="1">
      <c r="A86" s="1"/>
      <c r="B86" s="1103" t="s">
        <v>696</v>
      </c>
      <c r="C86" s="357">
        <v>0</v>
      </c>
      <c r="D86" s="357">
        <v>0</v>
      </c>
      <c r="E86" s="357">
        <v>0</v>
      </c>
      <c r="F86" s="357">
        <v>44.154652329999998</v>
      </c>
      <c r="G86" s="357">
        <v>0</v>
      </c>
      <c r="H86" s="357">
        <v>0</v>
      </c>
      <c r="I86" s="357">
        <v>0</v>
      </c>
      <c r="J86" s="357">
        <v>0</v>
      </c>
      <c r="K86" s="357">
        <v>0</v>
      </c>
      <c r="L86" s="80">
        <v>44.154652329999998</v>
      </c>
      <c r="M86" s="357">
        <v>0</v>
      </c>
      <c r="N86" s="357">
        <v>0</v>
      </c>
      <c r="O86" s="1100">
        <f t="shared" si="27"/>
        <v>88.309304659999995</v>
      </c>
      <c r="P86" s="89"/>
      <c r="Q86" s="89"/>
      <c r="R86" s="89"/>
      <c r="S86" s="89"/>
      <c r="T86" s="89"/>
      <c r="U86" s="89"/>
      <c r="V86" s="89"/>
      <c r="W86" s="89"/>
      <c r="X86" s="89"/>
      <c r="Y86" s="89"/>
      <c r="Z86" s="89"/>
      <c r="AA86" s="89"/>
      <c r="AB86" s="89"/>
      <c r="AC86" s="89"/>
      <c r="AD86" s="89"/>
      <c r="AE86" s="89"/>
      <c r="AF86" s="89"/>
      <c r="AG86" s="89"/>
    </row>
    <row r="87" spans="1:33" s="120" customFormat="1">
      <c r="A87" s="1"/>
      <c r="B87" s="1103" t="s">
        <v>697</v>
      </c>
      <c r="C87" s="357">
        <v>0</v>
      </c>
      <c r="D87" s="357">
        <v>0</v>
      </c>
      <c r="E87" s="357">
        <v>0</v>
      </c>
      <c r="F87" s="357">
        <v>59.248508960000002</v>
      </c>
      <c r="G87" s="357">
        <v>0</v>
      </c>
      <c r="H87" s="357">
        <v>0</v>
      </c>
      <c r="I87" s="357">
        <v>0</v>
      </c>
      <c r="J87" s="357">
        <v>0</v>
      </c>
      <c r="K87" s="357">
        <v>0</v>
      </c>
      <c r="L87" s="80">
        <v>0</v>
      </c>
      <c r="M87" s="357">
        <v>0</v>
      </c>
      <c r="N87" s="357">
        <v>0</v>
      </c>
      <c r="O87" s="1100">
        <f t="shared" si="27"/>
        <v>59.248508960000002</v>
      </c>
      <c r="P87" s="89"/>
      <c r="Q87" s="89"/>
      <c r="R87" s="89"/>
      <c r="S87" s="89"/>
      <c r="T87" s="89"/>
      <c r="U87" s="89"/>
      <c r="V87" s="89"/>
      <c r="W87" s="89"/>
      <c r="X87" s="89"/>
      <c r="Y87" s="89"/>
      <c r="Z87" s="89"/>
      <c r="AA87" s="89"/>
      <c r="AB87" s="89"/>
      <c r="AC87" s="89"/>
      <c r="AD87" s="89"/>
      <c r="AE87" s="89"/>
      <c r="AF87" s="89"/>
      <c r="AG87" s="89"/>
    </row>
    <row r="88" spans="1:33" s="120" customFormat="1">
      <c r="A88" s="1"/>
      <c r="B88" s="1103" t="s">
        <v>802</v>
      </c>
      <c r="C88" s="357">
        <v>0</v>
      </c>
      <c r="D88" s="357">
        <v>0</v>
      </c>
      <c r="E88" s="357">
        <v>0</v>
      </c>
      <c r="F88" s="357">
        <v>103.72979526</v>
      </c>
      <c r="G88" s="357">
        <v>0</v>
      </c>
      <c r="H88" s="357">
        <v>0</v>
      </c>
      <c r="I88" s="357">
        <v>0</v>
      </c>
      <c r="J88" s="357">
        <v>0</v>
      </c>
      <c r="K88" s="357">
        <v>0</v>
      </c>
      <c r="L88" s="80">
        <v>103.72979526</v>
      </c>
      <c r="M88" s="357">
        <v>0</v>
      </c>
      <c r="N88" s="357">
        <v>0</v>
      </c>
      <c r="O88" s="1100">
        <f t="shared" si="27"/>
        <v>207.45959052000001</v>
      </c>
      <c r="P88" s="89"/>
      <c r="Q88" s="89"/>
      <c r="R88" s="89"/>
      <c r="S88" s="89"/>
      <c r="T88" s="89"/>
      <c r="U88" s="89"/>
      <c r="V88" s="89"/>
      <c r="W88" s="89"/>
      <c r="X88" s="89"/>
      <c r="Y88" s="89"/>
      <c r="Z88" s="89"/>
      <c r="AA88" s="89"/>
      <c r="AB88" s="89"/>
      <c r="AC88" s="89"/>
      <c r="AD88" s="89"/>
      <c r="AE88" s="89"/>
      <c r="AF88" s="89"/>
      <c r="AG88" s="89"/>
    </row>
    <row r="89" spans="1:33" s="1086" customFormat="1">
      <c r="A89" s="1"/>
      <c r="B89" s="1103" t="s">
        <v>901</v>
      </c>
      <c r="C89" s="1104">
        <v>0</v>
      </c>
      <c r="D89" s="1104">
        <v>0</v>
      </c>
      <c r="E89" s="1104">
        <v>0</v>
      </c>
      <c r="F89" s="1104">
        <v>108.25378877</v>
      </c>
      <c r="G89" s="1104">
        <v>0</v>
      </c>
      <c r="H89" s="1104">
        <v>0</v>
      </c>
      <c r="I89" s="1104">
        <v>0</v>
      </c>
      <c r="J89" s="1104">
        <v>0</v>
      </c>
      <c r="K89" s="1104">
        <v>0</v>
      </c>
      <c r="L89" s="1100">
        <v>108.25378877</v>
      </c>
      <c r="M89" s="1104">
        <v>0</v>
      </c>
      <c r="N89" s="1104">
        <v>0</v>
      </c>
      <c r="O89" s="1100">
        <f>SUM(C89:N89)</f>
        <v>216.50757754</v>
      </c>
      <c r="P89" s="89"/>
      <c r="Q89" s="89"/>
      <c r="R89" s="89"/>
      <c r="S89" s="89"/>
      <c r="T89" s="89"/>
      <c r="U89" s="89"/>
      <c r="V89" s="89"/>
      <c r="W89" s="89"/>
      <c r="X89" s="89"/>
      <c r="Y89" s="89"/>
      <c r="Z89" s="89"/>
      <c r="AA89" s="89"/>
      <c r="AB89" s="89"/>
      <c r="AC89" s="89"/>
      <c r="AD89" s="89"/>
      <c r="AE89" s="89"/>
      <c r="AF89" s="89"/>
      <c r="AG89" s="89"/>
    </row>
    <row r="90" spans="1:33" s="71" customFormat="1">
      <c r="A90" s="1"/>
      <c r="B90" s="1101" t="s">
        <v>735</v>
      </c>
      <c r="C90" s="357">
        <v>0</v>
      </c>
      <c r="D90" s="357">
        <v>125.258040194305</v>
      </c>
      <c r="E90" s="357">
        <v>0</v>
      </c>
      <c r="F90" s="357">
        <v>0</v>
      </c>
      <c r="G90" s="357">
        <v>122.53503932051601</v>
      </c>
      <c r="H90" s="357">
        <v>0</v>
      </c>
      <c r="I90" s="357">
        <v>0</v>
      </c>
      <c r="J90" s="357">
        <v>125.258040194305</v>
      </c>
      <c r="K90" s="357">
        <v>0</v>
      </c>
      <c r="L90" s="80">
        <v>0</v>
      </c>
      <c r="M90" s="357">
        <v>125.258040194305</v>
      </c>
      <c r="N90" s="357">
        <v>0</v>
      </c>
      <c r="O90" s="1100">
        <f t="shared" si="27"/>
        <v>498.30915990343101</v>
      </c>
      <c r="P90" s="89"/>
      <c r="Q90" s="89"/>
      <c r="R90" s="89"/>
      <c r="S90" s="89"/>
      <c r="T90" s="89"/>
      <c r="U90" s="89"/>
      <c r="V90" s="89"/>
      <c r="W90" s="89"/>
      <c r="X90" s="89"/>
      <c r="Y90" s="89"/>
      <c r="Z90" s="89"/>
      <c r="AA90" s="89"/>
      <c r="AB90" s="89"/>
      <c r="AC90" s="89"/>
      <c r="AD90" s="89"/>
      <c r="AE90" s="89"/>
      <c r="AF90" s="89"/>
      <c r="AG90" s="89"/>
    </row>
    <row r="91" spans="1:33" s="71" customFormat="1">
      <c r="A91" s="1"/>
      <c r="B91" s="356" t="s">
        <v>421</v>
      </c>
      <c r="C91" s="357">
        <v>0</v>
      </c>
      <c r="D91" s="357">
        <v>0</v>
      </c>
      <c r="E91" s="357">
        <v>0</v>
      </c>
      <c r="F91" s="357">
        <v>154.6875</v>
      </c>
      <c r="G91" s="357">
        <v>0</v>
      </c>
      <c r="H91" s="357">
        <v>0</v>
      </c>
      <c r="I91" s="357">
        <v>0</v>
      </c>
      <c r="J91" s="357">
        <v>0</v>
      </c>
      <c r="K91" s="357">
        <v>0</v>
      </c>
      <c r="L91" s="80">
        <v>154.6875</v>
      </c>
      <c r="M91" s="357">
        <v>0</v>
      </c>
      <c r="N91" s="357">
        <v>0</v>
      </c>
      <c r="O91" s="1100">
        <f t="shared" si="27"/>
        <v>309.375</v>
      </c>
      <c r="P91" s="89"/>
      <c r="Q91" s="89"/>
      <c r="R91" s="89"/>
      <c r="S91" s="89"/>
      <c r="T91" s="89"/>
      <c r="U91" s="89"/>
      <c r="V91" s="89"/>
      <c r="W91" s="89"/>
      <c r="X91" s="89"/>
      <c r="Y91" s="89"/>
      <c r="Z91" s="89"/>
      <c r="AA91" s="89"/>
      <c r="AB91" s="89"/>
      <c r="AC91" s="89"/>
      <c r="AD91" s="89"/>
      <c r="AE91" s="89"/>
      <c r="AF91" s="89"/>
      <c r="AG91" s="89"/>
    </row>
    <row r="92" spans="1:33" s="71" customFormat="1">
      <c r="A92" s="1"/>
      <c r="B92" s="381" t="s">
        <v>422</v>
      </c>
      <c r="C92" s="357">
        <v>0</v>
      </c>
      <c r="D92" s="357">
        <v>0</v>
      </c>
      <c r="E92" s="357">
        <v>0</v>
      </c>
      <c r="F92" s="357">
        <v>243.75</v>
      </c>
      <c r="G92" s="357">
        <v>0</v>
      </c>
      <c r="H92" s="357">
        <v>0</v>
      </c>
      <c r="I92" s="357">
        <v>0</v>
      </c>
      <c r="J92" s="357">
        <v>0</v>
      </c>
      <c r="K92" s="357">
        <v>0</v>
      </c>
      <c r="L92" s="80">
        <v>243.75</v>
      </c>
      <c r="M92" s="357">
        <v>0</v>
      </c>
      <c r="N92" s="357">
        <v>0</v>
      </c>
      <c r="O92" s="1100">
        <f t="shared" si="27"/>
        <v>487.5</v>
      </c>
      <c r="P92" s="89"/>
      <c r="Q92" s="89"/>
      <c r="R92" s="89"/>
      <c r="S92" s="89"/>
      <c r="T92" s="89"/>
      <c r="U92" s="89"/>
      <c r="V92" s="89"/>
      <c r="W92" s="89"/>
      <c r="X92" s="89"/>
      <c r="Y92" s="89"/>
      <c r="Z92" s="89"/>
      <c r="AA92" s="89"/>
      <c r="AB92" s="89"/>
      <c r="AC92" s="89"/>
      <c r="AD92" s="89"/>
      <c r="AE92" s="89"/>
      <c r="AF92" s="89"/>
      <c r="AG92" s="89"/>
    </row>
    <row r="93" spans="1:33" s="71" customFormat="1">
      <c r="A93" s="1"/>
      <c r="B93" s="356" t="s">
        <v>423</v>
      </c>
      <c r="C93" s="357">
        <v>0</v>
      </c>
      <c r="D93" s="357">
        <v>0</v>
      </c>
      <c r="E93" s="357">
        <v>0</v>
      </c>
      <c r="F93" s="357">
        <v>104.84375</v>
      </c>
      <c r="G93" s="357">
        <v>0</v>
      </c>
      <c r="H93" s="357">
        <v>0</v>
      </c>
      <c r="I93" s="357">
        <v>0</v>
      </c>
      <c r="J93" s="357">
        <v>0</v>
      </c>
      <c r="K93" s="357">
        <v>0</v>
      </c>
      <c r="L93" s="80">
        <v>104.84375</v>
      </c>
      <c r="M93" s="357">
        <v>0</v>
      </c>
      <c r="N93" s="357">
        <v>0</v>
      </c>
      <c r="O93" s="1100">
        <f t="shared" si="27"/>
        <v>209.6875</v>
      </c>
      <c r="P93" s="89"/>
      <c r="Q93" s="89"/>
      <c r="R93" s="89"/>
      <c r="S93" s="89"/>
      <c r="T93" s="89"/>
      <c r="U93" s="89"/>
      <c r="V93" s="89"/>
      <c r="W93" s="89"/>
      <c r="X93" s="89"/>
      <c r="Y93" s="89"/>
      <c r="Z93" s="89"/>
      <c r="AA93" s="89"/>
      <c r="AB93" s="89"/>
      <c r="AC93" s="89"/>
      <c r="AD93" s="89"/>
      <c r="AE93" s="89"/>
      <c r="AF93" s="89"/>
      <c r="AG93" s="89"/>
    </row>
    <row r="94" spans="1:33" s="71" customFormat="1">
      <c r="A94" s="1"/>
      <c r="B94" s="356" t="s">
        <v>428</v>
      </c>
      <c r="C94" s="357">
        <v>33.125</v>
      </c>
      <c r="D94" s="357">
        <v>0</v>
      </c>
      <c r="E94" s="357">
        <v>0</v>
      </c>
      <c r="F94" s="357">
        <v>0</v>
      </c>
      <c r="G94" s="357">
        <v>0</v>
      </c>
      <c r="H94" s="357">
        <v>0</v>
      </c>
      <c r="I94" s="357">
        <v>33.125</v>
      </c>
      <c r="J94" s="357">
        <v>0</v>
      </c>
      <c r="K94" s="357">
        <v>0</v>
      </c>
      <c r="L94" s="80">
        <v>0</v>
      </c>
      <c r="M94" s="357">
        <v>0</v>
      </c>
      <c r="N94" s="357">
        <v>0</v>
      </c>
      <c r="O94" s="1100">
        <f t="shared" si="27"/>
        <v>66.25</v>
      </c>
      <c r="P94" s="89"/>
      <c r="Q94" s="89"/>
      <c r="R94" s="89"/>
      <c r="S94" s="89"/>
      <c r="T94" s="89"/>
      <c r="U94" s="89"/>
      <c r="V94" s="89"/>
      <c r="W94" s="89"/>
      <c r="X94" s="89"/>
      <c r="Y94" s="89"/>
      <c r="Z94" s="89"/>
      <c r="AA94" s="89"/>
      <c r="AB94" s="89"/>
      <c r="AC94" s="89"/>
      <c r="AD94" s="89"/>
      <c r="AE94" s="89"/>
      <c r="AF94" s="89"/>
      <c r="AG94" s="89"/>
    </row>
    <row r="95" spans="1:33" s="71" customFormat="1">
      <c r="A95" s="1"/>
      <c r="B95" s="381" t="s">
        <v>627</v>
      </c>
      <c r="C95" s="357">
        <v>40.46875</v>
      </c>
      <c r="D95" s="357">
        <v>0</v>
      </c>
      <c r="E95" s="357">
        <v>0</v>
      </c>
      <c r="F95" s="357">
        <v>0</v>
      </c>
      <c r="G95" s="357">
        <v>0</v>
      </c>
      <c r="H95" s="357">
        <v>0</v>
      </c>
      <c r="I95" s="357">
        <v>40.46875</v>
      </c>
      <c r="J95" s="357">
        <v>0</v>
      </c>
      <c r="K95" s="357">
        <v>0</v>
      </c>
      <c r="L95" s="80">
        <v>0</v>
      </c>
      <c r="M95" s="357">
        <v>0</v>
      </c>
      <c r="N95" s="357">
        <v>0</v>
      </c>
      <c r="O95" s="1100">
        <f t="shared" si="27"/>
        <v>80.9375</v>
      </c>
      <c r="P95" s="89"/>
      <c r="Q95" s="89"/>
      <c r="R95" s="89"/>
      <c r="S95" s="89"/>
      <c r="T95" s="89"/>
      <c r="U95" s="89"/>
      <c r="V95" s="89"/>
      <c r="W95" s="89"/>
      <c r="X95" s="89"/>
      <c r="Y95" s="89"/>
      <c r="Z95" s="89"/>
      <c r="AA95" s="89"/>
      <c r="AB95" s="89"/>
      <c r="AC95" s="89"/>
      <c r="AD95" s="89"/>
      <c r="AE95" s="89"/>
      <c r="AF95" s="89"/>
      <c r="AG95" s="89"/>
    </row>
    <row r="96" spans="1:33" s="71" customFormat="1">
      <c r="A96" s="1"/>
      <c r="B96" s="381" t="s">
        <v>430</v>
      </c>
      <c r="C96" s="357">
        <v>62.34375</v>
      </c>
      <c r="D96" s="357">
        <v>0</v>
      </c>
      <c r="E96" s="357">
        <v>0</v>
      </c>
      <c r="F96" s="357">
        <v>0</v>
      </c>
      <c r="G96" s="357">
        <v>0</v>
      </c>
      <c r="H96" s="357">
        <v>0</v>
      </c>
      <c r="I96" s="357">
        <v>62.34375</v>
      </c>
      <c r="J96" s="357">
        <v>0</v>
      </c>
      <c r="K96" s="357">
        <v>0</v>
      </c>
      <c r="L96" s="80">
        <v>0</v>
      </c>
      <c r="M96" s="357">
        <v>0</v>
      </c>
      <c r="N96" s="357">
        <v>0</v>
      </c>
      <c r="O96" s="1100">
        <f t="shared" si="27"/>
        <v>124.6875</v>
      </c>
      <c r="P96" s="89"/>
      <c r="Q96" s="89"/>
      <c r="R96" s="89"/>
      <c r="S96" s="89"/>
      <c r="T96" s="89"/>
      <c r="U96" s="89"/>
      <c r="V96" s="89"/>
      <c r="W96" s="89"/>
      <c r="X96" s="89"/>
      <c r="Y96" s="89"/>
      <c r="Z96" s="89"/>
      <c r="AA96" s="89"/>
      <c r="AB96" s="89"/>
      <c r="AC96" s="89"/>
      <c r="AD96" s="89"/>
      <c r="AE96" s="89"/>
      <c r="AF96" s="89"/>
      <c r="AG96" s="89"/>
    </row>
    <row r="97" spans="1:33" s="71" customFormat="1">
      <c r="A97" s="1"/>
      <c r="B97" s="381" t="s">
        <v>542</v>
      </c>
      <c r="C97" s="357">
        <v>0</v>
      </c>
      <c r="D97" s="357">
        <v>0</v>
      </c>
      <c r="E97" s="357">
        <v>0</v>
      </c>
      <c r="F97" s="357">
        <v>0</v>
      </c>
      <c r="G97" s="357">
        <v>0</v>
      </c>
      <c r="H97" s="357">
        <v>97.96875</v>
      </c>
      <c r="I97" s="357">
        <v>0</v>
      </c>
      <c r="J97" s="357">
        <v>0</v>
      </c>
      <c r="K97" s="357">
        <v>0</v>
      </c>
      <c r="L97" s="80">
        <v>0</v>
      </c>
      <c r="M97" s="357">
        <v>0</v>
      </c>
      <c r="N97" s="357">
        <v>97.96875</v>
      </c>
      <c r="O97" s="1100">
        <f t="shared" si="27"/>
        <v>195.9375</v>
      </c>
      <c r="P97" s="89"/>
      <c r="Q97" s="89"/>
      <c r="R97" s="89"/>
      <c r="S97" s="89"/>
      <c r="T97" s="89"/>
      <c r="U97" s="89"/>
      <c r="V97" s="89"/>
      <c r="W97" s="89"/>
      <c r="X97" s="89"/>
      <c r="Y97" s="89"/>
      <c r="Z97" s="89"/>
      <c r="AA97" s="89"/>
      <c r="AB97" s="89"/>
      <c r="AC97" s="89"/>
      <c r="AD97" s="89"/>
      <c r="AE97" s="89"/>
      <c r="AF97" s="89"/>
      <c r="AG97" s="89"/>
    </row>
    <row r="98" spans="1:33" s="71" customFormat="1">
      <c r="A98" s="1"/>
      <c r="B98" s="356" t="s">
        <v>543</v>
      </c>
      <c r="C98" s="357">
        <v>0</v>
      </c>
      <c r="D98" s="357">
        <v>0</v>
      </c>
      <c r="E98" s="357">
        <v>0</v>
      </c>
      <c r="F98" s="357">
        <v>0</v>
      </c>
      <c r="G98" s="357">
        <v>0</v>
      </c>
      <c r="H98" s="357">
        <v>0</v>
      </c>
      <c r="I98" s="357">
        <v>0</v>
      </c>
      <c r="J98" s="357">
        <v>0</v>
      </c>
      <c r="K98" s="357">
        <v>0</v>
      </c>
      <c r="L98" s="80">
        <v>13.831967213114799</v>
      </c>
      <c r="M98" s="357">
        <v>0</v>
      </c>
      <c r="N98" s="357">
        <v>0</v>
      </c>
      <c r="O98" s="1100">
        <f t="shared" si="27"/>
        <v>13.831967213114799</v>
      </c>
      <c r="P98" s="89"/>
      <c r="Q98" s="89"/>
      <c r="R98" s="89"/>
      <c r="S98" s="89"/>
      <c r="T98" s="89"/>
      <c r="U98" s="89"/>
      <c r="V98" s="89"/>
      <c r="W98" s="89"/>
      <c r="X98" s="89"/>
      <c r="Y98" s="89"/>
      <c r="Z98" s="89"/>
      <c r="AA98" s="89"/>
      <c r="AB98" s="89"/>
      <c r="AC98" s="89"/>
      <c r="AD98" s="89"/>
      <c r="AE98" s="89"/>
      <c r="AF98" s="89"/>
      <c r="AG98" s="89"/>
    </row>
    <row r="99" spans="1:33" s="71" customFormat="1">
      <c r="A99" s="1"/>
      <c r="B99" s="356" t="s">
        <v>427</v>
      </c>
      <c r="C99" s="357">
        <v>0</v>
      </c>
      <c r="D99" s="357">
        <v>3.4734359700000002</v>
      </c>
      <c r="E99" s="357">
        <v>0</v>
      </c>
      <c r="F99" s="357">
        <v>0</v>
      </c>
      <c r="G99" s="357">
        <v>0</v>
      </c>
      <c r="H99" s="357">
        <v>0</v>
      </c>
      <c r="I99" s="357">
        <v>0</v>
      </c>
      <c r="J99" s="357">
        <v>3.4734359700000002</v>
      </c>
      <c r="K99" s="357">
        <v>0</v>
      </c>
      <c r="L99" s="80">
        <v>0</v>
      </c>
      <c r="M99" s="357">
        <v>0</v>
      </c>
      <c r="N99" s="357">
        <v>0</v>
      </c>
      <c r="O99" s="1100">
        <f t="shared" si="27"/>
        <v>6.9468719400000003</v>
      </c>
      <c r="P99" s="89"/>
      <c r="Q99" s="89"/>
      <c r="R99" s="89"/>
      <c r="S99" s="89"/>
      <c r="T99" s="89"/>
      <c r="U99" s="89"/>
      <c r="V99" s="89"/>
      <c r="W99" s="89"/>
      <c r="X99" s="89"/>
      <c r="Y99" s="89"/>
      <c r="Z99" s="89"/>
      <c r="AA99" s="89"/>
      <c r="AB99" s="89"/>
      <c r="AC99" s="89"/>
      <c r="AD99" s="89"/>
      <c r="AE99" s="89"/>
      <c r="AF99" s="89"/>
      <c r="AG99" s="89"/>
    </row>
    <row r="100" spans="1:33" s="71" customFormat="1">
      <c r="A100" s="1"/>
      <c r="B100" s="356" t="s">
        <v>721</v>
      </c>
      <c r="C100" s="357">
        <v>0</v>
      </c>
      <c r="D100" s="357">
        <v>116.69121895000001</v>
      </c>
      <c r="E100" s="357">
        <v>0</v>
      </c>
      <c r="F100" s="357">
        <v>0</v>
      </c>
      <c r="G100" s="357">
        <v>0</v>
      </c>
      <c r="H100" s="357">
        <v>0</v>
      </c>
      <c r="I100" s="357">
        <v>0</v>
      </c>
      <c r="J100" s="357">
        <v>0</v>
      </c>
      <c r="K100" s="357">
        <v>0</v>
      </c>
      <c r="L100" s="80">
        <v>0</v>
      </c>
      <c r="M100" s="357">
        <v>0</v>
      </c>
      <c r="N100" s="357">
        <v>0</v>
      </c>
      <c r="O100" s="1100">
        <f t="shared" si="27"/>
        <v>116.69121895000001</v>
      </c>
      <c r="P100" s="89"/>
      <c r="Q100" s="89"/>
      <c r="R100" s="89"/>
      <c r="S100" s="89"/>
      <c r="T100" s="89"/>
      <c r="U100" s="89"/>
      <c r="V100" s="89"/>
      <c r="W100" s="89"/>
      <c r="X100" s="89"/>
      <c r="Y100" s="89"/>
      <c r="Z100" s="89"/>
      <c r="AA100" s="89"/>
      <c r="AB100" s="89"/>
      <c r="AC100" s="89"/>
      <c r="AD100" s="89"/>
      <c r="AE100" s="89"/>
      <c r="AF100" s="89"/>
      <c r="AG100" s="89"/>
    </row>
    <row r="101" spans="1:33" s="71" customFormat="1">
      <c r="A101" s="1"/>
      <c r="B101" s="356" t="s">
        <v>719</v>
      </c>
      <c r="C101" s="357">
        <v>0</v>
      </c>
      <c r="D101" s="357">
        <v>0</v>
      </c>
      <c r="E101" s="357">
        <v>0</v>
      </c>
      <c r="F101" s="357">
        <v>0</v>
      </c>
      <c r="G101" s="357">
        <v>84.81139395999999</v>
      </c>
      <c r="H101" s="357">
        <v>0</v>
      </c>
      <c r="I101" s="357">
        <v>0</v>
      </c>
      <c r="J101" s="357">
        <v>0</v>
      </c>
      <c r="K101" s="357">
        <v>0</v>
      </c>
      <c r="L101" s="80">
        <v>0</v>
      </c>
      <c r="M101" s="357">
        <v>0</v>
      </c>
      <c r="N101" s="357">
        <v>0</v>
      </c>
      <c r="O101" s="1100">
        <f t="shared" si="27"/>
        <v>84.81139395999999</v>
      </c>
      <c r="P101" s="89"/>
      <c r="Q101" s="89"/>
      <c r="R101" s="89"/>
      <c r="S101" s="89"/>
      <c r="T101" s="89"/>
      <c r="U101" s="89"/>
      <c r="V101" s="89"/>
      <c r="W101" s="89"/>
      <c r="X101" s="89"/>
      <c r="Y101" s="89"/>
      <c r="Z101" s="89"/>
      <c r="AA101" s="89"/>
      <c r="AB101" s="89"/>
      <c r="AC101" s="89"/>
      <c r="AD101" s="89"/>
      <c r="AE101" s="89"/>
      <c r="AF101" s="89"/>
      <c r="AG101" s="89"/>
    </row>
    <row r="102" spans="1:33" s="71" customFormat="1">
      <c r="A102" s="1"/>
      <c r="B102" s="356" t="s">
        <v>574</v>
      </c>
      <c r="C102" s="357">
        <v>0</v>
      </c>
      <c r="D102" s="357">
        <v>0</v>
      </c>
      <c r="E102" s="357">
        <v>572.53815917551503</v>
      </c>
      <c r="F102" s="357">
        <v>0</v>
      </c>
      <c r="G102" s="357">
        <v>0</v>
      </c>
      <c r="H102" s="357">
        <v>578.82978729796002</v>
      </c>
      <c r="I102" s="357">
        <v>0</v>
      </c>
      <c r="J102" s="357">
        <v>0</v>
      </c>
      <c r="K102" s="357">
        <v>0</v>
      </c>
      <c r="L102" s="80">
        <v>0</v>
      </c>
      <c r="M102" s="357">
        <v>0</v>
      </c>
      <c r="N102" s="357">
        <v>0</v>
      </c>
      <c r="O102" s="1100">
        <f t="shared" si="27"/>
        <v>1151.3679464734751</v>
      </c>
      <c r="P102" s="89"/>
      <c r="Q102" s="89"/>
      <c r="R102" s="89"/>
      <c r="S102" s="89"/>
      <c r="T102" s="89"/>
      <c r="U102" s="89"/>
      <c r="V102" s="89"/>
      <c r="W102" s="89"/>
      <c r="X102" s="89"/>
      <c r="Y102" s="89"/>
      <c r="Z102" s="89"/>
      <c r="AA102" s="89"/>
      <c r="AB102" s="89"/>
      <c r="AC102" s="89"/>
      <c r="AD102" s="89"/>
      <c r="AE102" s="89"/>
      <c r="AF102" s="89"/>
      <c r="AG102" s="89"/>
    </row>
    <row r="103" spans="1:33" s="71" customFormat="1">
      <c r="A103" s="1"/>
      <c r="B103" s="381" t="s">
        <v>628</v>
      </c>
      <c r="C103" s="357">
        <v>124.84375</v>
      </c>
      <c r="D103" s="357">
        <v>0</v>
      </c>
      <c r="E103" s="357">
        <v>0</v>
      </c>
      <c r="F103" s="357">
        <v>0</v>
      </c>
      <c r="G103" s="357">
        <v>0</v>
      </c>
      <c r="H103" s="357">
        <v>0</v>
      </c>
      <c r="I103" s="357">
        <v>124.84375</v>
      </c>
      <c r="J103" s="357">
        <v>0</v>
      </c>
      <c r="K103" s="357">
        <v>0</v>
      </c>
      <c r="L103" s="80">
        <v>0</v>
      </c>
      <c r="M103" s="357">
        <v>0</v>
      </c>
      <c r="N103" s="357">
        <v>0</v>
      </c>
      <c r="O103" s="1100">
        <f t="shared" si="27"/>
        <v>249.6875</v>
      </c>
      <c r="P103" s="89"/>
      <c r="Q103" s="89"/>
      <c r="R103" s="89"/>
      <c r="S103" s="89"/>
      <c r="T103" s="89"/>
      <c r="U103" s="89"/>
      <c r="V103" s="89"/>
      <c r="W103" s="89"/>
      <c r="X103" s="89"/>
      <c r="Y103" s="89"/>
      <c r="Z103" s="89"/>
      <c r="AA103" s="89"/>
      <c r="AB103" s="89"/>
      <c r="AC103" s="89"/>
      <c r="AD103" s="89"/>
      <c r="AE103" s="89"/>
      <c r="AF103" s="89"/>
      <c r="AG103" s="89"/>
    </row>
    <row r="104" spans="1:33" s="71" customFormat="1">
      <c r="A104" s="1"/>
      <c r="B104" s="381" t="s">
        <v>520</v>
      </c>
      <c r="C104" s="357">
        <v>91.40625</v>
      </c>
      <c r="D104" s="357">
        <v>0</v>
      </c>
      <c r="E104" s="357">
        <v>0</v>
      </c>
      <c r="F104" s="357">
        <v>0</v>
      </c>
      <c r="G104" s="357">
        <v>0</v>
      </c>
      <c r="H104" s="357">
        <v>0</v>
      </c>
      <c r="I104" s="357">
        <v>91.40625</v>
      </c>
      <c r="J104" s="357">
        <v>0</v>
      </c>
      <c r="K104" s="357">
        <v>0</v>
      </c>
      <c r="L104" s="80">
        <v>0</v>
      </c>
      <c r="M104" s="357">
        <v>0</v>
      </c>
      <c r="N104" s="357">
        <v>0</v>
      </c>
      <c r="O104" s="1100">
        <f t="shared" si="27"/>
        <v>182.8125</v>
      </c>
      <c r="P104" s="89"/>
      <c r="Q104" s="89"/>
      <c r="R104" s="89"/>
      <c r="S104" s="89"/>
      <c r="T104" s="89"/>
      <c r="U104" s="89"/>
      <c r="V104" s="89"/>
      <c r="W104" s="89"/>
      <c r="X104" s="89"/>
      <c r="Y104" s="89"/>
      <c r="Z104" s="89"/>
      <c r="AA104" s="89"/>
      <c r="AB104" s="89"/>
      <c r="AC104" s="89"/>
      <c r="AD104" s="89"/>
      <c r="AE104" s="89"/>
      <c r="AF104" s="89"/>
      <c r="AG104" s="89"/>
    </row>
    <row r="105" spans="1:33" s="71" customFormat="1">
      <c r="A105" s="1"/>
      <c r="B105" s="356" t="s">
        <v>629</v>
      </c>
      <c r="C105" s="357">
        <v>103.125</v>
      </c>
      <c r="D105" s="357">
        <v>0</v>
      </c>
      <c r="E105" s="357">
        <v>0</v>
      </c>
      <c r="F105" s="357">
        <v>0</v>
      </c>
      <c r="G105" s="357">
        <v>0</v>
      </c>
      <c r="H105" s="357">
        <v>0</v>
      </c>
      <c r="I105" s="357">
        <v>103.125</v>
      </c>
      <c r="J105" s="357">
        <v>0</v>
      </c>
      <c r="K105" s="357">
        <v>0</v>
      </c>
      <c r="L105" s="80">
        <v>0</v>
      </c>
      <c r="M105" s="357">
        <v>0</v>
      </c>
      <c r="N105" s="357">
        <v>0</v>
      </c>
      <c r="O105" s="1100">
        <f t="shared" si="27"/>
        <v>206.25</v>
      </c>
      <c r="P105" s="89"/>
      <c r="Q105" s="89"/>
      <c r="R105" s="89"/>
      <c r="S105" s="89"/>
      <c r="T105" s="89"/>
      <c r="U105" s="89"/>
      <c r="V105" s="89"/>
      <c r="W105" s="89"/>
      <c r="X105" s="89"/>
      <c r="Y105" s="89"/>
      <c r="Z105" s="89"/>
      <c r="AA105" s="89"/>
      <c r="AB105" s="89"/>
      <c r="AC105" s="89"/>
      <c r="AD105" s="89"/>
      <c r="AE105" s="89"/>
      <c r="AF105" s="89"/>
      <c r="AG105" s="89"/>
    </row>
    <row r="106" spans="1:33" s="71" customFormat="1">
      <c r="A106" s="1"/>
      <c r="B106" s="381" t="s">
        <v>521</v>
      </c>
      <c r="C106" s="357">
        <v>128.90625</v>
      </c>
      <c r="D106" s="357">
        <v>0</v>
      </c>
      <c r="E106" s="357">
        <v>0</v>
      </c>
      <c r="F106" s="357">
        <v>0</v>
      </c>
      <c r="G106" s="357">
        <v>0</v>
      </c>
      <c r="H106" s="357">
        <v>0</v>
      </c>
      <c r="I106" s="357">
        <v>128.90625</v>
      </c>
      <c r="J106" s="357">
        <v>0</v>
      </c>
      <c r="K106" s="357">
        <v>0</v>
      </c>
      <c r="L106" s="80">
        <v>0</v>
      </c>
      <c r="M106" s="357">
        <v>0</v>
      </c>
      <c r="N106" s="357">
        <v>0</v>
      </c>
      <c r="O106" s="1100">
        <f t="shared" si="27"/>
        <v>257.8125</v>
      </c>
      <c r="P106" s="89"/>
      <c r="Q106" s="89"/>
      <c r="R106" s="89"/>
      <c r="S106" s="89"/>
      <c r="T106" s="89"/>
      <c r="U106" s="89"/>
      <c r="V106" s="89"/>
      <c r="W106" s="89"/>
      <c r="X106" s="89"/>
      <c r="Y106" s="89"/>
      <c r="Z106" s="89"/>
      <c r="AA106" s="89"/>
      <c r="AB106" s="89"/>
      <c r="AC106" s="89"/>
      <c r="AD106" s="89"/>
      <c r="AE106" s="89"/>
      <c r="AF106" s="89"/>
      <c r="AG106" s="89"/>
    </row>
    <row r="107" spans="1:33" s="71" customFormat="1">
      <c r="A107" s="1"/>
      <c r="B107" s="356" t="s">
        <v>431</v>
      </c>
      <c r="C107" s="357">
        <v>40.717803416439196</v>
      </c>
      <c r="D107" s="357">
        <v>0</v>
      </c>
      <c r="E107" s="357">
        <v>0</v>
      </c>
      <c r="F107" s="357">
        <v>0</v>
      </c>
      <c r="G107" s="357">
        <v>0</v>
      </c>
      <c r="H107" s="357">
        <v>0</v>
      </c>
      <c r="I107" s="357">
        <v>40.717803416439196</v>
      </c>
      <c r="J107" s="357">
        <v>0</v>
      </c>
      <c r="K107" s="357">
        <v>0</v>
      </c>
      <c r="L107" s="80">
        <v>0</v>
      </c>
      <c r="M107" s="357">
        <v>0</v>
      </c>
      <c r="N107" s="357">
        <v>0</v>
      </c>
      <c r="O107" s="1100">
        <f t="shared" si="27"/>
        <v>81.435606832878392</v>
      </c>
      <c r="P107" s="89"/>
      <c r="Q107" s="89"/>
      <c r="R107" s="89"/>
      <c r="S107" s="89"/>
      <c r="T107" s="89"/>
      <c r="U107" s="89"/>
      <c r="V107" s="89"/>
      <c r="W107" s="89"/>
      <c r="X107" s="89"/>
      <c r="Y107" s="89"/>
      <c r="Z107" s="89"/>
      <c r="AA107" s="89"/>
      <c r="AB107" s="89"/>
      <c r="AC107" s="89"/>
      <c r="AD107" s="89"/>
      <c r="AE107" s="89"/>
      <c r="AF107" s="89"/>
      <c r="AG107" s="89"/>
    </row>
    <row r="108" spans="1:33" s="71" customFormat="1">
      <c r="A108" s="1"/>
      <c r="B108" s="356" t="s">
        <v>513</v>
      </c>
      <c r="C108" s="357">
        <v>0</v>
      </c>
      <c r="D108" s="357">
        <v>0</v>
      </c>
      <c r="E108" s="357">
        <v>0</v>
      </c>
      <c r="F108" s="357">
        <v>67.113987864053499</v>
      </c>
      <c r="G108" s="357">
        <v>0</v>
      </c>
      <c r="H108" s="357">
        <v>0</v>
      </c>
      <c r="I108" s="357">
        <v>0</v>
      </c>
      <c r="J108" s="357">
        <v>0</v>
      </c>
      <c r="K108" s="357">
        <v>0</v>
      </c>
      <c r="L108" s="80">
        <v>0</v>
      </c>
      <c r="M108" s="357">
        <v>0</v>
      </c>
      <c r="N108" s="357">
        <v>0</v>
      </c>
      <c r="O108" s="1100">
        <f t="shared" si="27"/>
        <v>67.113987864053499</v>
      </c>
      <c r="P108" s="89"/>
      <c r="Q108" s="89"/>
      <c r="R108" s="89"/>
      <c r="S108" s="89"/>
      <c r="T108" s="89"/>
      <c r="U108" s="89"/>
      <c r="V108" s="89"/>
      <c r="W108" s="89"/>
      <c r="X108" s="89"/>
      <c r="Y108" s="89"/>
      <c r="Z108" s="89"/>
      <c r="AA108" s="89"/>
      <c r="AB108" s="89"/>
      <c r="AC108" s="89"/>
      <c r="AD108" s="89"/>
      <c r="AE108" s="89"/>
      <c r="AF108" s="89"/>
      <c r="AG108" s="89"/>
    </row>
    <row r="109" spans="1:33" s="71" customFormat="1">
      <c r="A109" s="1"/>
      <c r="B109" s="356" t="s">
        <v>630</v>
      </c>
      <c r="C109" s="357">
        <v>0</v>
      </c>
      <c r="D109" s="357">
        <v>0</v>
      </c>
      <c r="E109" s="357">
        <v>22.830896482872301</v>
      </c>
      <c r="F109" s="357">
        <v>0</v>
      </c>
      <c r="G109" s="357">
        <v>0</v>
      </c>
      <c r="H109" s="357">
        <v>0</v>
      </c>
      <c r="I109" s="357">
        <v>0</v>
      </c>
      <c r="J109" s="357">
        <v>0</v>
      </c>
      <c r="K109" s="357">
        <v>22.830896482872301</v>
      </c>
      <c r="L109" s="80">
        <v>0</v>
      </c>
      <c r="M109" s="357">
        <v>0</v>
      </c>
      <c r="N109" s="357">
        <v>0</v>
      </c>
      <c r="O109" s="1100">
        <f t="shared" si="27"/>
        <v>45.661792965744603</v>
      </c>
      <c r="P109" s="89"/>
      <c r="Q109" s="89"/>
      <c r="R109" s="89"/>
      <c r="S109" s="89"/>
      <c r="T109" s="89"/>
      <c r="U109" s="89"/>
      <c r="V109" s="89"/>
      <c r="W109" s="89"/>
      <c r="X109" s="89"/>
      <c r="Y109" s="89"/>
      <c r="Z109" s="89"/>
      <c r="AA109" s="89"/>
      <c r="AB109" s="89"/>
      <c r="AC109" s="89"/>
      <c r="AD109" s="89"/>
      <c r="AE109" s="89"/>
      <c r="AF109" s="89"/>
      <c r="AG109" s="89"/>
    </row>
    <row r="110" spans="1:33" s="71" customFormat="1">
      <c r="A110" s="1"/>
      <c r="B110" s="381" t="s">
        <v>676</v>
      </c>
      <c r="C110" s="357">
        <v>0</v>
      </c>
      <c r="D110" s="357">
        <v>0</v>
      </c>
      <c r="E110" s="357">
        <v>0</v>
      </c>
      <c r="F110" s="357">
        <v>22.5908862789213</v>
      </c>
      <c r="G110" s="357">
        <v>0</v>
      </c>
      <c r="H110" s="357">
        <v>0</v>
      </c>
      <c r="I110" s="357">
        <v>0</v>
      </c>
      <c r="J110" s="357">
        <v>0</v>
      </c>
      <c r="K110" s="357">
        <v>0</v>
      </c>
      <c r="L110" s="80">
        <v>22.5908862789213</v>
      </c>
      <c r="M110" s="357">
        <v>0</v>
      </c>
      <c r="N110" s="357">
        <v>0</v>
      </c>
      <c r="O110" s="1100">
        <f t="shared" si="27"/>
        <v>45.181772557842599</v>
      </c>
      <c r="P110" s="89"/>
      <c r="Q110" s="89"/>
      <c r="R110" s="89"/>
      <c r="S110" s="89"/>
      <c r="T110" s="89"/>
      <c r="U110" s="89"/>
      <c r="V110" s="89"/>
      <c r="W110" s="89"/>
      <c r="X110" s="89"/>
      <c r="Y110" s="89"/>
      <c r="Z110" s="89"/>
      <c r="AA110" s="89"/>
      <c r="AB110" s="89"/>
      <c r="AC110" s="89"/>
      <c r="AD110" s="89"/>
      <c r="AE110" s="89"/>
      <c r="AF110" s="89"/>
      <c r="AG110" s="89"/>
    </row>
    <row r="111" spans="1:33" s="71" customFormat="1">
      <c r="A111" s="1"/>
      <c r="B111" s="356" t="s">
        <v>720</v>
      </c>
      <c r="C111" s="357">
        <v>0</v>
      </c>
      <c r="D111" s="357">
        <v>0</v>
      </c>
      <c r="E111" s="357">
        <v>0</v>
      </c>
      <c r="F111" s="357">
        <v>0</v>
      </c>
      <c r="G111" s="357">
        <v>43.477892436134596</v>
      </c>
      <c r="H111" s="357">
        <v>0</v>
      </c>
      <c r="I111" s="357">
        <v>0</v>
      </c>
      <c r="J111" s="357">
        <v>0</v>
      </c>
      <c r="K111" s="357">
        <v>0</v>
      </c>
      <c r="L111" s="80">
        <v>0</v>
      </c>
      <c r="M111" s="357">
        <v>43.477892436134596</v>
      </c>
      <c r="N111" s="357">
        <v>0</v>
      </c>
      <c r="O111" s="1100">
        <f t="shared" si="27"/>
        <v>86.955784872269192</v>
      </c>
      <c r="P111" s="89"/>
      <c r="Q111" s="89"/>
      <c r="R111" s="89"/>
      <c r="S111" s="89"/>
      <c r="T111" s="89"/>
      <c r="U111" s="89"/>
      <c r="V111" s="89"/>
      <c r="W111" s="89"/>
      <c r="X111" s="89"/>
      <c r="Y111" s="89"/>
      <c r="Z111" s="89"/>
      <c r="AA111" s="89"/>
      <c r="AB111" s="89"/>
      <c r="AC111" s="89"/>
      <c r="AD111" s="89"/>
      <c r="AE111" s="89"/>
      <c r="AF111" s="89"/>
      <c r="AG111" s="89"/>
    </row>
    <row r="112" spans="1:33" s="71" customFormat="1">
      <c r="A112" s="1"/>
      <c r="B112" s="381" t="s">
        <v>579</v>
      </c>
      <c r="C112" s="357">
        <v>38.3653518244856</v>
      </c>
      <c r="D112" s="357">
        <v>0</v>
      </c>
      <c r="E112" s="357">
        <v>0</v>
      </c>
      <c r="F112" s="357">
        <v>0</v>
      </c>
      <c r="G112" s="357">
        <v>0</v>
      </c>
      <c r="H112" s="357">
        <v>0</v>
      </c>
      <c r="I112" s="357">
        <v>0</v>
      </c>
      <c r="J112" s="357">
        <v>0</v>
      </c>
      <c r="K112" s="357">
        <v>0</v>
      </c>
      <c r="L112" s="80">
        <v>0</v>
      </c>
      <c r="M112" s="357">
        <v>0</v>
      </c>
      <c r="N112" s="357">
        <v>0</v>
      </c>
      <c r="O112" s="1100">
        <f t="shared" si="27"/>
        <v>38.3653518244856</v>
      </c>
      <c r="P112" s="89"/>
      <c r="Q112" s="89"/>
      <c r="R112" s="89"/>
      <c r="S112" s="89"/>
      <c r="T112" s="89"/>
      <c r="U112" s="89"/>
      <c r="V112" s="89"/>
      <c r="W112" s="89"/>
      <c r="X112" s="89"/>
      <c r="Y112" s="89"/>
      <c r="Z112" s="89"/>
      <c r="AA112" s="89"/>
      <c r="AB112" s="89"/>
      <c r="AC112" s="89"/>
      <c r="AD112" s="89"/>
      <c r="AE112" s="89"/>
      <c r="AF112" s="89"/>
      <c r="AG112" s="89"/>
    </row>
    <row r="113" spans="1:33" s="71" customFormat="1">
      <c r="A113" s="1"/>
      <c r="B113" s="356" t="s">
        <v>514</v>
      </c>
      <c r="C113" s="373">
        <v>55.061384562919201</v>
      </c>
      <c r="D113" s="373">
        <v>0</v>
      </c>
      <c r="E113" s="373">
        <v>0</v>
      </c>
      <c r="F113" s="373">
        <v>0</v>
      </c>
      <c r="G113" s="373">
        <v>0</v>
      </c>
      <c r="H113" s="373">
        <v>0</v>
      </c>
      <c r="I113" s="373">
        <v>0</v>
      </c>
      <c r="J113" s="373">
        <v>0</v>
      </c>
      <c r="K113" s="373">
        <v>0</v>
      </c>
      <c r="L113" s="80">
        <v>0</v>
      </c>
      <c r="M113" s="373">
        <v>0</v>
      </c>
      <c r="N113" s="357">
        <v>0</v>
      </c>
      <c r="O113" s="1100">
        <f t="shared" si="27"/>
        <v>55.061384562919201</v>
      </c>
      <c r="P113" s="89"/>
      <c r="Q113" s="89"/>
      <c r="R113" s="89"/>
      <c r="S113" s="89"/>
      <c r="T113" s="89"/>
      <c r="U113" s="89"/>
      <c r="V113" s="89"/>
      <c r="W113" s="89"/>
      <c r="X113" s="89"/>
      <c r="Y113" s="89"/>
      <c r="Z113" s="89"/>
      <c r="AA113" s="89"/>
      <c r="AB113" s="89"/>
      <c r="AC113" s="89"/>
      <c r="AD113" s="89"/>
      <c r="AE113" s="89"/>
      <c r="AF113" s="89"/>
      <c r="AG113" s="89"/>
    </row>
    <row r="114" spans="1:33" s="71" customFormat="1">
      <c r="A114" s="1"/>
      <c r="B114" s="381" t="s">
        <v>515</v>
      </c>
      <c r="C114" s="373">
        <v>71.046947823121499</v>
      </c>
      <c r="D114" s="373">
        <v>0</v>
      </c>
      <c r="E114" s="373">
        <v>0</v>
      </c>
      <c r="F114" s="373">
        <v>0</v>
      </c>
      <c r="G114" s="373">
        <v>0</v>
      </c>
      <c r="H114" s="373">
        <v>0</v>
      </c>
      <c r="I114" s="373">
        <v>0</v>
      </c>
      <c r="J114" s="373">
        <v>0</v>
      </c>
      <c r="K114" s="373">
        <v>0</v>
      </c>
      <c r="L114" s="80">
        <v>0</v>
      </c>
      <c r="M114" s="373">
        <v>0</v>
      </c>
      <c r="N114" s="357">
        <v>0</v>
      </c>
      <c r="O114" s="1100">
        <f t="shared" si="27"/>
        <v>71.046947823121499</v>
      </c>
      <c r="P114" s="89"/>
      <c r="Q114" s="89"/>
      <c r="R114" s="89"/>
      <c r="S114" s="89"/>
      <c r="T114" s="89"/>
      <c r="U114" s="89"/>
      <c r="V114" s="89"/>
      <c r="W114" s="89"/>
      <c r="X114" s="89"/>
      <c r="Y114" s="89"/>
      <c r="Z114" s="89"/>
      <c r="AA114" s="89"/>
      <c r="AB114" s="89"/>
      <c r="AC114" s="89"/>
      <c r="AD114" s="89"/>
      <c r="AE114" s="89"/>
      <c r="AF114" s="89"/>
      <c r="AG114" s="89"/>
    </row>
    <row r="115" spans="1:33" s="71" customFormat="1">
      <c r="A115" s="1"/>
      <c r="B115" s="356" t="s">
        <v>580</v>
      </c>
      <c r="C115" s="373">
        <v>59.679436171422104</v>
      </c>
      <c r="D115" s="373">
        <v>0</v>
      </c>
      <c r="E115" s="373">
        <v>0</v>
      </c>
      <c r="F115" s="373">
        <v>0</v>
      </c>
      <c r="G115" s="373">
        <v>0</v>
      </c>
      <c r="H115" s="373">
        <v>0</v>
      </c>
      <c r="I115" s="373">
        <v>0</v>
      </c>
      <c r="J115" s="373">
        <v>0</v>
      </c>
      <c r="K115" s="373">
        <v>0</v>
      </c>
      <c r="L115" s="80">
        <v>0</v>
      </c>
      <c r="M115" s="373">
        <v>0</v>
      </c>
      <c r="N115" s="357">
        <v>0</v>
      </c>
      <c r="O115" s="1100">
        <f t="shared" si="27"/>
        <v>59.679436171422104</v>
      </c>
      <c r="P115" s="89"/>
      <c r="Q115" s="89"/>
      <c r="R115" s="89"/>
      <c r="S115" s="89"/>
      <c r="T115" s="89"/>
      <c r="U115" s="89"/>
      <c r="V115" s="89"/>
      <c r="W115" s="89"/>
      <c r="X115" s="89"/>
      <c r="Y115" s="89"/>
      <c r="Z115" s="89"/>
      <c r="AA115" s="89"/>
      <c r="AB115" s="89"/>
      <c r="AC115" s="89"/>
      <c r="AD115" s="89"/>
      <c r="AE115" s="89"/>
      <c r="AF115" s="89"/>
      <c r="AG115" s="89"/>
    </row>
    <row r="116" spans="1:33" s="71" customFormat="1">
      <c r="A116" s="1"/>
      <c r="B116" s="381" t="s">
        <v>581</v>
      </c>
      <c r="C116" s="357">
        <v>0</v>
      </c>
      <c r="D116" s="357">
        <v>0</v>
      </c>
      <c r="E116" s="357">
        <v>0</v>
      </c>
      <c r="F116" s="357">
        <v>0</v>
      </c>
      <c r="G116" s="357">
        <v>0</v>
      </c>
      <c r="H116" s="357">
        <v>0</v>
      </c>
      <c r="I116" s="357">
        <v>0</v>
      </c>
      <c r="J116" s="357">
        <v>0</v>
      </c>
      <c r="K116" s="357">
        <v>0</v>
      </c>
      <c r="L116" s="80">
        <v>0</v>
      </c>
      <c r="M116" s="357">
        <v>53.431197749232702</v>
      </c>
      <c r="N116" s="357">
        <v>0</v>
      </c>
      <c r="O116" s="1100">
        <f t="shared" si="27"/>
        <v>53.431197749232702</v>
      </c>
      <c r="P116" s="89"/>
      <c r="Q116" s="89"/>
      <c r="R116" s="89"/>
      <c r="S116" s="89"/>
      <c r="T116" s="89"/>
      <c r="U116" s="89"/>
      <c r="V116" s="89"/>
      <c r="W116" s="89"/>
      <c r="X116" s="89"/>
      <c r="Y116" s="89"/>
      <c r="Z116" s="89"/>
      <c r="AA116" s="89"/>
      <c r="AB116" s="89"/>
      <c r="AC116" s="89"/>
      <c r="AD116" s="89"/>
      <c r="AE116" s="89"/>
      <c r="AF116" s="89"/>
      <c r="AG116" s="89"/>
    </row>
    <row r="117" spans="1:33" s="71" customFormat="1">
      <c r="A117" s="1"/>
      <c r="B117" s="1103" t="s">
        <v>80</v>
      </c>
      <c r="C117" s="1104">
        <v>159.69439892000003</v>
      </c>
      <c r="D117" s="1104">
        <v>37.254736950000002</v>
      </c>
      <c r="E117" s="1104">
        <v>14.857691239999999</v>
      </c>
      <c r="F117" s="1104">
        <v>44.046170029999992</v>
      </c>
      <c r="G117" s="1104">
        <v>0</v>
      </c>
      <c r="H117" s="1104">
        <v>95.109148000000005</v>
      </c>
      <c r="I117" s="1104">
        <v>157.95859024999999</v>
      </c>
      <c r="J117" s="1104">
        <v>36.849794160000002</v>
      </c>
      <c r="K117" s="1104">
        <v>15.02096257</v>
      </c>
      <c r="L117" s="1100">
        <v>44.046170019999998</v>
      </c>
      <c r="M117" s="1104">
        <v>0</v>
      </c>
      <c r="N117" s="1104">
        <v>95.109148000000005</v>
      </c>
      <c r="O117" s="1100">
        <f t="shared" si="27"/>
        <v>699.94681014000003</v>
      </c>
      <c r="P117" s="89"/>
      <c r="Q117" s="89"/>
      <c r="R117" s="89"/>
      <c r="S117" s="89"/>
      <c r="T117" s="89"/>
      <c r="U117" s="89"/>
      <c r="V117" s="89"/>
      <c r="W117" s="89"/>
      <c r="X117" s="89"/>
      <c r="Y117" s="89"/>
      <c r="Z117" s="89"/>
      <c r="AA117" s="89"/>
      <c r="AB117" s="89"/>
      <c r="AC117" s="89"/>
      <c r="AD117" s="89"/>
      <c r="AE117" s="89"/>
      <c r="AF117" s="89"/>
      <c r="AG117" s="89"/>
    </row>
    <row r="118" spans="1:33" s="71" customFormat="1">
      <c r="A118" s="1"/>
      <c r="B118" s="1034" t="s">
        <v>346</v>
      </c>
      <c r="C118" s="1040">
        <f t="shared" ref="C118:N118" si="28">+C119+C124</f>
        <v>21.711958083437416</v>
      </c>
      <c r="D118" s="1040">
        <f t="shared" si="28"/>
        <v>0.39946432101416601</v>
      </c>
      <c r="E118" s="1040">
        <f t="shared" si="28"/>
        <v>0.41768105388681698</v>
      </c>
      <c r="F118" s="1040">
        <f t="shared" si="28"/>
        <v>19.81763494629697</v>
      </c>
      <c r="G118" s="1040">
        <f t="shared" si="28"/>
        <v>0.37572452318750099</v>
      </c>
      <c r="H118" s="1040">
        <f t="shared" si="28"/>
        <v>0.36781125606015097</v>
      </c>
      <c r="I118" s="1040">
        <f t="shared" si="28"/>
        <v>18.154883339834601</v>
      </c>
      <c r="J118" s="1040">
        <f t="shared" si="28"/>
        <v>0.35198472180545204</v>
      </c>
      <c r="K118" s="1040">
        <f t="shared" si="28"/>
        <v>0.37020145823348599</v>
      </c>
      <c r="L118" s="1040">
        <f t="shared" si="28"/>
        <v>16.669669904166337</v>
      </c>
      <c r="M118" s="1040">
        <f t="shared" si="28"/>
        <v>0.32824492397878696</v>
      </c>
      <c r="N118" s="1040">
        <f t="shared" si="28"/>
        <v>0.320331656851438</v>
      </c>
      <c r="O118" s="1036">
        <f t="shared" ref="O118:O125" si="29">SUM(C118:N118)</f>
        <v>79.285590188753119</v>
      </c>
      <c r="P118" s="89"/>
      <c r="Q118" s="89"/>
      <c r="R118" s="89"/>
      <c r="S118" s="89"/>
      <c r="T118" s="89"/>
      <c r="U118" s="89"/>
      <c r="V118" s="89"/>
      <c r="W118" s="89"/>
      <c r="X118" s="89"/>
      <c r="Y118" s="89"/>
      <c r="Z118" s="89"/>
      <c r="AA118" s="89"/>
      <c r="AB118" s="89"/>
      <c r="AC118" s="89"/>
      <c r="AD118" s="89"/>
      <c r="AE118" s="89"/>
      <c r="AF118" s="89"/>
      <c r="AG118" s="89"/>
    </row>
    <row r="119" spans="1:33" s="71" customFormat="1">
      <c r="A119" s="1"/>
      <c r="B119" s="363" t="s">
        <v>73</v>
      </c>
      <c r="C119" s="384">
        <f t="shared" ref="C119:N119" si="30">+C120+C122</f>
        <v>21.711958083437416</v>
      </c>
      <c r="D119" s="384">
        <f t="shared" si="30"/>
        <v>0.39946432101416601</v>
      </c>
      <c r="E119" s="384">
        <f t="shared" si="30"/>
        <v>0.39155105388681699</v>
      </c>
      <c r="F119" s="384">
        <f t="shared" si="30"/>
        <v>19.81763494629697</v>
      </c>
      <c r="G119" s="384">
        <f t="shared" si="30"/>
        <v>0.37572452318750099</v>
      </c>
      <c r="H119" s="384">
        <f t="shared" si="30"/>
        <v>0.36781125606015097</v>
      </c>
      <c r="I119" s="384">
        <f t="shared" si="30"/>
        <v>18.154883339834601</v>
      </c>
      <c r="J119" s="384">
        <f t="shared" si="30"/>
        <v>0.35198472180545204</v>
      </c>
      <c r="K119" s="384">
        <f t="shared" si="30"/>
        <v>0.344071458233486</v>
      </c>
      <c r="L119" s="384">
        <f t="shared" si="30"/>
        <v>16.669669904166337</v>
      </c>
      <c r="M119" s="384">
        <f t="shared" si="30"/>
        <v>0.32824492397878696</v>
      </c>
      <c r="N119" s="384">
        <f t="shared" si="30"/>
        <v>0.320331656851438</v>
      </c>
      <c r="O119" s="94">
        <f t="shared" si="29"/>
        <v>79.233330188753115</v>
      </c>
      <c r="P119" s="89"/>
      <c r="Q119" s="89"/>
      <c r="R119" s="89"/>
      <c r="S119" s="89"/>
      <c r="T119" s="89"/>
      <c r="U119" s="89"/>
      <c r="V119" s="89"/>
      <c r="W119" s="89"/>
      <c r="X119" s="89"/>
      <c r="Y119" s="89"/>
      <c r="Z119" s="89"/>
      <c r="AA119" s="89"/>
      <c r="AB119" s="89"/>
      <c r="AC119" s="89"/>
      <c r="AD119" s="89"/>
      <c r="AE119" s="89"/>
      <c r="AF119" s="89"/>
      <c r="AG119" s="89"/>
    </row>
    <row r="120" spans="1:33">
      <c r="B120" s="1244" t="s">
        <v>682</v>
      </c>
      <c r="C120" s="385">
        <f>+C121</f>
        <v>0.40737758814151603</v>
      </c>
      <c r="D120" s="385">
        <f t="shared" ref="D120:N120" si="31">+D121</f>
        <v>0.39946432101416601</v>
      </c>
      <c r="E120" s="385">
        <f t="shared" si="31"/>
        <v>0.39155105388681699</v>
      </c>
      <c r="F120" s="385">
        <f t="shared" si="31"/>
        <v>0.38363778675946697</v>
      </c>
      <c r="G120" s="385">
        <f t="shared" si="31"/>
        <v>0.37572452318750099</v>
      </c>
      <c r="H120" s="385">
        <f t="shared" si="31"/>
        <v>0.36781125606015097</v>
      </c>
      <c r="I120" s="385">
        <f t="shared" si="31"/>
        <v>0.359897988932802</v>
      </c>
      <c r="J120" s="385">
        <f t="shared" si="31"/>
        <v>0.35198472180545204</v>
      </c>
      <c r="K120" s="385">
        <f t="shared" si="31"/>
        <v>0.344071458233486</v>
      </c>
      <c r="L120" s="385">
        <f t="shared" si="31"/>
        <v>0.33615819110613698</v>
      </c>
      <c r="M120" s="385">
        <f t="shared" si="31"/>
        <v>0.32824492397878696</v>
      </c>
      <c r="N120" s="385">
        <f t="shared" si="31"/>
        <v>0.320331656851438</v>
      </c>
      <c r="O120" s="81">
        <f t="shared" si="29"/>
        <v>4.3662554699577187</v>
      </c>
      <c r="P120" s="89"/>
      <c r="Q120" s="89"/>
      <c r="R120" s="89"/>
      <c r="S120" s="89"/>
      <c r="T120" s="89"/>
      <c r="U120" s="89"/>
      <c r="V120" s="89"/>
      <c r="W120" s="89"/>
      <c r="X120" s="89"/>
      <c r="Y120" s="89"/>
      <c r="Z120" s="89"/>
      <c r="AA120" s="89"/>
      <c r="AB120" s="89"/>
      <c r="AC120" s="89"/>
      <c r="AD120" s="89"/>
      <c r="AE120" s="89"/>
      <c r="AF120" s="89"/>
      <c r="AG120" s="89"/>
    </row>
    <row r="121" spans="1:33" s="71" customFormat="1">
      <c r="A121" s="1"/>
      <c r="B121" s="833" t="s">
        <v>915</v>
      </c>
      <c r="C121" s="385">
        <v>0.40737758814151603</v>
      </c>
      <c r="D121" s="385">
        <v>0.39946432101416601</v>
      </c>
      <c r="E121" s="385">
        <v>0.39155105388681699</v>
      </c>
      <c r="F121" s="385">
        <v>0.38363778675946697</v>
      </c>
      <c r="G121" s="385">
        <v>0.37572452318750099</v>
      </c>
      <c r="H121" s="385">
        <v>0.36781125606015097</v>
      </c>
      <c r="I121" s="385">
        <v>0.359897988932802</v>
      </c>
      <c r="J121" s="385">
        <v>0.35198472180545204</v>
      </c>
      <c r="K121" s="385">
        <v>0.344071458233486</v>
      </c>
      <c r="L121" s="81">
        <v>0.33615819110613698</v>
      </c>
      <c r="M121" s="385">
        <v>0.32824492397878696</v>
      </c>
      <c r="N121" s="385">
        <v>0.320331656851438</v>
      </c>
      <c r="O121" s="1102">
        <f t="shared" si="29"/>
        <v>4.3662554699577187</v>
      </c>
      <c r="P121" s="89"/>
      <c r="Q121" s="89"/>
      <c r="R121" s="89"/>
      <c r="S121" s="89"/>
      <c r="T121" s="89"/>
      <c r="U121" s="89"/>
      <c r="V121" s="89"/>
      <c r="W121" s="89"/>
      <c r="X121" s="89"/>
      <c r="Y121" s="89"/>
      <c r="Z121" s="89"/>
      <c r="AA121" s="89"/>
      <c r="AB121" s="89"/>
      <c r="AC121" s="89"/>
      <c r="AD121" s="89"/>
      <c r="AE121" s="89"/>
      <c r="AF121" s="89"/>
      <c r="AG121" s="89"/>
    </row>
    <row r="122" spans="1:33" s="71" customFormat="1">
      <c r="A122" s="1"/>
      <c r="B122" s="834" t="s">
        <v>683</v>
      </c>
      <c r="C122" s="385">
        <f>+C123</f>
        <v>21.304580495295902</v>
      </c>
      <c r="D122" s="385">
        <f t="shared" ref="D122:N122" si="32">+D123</f>
        <v>0</v>
      </c>
      <c r="E122" s="385">
        <f t="shared" si="32"/>
        <v>0</v>
      </c>
      <c r="F122" s="385">
        <f t="shared" si="32"/>
        <v>19.433997159537501</v>
      </c>
      <c r="G122" s="385">
        <f t="shared" si="32"/>
        <v>0</v>
      </c>
      <c r="H122" s="385">
        <f t="shared" si="32"/>
        <v>0</v>
      </c>
      <c r="I122" s="385">
        <f t="shared" si="32"/>
        <v>17.794985350901801</v>
      </c>
      <c r="J122" s="385">
        <f t="shared" si="32"/>
        <v>0</v>
      </c>
      <c r="K122" s="385">
        <f t="shared" si="32"/>
        <v>0</v>
      </c>
      <c r="L122" s="385">
        <f t="shared" si="32"/>
        <v>16.333511713060201</v>
      </c>
      <c r="M122" s="385">
        <f t="shared" si="32"/>
        <v>0</v>
      </c>
      <c r="N122" s="385">
        <f t="shared" si="32"/>
        <v>0</v>
      </c>
      <c r="O122" s="81">
        <f t="shared" si="29"/>
        <v>74.867074718795408</v>
      </c>
      <c r="P122" s="89"/>
      <c r="Q122" s="89"/>
      <c r="R122" s="89"/>
      <c r="S122" s="89"/>
      <c r="T122" s="89"/>
      <c r="U122" s="89"/>
      <c r="V122" s="89"/>
      <c r="W122" s="89"/>
      <c r="X122" s="89"/>
      <c r="Y122" s="89"/>
      <c r="Z122" s="89"/>
      <c r="AA122" s="89"/>
      <c r="AB122" s="89"/>
      <c r="AC122" s="89"/>
      <c r="AD122" s="89"/>
      <c r="AE122" s="89"/>
      <c r="AF122" s="89"/>
      <c r="AG122" s="89"/>
    </row>
    <row r="123" spans="1:33" s="71" customFormat="1">
      <c r="A123" s="1"/>
      <c r="B123" s="833" t="s">
        <v>915</v>
      </c>
      <c r="C123" s="385">
        <v>21.304580495295902</v>
      </c>
      <c r="D123" s="385">
        <v>0</v>
      </c>
      <c r="E123" s="385">
        <v>0</v>
      </c>
      <c r="F123" s="385">
        <v>19.433997159537501</v>
      </c>
      <c r="G123" s="385">
        <v>0</v>
      </c>
      <c r="H123" s="385">
        <v>0</v>
      </c>
      <c r="I123" s="385">
        <v>17.794985350901801</v>
      </c>
      <c r="J123" s="385">
        <v>0</v>
      </c>
      <c r="K123" s="385">
        <v>0</v>
      </c>
      <c r="L123" s="81">
        <v>16.333511713060201</v>
      </c>
      <c r="M123" s="385">
        <v>0</v>
      </c>
      <c r="N123" s="385">
        <v>0</v>
      </c>
      <c r="O123" s="81">
        <f t="shared" si="29"/>
        <v>74.867074718795408</v>
      </c>
      <c r="P123" s="89"/>
      <c r="Q123" s="89"/>
      <c r="R123" s="89"/>
      <c r="S123" s="89"/>
      <c r="T123" s="89"/>
      <c r="U123" s="89"/>
      <c r="V123" s="89"/>
      <c r="W123" s="89"/>
      <c r="X123" s="89"/>
      <c r="Y123" s="89"/>
      <c r="Z123" s="89"/>
      <c r="AA123" s="89"/>
      <c r="AB123" s="89"/>
      <c r="AC123" s="89"/>
      <c r="AD123" s="89"/>
      <c r="AE123" s="89"/>
      <c r="AF123" s="89"/>
      <c r="AG123" s="89"/>
    </row>
    <row r="124" spans="1:33" s="71" customFormat="1">
      <c r="A124" s="1"/>
      <c r="B124" s="364" t="s">
        <v>71</v>
      </c>
      <c r="C124" s="389">
        <f>+C125</f>
        <v>0</v>
      </c>
      <c r="D124" s="389">
        <f t="shared" ref="D124:N124" si="33">+D125</f>
        <v>0</v>
      </c>
      <c r="E124" s="389">
        <f t="shared" si="33"/>
        <v>2.613E-2</v>
      </c>
      <c r="F124" s="389">
        <f t="shared" si="33"/>
        <v>0</v>
      </c>
      <c r="G124" s="389">
        <f t="shared" si="33"/>
        <v>0</v>
      </c>
      <c r="H124" s="389">
        <f t="shared" si="33"/>
        <v>0</v>
      </c>
      <c r="I124" s="389">
        <f t="shared" si="33"/>
        <v>0</v>
      </c>
      <c r="J124" s="389">
        <f t="shared" si="33"/>
        <v>0</v>
      </c>
      <c r="K124" s="389">
        <f t="shared" si="33"/>
        <v>2.613E-2</v>
      </c>
      <c r="L124" s="389">
        <f t="shared" si="33"/>
        <v>0</v>
      </c>
      <c r="M124" s="389">
        <f t="shared" si="33"/>
        <v>0</v>
      </c>
      <c r="N124" s="389">
        <f t="shared" si="33"/>
        <v>0</v>
      </c>
      <c r="O124" s="1099">
        <f t="shared" si="29"/>
        <v>5.2260000000000001E-2</v>
      </c>
      <c r="P124" s="89"/>
      <c r="Q124" s="89"/>
      <c r="R124" s="89"/>
      <c r="S124" s="89"/>
      <c r="T124" s="89"/>
      <c r="U124" s="89"/>
      <c r="V124" s="89"/>
      <c r="W124" s="89"/>
      <c r="X124" s="89"/>
      <c r="Y124" s="89"/>
      <c r="Z124" s="89"/>
      <c r="AA124" s="89"/>
      <c r="AB124" s="89"/>
      <c r="AC124" s="89"/>
      <c r="AD124" s="89"/>
      <c r="AE124" s="89"/>
      <c r="AF124" s="89"/>
      <c r="AG124" s="89"/>
    </row>
    <row r="125" spans="1:33" s="71" customFormat="1">
      <c r="A125" s="1"/>
      <c r="B125" s="833" t="s">
        <v>684</v>
      </c>
      <c r="C125" s="385">
        <v>0</v>
      </c>
      <c r="D125" s="385">
        <v>0</v>
      </c>
      <c r="E125" s="385">
        <v>2.613E-2</v>
      </c>
      <c r="F125" s="385">
        <v>0</v>
      </c>
      <c r="G125" s="385">
        <v>0</v>
      </c>
      <c r="H125" s="385">
        <v>0</v>
      </c>
      <c r="I125" s="385">
        <v>0</v>
      </c>
      <c r="J125" s="385">
        <v>0</v>
      </c>
      <c r="K125" s="385">
        <v>2.613E-2</v>
      </c>
      <c r="L125" s="81">
        <v>0</v>
      </c>
      <c r="M125" s="385">
        <v>0</v>
      </c>
      <c r="N125" s="385">
        <v>0</v>
      </c>
      <c r="O125" s="1096">
        <f t="shared" si="29"/>
        <v>5.2260000000000001E-2</v>
      </c>
      <c r="P125" s="89"/>
      <c r="Q125" s="89"/>
      <c r="R125" s="89"/>
      <c r="S125" s="89"/>
      <c r="T125" s="89"/>
      <c r="U125" s="89"/>
      <c r="V125" s="89"/>
      <c r="W125" s="89"/>
      <c r="X125" s="89"/>
      <c r="Y125" s="89"/>
      <c r="Z125" s="89"/>
      <c r="AA125" s="89"/>
      <c r="AB125" s="89"/>
      <c r="AC125" s="89"/>
      <c r="AD125" s="89"/>
      <c r="AE125" s="89"/>
      <c r="AF125" s="89"/>
      <c r="AG125" s="89"/>
    </row>
    <row r="126" spans="1:33" s="71" customFormat="1">
      <c r="A126" s="1"/>
      <c r="B126" s="390"/>
      <c r="C126" s="86"/>
      <c r="D126" s="86"/>
      <c r="E126" s="86"/>
      <c r="F126" s="86"/>
      <c r="G126" s="86"/>
      <c r="H126" s="86"/>
      <c r="I126" s="86"/>
      <c r="J126" s="86"/>
      <c r="K126" s="86"/>
      <c r="L126" s="86"/>
      <c r="M126" s="86"/>
      <c r="N126" s="86"/>
      <c r="O126" s="86"/>
      <c r="P126" s="89"/>
      <c r="Q126" s="89"/>
      <c r="R126" s="89"/>
      <c r="S126" s="89"/>
      <c r="T126" s="89"/>
      <c r="U126" s="89"/>
      <c r="V126" s="89"/>
      <c r="W126" s="89"/>
      <c r="X126" s="89"/>
      <c r="Y126" s="89"/>
      <c r="Z126" s="89"/>
      <c r="AA126" s="89"/>
      <c r="AB126" s="89"/>
      <c r="AC126" s="89"/>
      <c r="AD126" s="89"/>
      <c r="AE126" s="89"/>
      <c r="AF126" s="89"/>
      <c r="AG126" s="89"/>
    </row>
    <row r="127" spans="1:33">
      <c r="B127" s="354" t="s">
        <v>106</v>
      </c>
      <c r="C127" s="123">
        <f>+C128+C129</f>
        <v>241.63531590730474</v>
      </c>
      <c r="D127" s="123">
        <f t="shared" ref="D127:N127" si="34">+D128+D129</f>
        <v>253.7432409729935</v>
      </c>
      <c r="E127" s="123">
        <f t="shared" si="34"/>
        <v>780.74166240450143</v>
      </c>
      <c r="F127" s="123">
        <f t="shared" si="34"/>
        <v>717.80436588833072</v>
      </c>
      <c r="G127" s="123">
        <f t="shared" si="34"/>
        <v>559.55776765809753</v>
      </c>
      <c r="H127" s="123">
        <f t="shared" si="34"/>
        <v>929.96490851150804</v>
      </c>
      <c r="I127" s="123">
        <f t="shared" si="34"/>
        <v>235.6232743466866</v>
      </c>
      <c r="J127" s="123">
        <f t="shared" si="34"/>
        <v>136.38467009924267</v>
      </c>
      <c r="K127" s="123">
        <f t="shared" si="34"/>
        <v>156.11341410191585</v>
      </c>
      <c r="L127" s="123">
        <f t="shared" si="34"/>
        <v>648.80624280444965</v>
      </c>
      <c r="M127" s="123">
        <f t="shared" si="34"/>
        <v>561.79099238085792</v>
      </c>
      <c r="N127" s="123">
        <f t="shared" si="34"/>
        <v>349.28946955489369</v>
      </c>
      <c r="O127" s="123">
        <f>SUM(C127:N127)</f>
        <v>5571.4553246307814</v>
      </c>
      <c r="P127" s="89"/>
      <c r="Q127" s="89"/>
      <c r="R127" s="89"/>
      <c r="S127" s="89"/>
      <c r="T127" s="89"/>
      <c r="U127" s="89"/>
      <c r="V127" s="89"/>
      <c r="W127" s="89"/>
      <c r="X127" s="89"/>
      <c r="Y127" s="89"/>
      <c r="Z127" s="89"/>
      <c r="AA127" s="89"/>
      <c r="AB127" s="89"/>
      <c r="AC127" s="89"/>
      <c r="AD127" s="89"/>
      <c r="AE127" s="89"/>
      <c r="AF127" s="89"/>
      <c r="AG127" s="89"/>
    </row>
    <row r="128" spans="1:33">
      <c r="B128" s="356" t="s">
        <v>107</v>
      </c>
      <c r="C128" s="385">
        <v>44.236370102636769</v>
      </c>
      <c r="D128" s="385">
        <v>3.5106534190702199</v>
      </c>
      <c r="E128" s="385">
        <v>35.40699125660057</v>
      </c>
      <c r="F128" s="385">
        <v>93.11993254015097</v>
      </c>
      <c r="G128" s="385">
        <v>46.81196043497981</v>
      </c>
      <c r="H128" s="385">
        <v>230.29804654779346</v>
      </c>
      <c r="I128" s="385">
        <v>44.03604488102971</v>
      </c>
      <c r="J128" s="385">
        <v>3.3834053322221527</v>
      </c>
      <c r="K128" s="385">
        <v>35.505665937575998</v>
      </c>
      <c r="L128" s="385">
        <v>25.885387945685149</v>
      </c>
      <c r="M128" s="385">
        <v>46.837557970530085</v>
      </c>
      <c r="N128" s="385">
        <v>230.17748981382576</v>
      </c>
      <c r="O128" s="80">
        <f>SUM(C128:N128)</f>
        <v>839.20950618210065</v>
      </c>
      <c r="P128" s="89"/>
      <c r="Q128" s="89"/>
      <c r="R128" s="89"/>
      <c r="S128" s="89"/>
      <c r="T128" s="89"/>
      <c r="U128" s="89"/>
      <c r="V128" s="89"/>
      <c r="W128" s="89"/>
      <c r="X128" s="89"/>
      <c r="Y128" s="89"/>
      <c r="Z128" s="89"/>
      <c r="AA128" s="89"/>
      <c r="AB128" s="89"/>
      <c r="AC128" s="89"/>
      <c r="AD128" s="89"/>
      <c r="AE128" s="89"/>
      <c r="AF128" s="89"/>
      <c r="AG128" s="89"/>
    </row>
    <row r="129" spans="2:33">
      <c r="B129" s="356" t="s">
        <v>546</v>
      </c>
      <c r="C129" s="80">
        <v>197.39894580466799</v>
      </c>
      <c r="D129" s="80">
        <v>250.23258755392328</v>
      </c>
      <c r="E129" s="80">
        <v>745.33467114790085</v>
      </c>
      <c r="F129" s="80">
        <v>624.68443334817971</v>
      </c>
      <c r="G129" s="80">
        <v>512.74580722311771</v>
      </c>
      <c r="H129" s="80">
        <v>699.66686196371461</v>
      </c>
      <c r="I129" s="80">
        <v>191.58722946565689</v>
      </c>
      <c r="J129" s="80">
        <v>133.00126476702053</v>
      </c>
      <c r="K129" s="80">
        <v>120.60774816433985</v>
      </c>
      <c r="L129" s="80">
        <v>622.92085485876453</v>
      </c>
      <c r="M129" s="80">
        <v>514.95343441032787</v>
      </c>
      <c r="N129" s="80">
        <v>119.1119797410679</v>
      </c>
      <c r="O129" s="1100">
        <f>SUM(C129:N129)</f>
        <v>4732.2458184486823</v>
      </c>
      <c r="P129" s="89"/>
      <c r="Q129" s="89"/>
      <c r="R129" s="89"/>
      <c r="S129" s="89"/>
      <c r="T129" s="89"/>
      <c r="U129" s="89"/>
      <c r="V129" s="89"/>
      <c r="W129" s="89"/>
      <c r="X129" s="89"/>
      <c r="Y129" s="89"/>
      <c r="Z129" s="89"/>
      <c r="AA129" s="89"/>
      <c r="AB129" s="89"/>
      <c r="AC129" s="89"/>
      <c r="AD129" s="89"/>
      <c r="AE129" s="89"/>
      <c r="AF129" s="89"/>
      <c r="AG129" s="89"/>
    </row>
    <row r="130" spans="2:33">
      <c r="B130" s="354" t="s">
        <v>108</v>
      </c>
      <c r="C130" s="123">
        <v>1062.2259149163735</v>
      </c>
      <c r="D130" s="123">
        <v>460.33079771095822</v>
      </c>
      <c r="E130" s="123">
        <v>390.95141455575424</v>
      </c>
      <c r="F130" s="123">
        <v>1034.9091778213926</v>
      </c>
      <c r="G130" s="123">
        <v>1283.748744940076</v>
      </c>
      <c r="H130" s="123">
        <v>1623.5427323011397</v>
      </c>
      <c r="I130" s="123">
        <v>832.96006541518773</v>
      </c>
      <c r="J130" s="123">
        <v>493.59937899556417</v>
      </c>
      <c r="K130" s="123">
        <v>386.50787386172101</v>
      </c>
      <c r="L130" s="123">
        <v>987.15315408056256</v>
      </c>
      <c r="M130" s="123">
        <v>861.8118050086091</v>
      </c>
      <c r="N130" s="123">
        <v>1617.4219464247633</v>
      </c>
      <c r="O130" s="123">
        <f>SUM(C130:N130)</f>
        <v>11035.163006032102</v>
      </c>
      <c r="P130" s="89"/>
      <c r="Q130" s="89"/>
      <c r="R130" s="89"/>
      <c r="S130" s="89"/>
      <c r="T130" s="89"/>
      <c r="U130" s="89"/>
      <c r="V130" s="89"/>
      <c r="W130" s="89"/>
      <c r="X130" s="89"/>
      <c r="Y130" s="89"/>
      <c r="Z130" s="89"/>
      <c r="AA130" s="89"/>
      <c r="AB130" s="89"/>
      <c r="AC130" s="89"/>
      <c r="AD130" s="89"/>
      <c r="AE130" s="89"/>
      <c r="AF130" s="89"/>
      <c r="AG130" s="89"/>
    </row>
    <row r="131" spans="2:33">
      <c r="B131" s="1041"/>
      <c r="C131" s="472"/>
      <c r="D131" s="472"/>
      <c r="E131" s="472"/>
      <c r="F131" s="472"/>
      <c r="G131" s="472"/>
      <c r="H131" s="472"/>
      <c r="I131" s="472"/>
      <c r="J131" s="472"/>
      <c r="K131" s="472"/>
      <c r="L131" s="472"/>
      <c r="M131" s="472"/>
      <c r="N131" s="472"/>
      <c r="O131" s="472"/>
    </row>
    <row r="132" spans="2:33">
      <c r="B132" s="98" t="s">
        <v>347</v>
      </c>
      <c r="C132" s="1042"/>
      <c r="D132" s="1042"/>
      <c r="E132" s="1042"/>
      <c r="F132" s="1042"/>
      <c r="G132" s="1042"/>
      <c r="H132" s="1042"/>
      <c r="I132" s="1042"/>
      <c r="J132" s="1042"/>
      <c r="K132" s="1042"/>
      <c r="L132" s="1042"/>
      <c r="M132" s="1042"/>
      <c r="N132" s="1042"/>
      <c r="O132" s="1043"/>
    </row>
    <row r="133" spans="2:33">
      <c r="C133" s="1042"/>
      <c r="D133" s="1042"/>
      <c r="E133" s="1042"/>
      <c r="F133" s="1042"/>
      <c r="G133" s="1042"/>
      <c r="H133" s="1042"/>
      <c r="I133" s="1042"/>
      <c r="J133" s="1042"/>
      <c r="K133" s="1042"/>
      <c r="L133" s="1042"/>
      <c r="M133" s="1042"/>
      <c r="N133" s="1042"/>
      <c r="O133" s="1042"/>
    </row>
    <row r="134" spans="2:33">
      <c r="C134" s="1042"/>
      <c r="D134" s="1042"/>
      <c r="E134" s="1042"/>
      <c r="F134" s="1042"/>
      <c r="G134" s="1042"/>
      <c r="H134" s="1042"/>
      <c r="I134" s="1042"/>
      <c r="J134" s="1042"/>
      <c r="K134" s="1042"/>
      <c r="L134" s="1042"/>
      <c r="M134" s="1042"/>
      <c r="N134" s="1042"/>
      <c r="O134" s="1042"/>
    </row>
    <row r="135" spans="2:33">
      <c r="C135" s="89"/>
      <c r="D135" s="89"/>
      <c r="E135" s="89"/>
      <c r="F135" s="89"/>
      <c r="G135" s="89"/>
      <c r="H135" s="89"/>
      <c r="I135" s="89"/>
      <c r="J135" s="89"/>
      <c r="K135" s="89"/>
      <c r="L135" s="89"/>
      <c r="M135" s="89"/>
      <c r="N135" s="89"/>
      <c r="O135" s="89"/>
    </row>
    <row r="136" spans="2:33">
      <c r="C136" s="116"/>
      <c r="D136" s="116"/>
      <c r="E136" s="116"/>
      <c r="F136" s="116"/>
      <c r="G136" s="116"/>
      <c r="H136" s="116"/>
      <c r="I136" s="116"/>
      <c r="J136" s="116"/>
      <c r="K136" s="116"/>
      <c r="L136" s="116"/>
      <c r="M136" s="116"/>
      <c r="N136" s="116"/>
      <c r="O136" s="116"/>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sheetPr>
    <tabColor theme="4" tint="-0.499984740745262"/>
    <pageSetUpPr fitToPage="1"/>
  </sheetPr>
  <dimension ref="A1:N84"/>
  <sheetViews>
    <sheetView showGridLines="0" showRuler="0" zoomScaleNormal="100" zoomScaleSheetLayoutView="80" workbookViewId="0"/>
  </sheetViews>
  <sheetFormatPr baseColWidth="10" defaultColWidth="11.453125" defaultRowHeight="13"/>
  <cols>
    <col min="1" max="1" width="6.81640625" style="1" customWidth="1"/>
    <col min="2" max="2" width="40" style="99" customWidth="1"/>
    <col min="3" max="11" width="17.1796875" style="99" bestFit="1" customWidth="1"/>
    <col min="12" max="12" width="20.1796875" style="99" bestFit="1" customWidth="1"/>
    <col min="13" max="16384" width="11.453125" style="100"/>
  </cols>
  <sheetData>
    <row r="1" spans="1:14" ht="14.5">
      <c r="A1" s="783" t="s">
        <v>220</v>
      </c>
      <c r="B1" s="199"/>
    </row>
    <row r="2" spans="1:14" ht="15" customHeight="1">
      <c r="A2" s="199"/>
      <c r="B2" s="403" t="s">
        <v>661</v>
      </c>
      <c r="C2" s="101"/>
      <c r="D2" s="101"/>
      <c r="E2" s="101"/>
      <c r="F2" s="101"/>
      <c r="G2" s="101"/>
      <c r="H2" s="101"/>
      <c r="I2" s="101"/>
      <c r="J2" s="101"/>
      <c r="K2" s="101"/>
      <c r="L2" s="101"/>
    </row>
    <row r="3" spans="1:14" ht="15" customHeight="1">
      <c r="A3" s="199"/>
      <c r="B3" s="671" t="s">
        <v>572</v>
      </c>
      <c r="C3" s="101"/>
      <c r="D3" s="101"/>
      <c r="E3" s="101"/>
      <c r="F3" s="101"/>
      <c r="G3" s="101"/>
      <c r="H3" s="101"/>
      <c r="I3" s="101"/>
      <c r="J3" s="101"/>
      <c r="K3" s="101"/>
      <c r="L3" s="101"/>
    </row>
    <row r="4" spans="1:14" ht="10.5">
      <c r="A4" s="99"/>
      <c r="B4" s="102"/>
      <c r="C4" s="101"/>
      <c r="D4" s="101"/>
      <c r="E4" s="101"/>
      <c r="F4" s="101"/>
      <c r="G4" s="101"/>
      <c r="H4" s="101"/>
      <c r="I4" s="101"/>
      <c r="J4" s="101"/>
      <c r="K4" s="101"/>
      <c r="L4" s="101"/>
    </row>
    <row r="5" spans="1:14" ht="10.5">
      <c r="A5" s="99"/>
      <c r="B5" s="102"/>
      <c r="C5" s="101"/>
      <c r="D5" s="101"/>
      <c r="E5" s="101"/>
      <c r="F5" s="101"/>
      <c r="G5" s="101"/>
      <c r="H5" s="101"/>
      <c r="I5" s="101"/>
      <c r="J5" s="101"/>
      <c r="K5" s="101"/>
      <c r="L5" s="101"/>
    </row>
    <row r="6" spans="1:14" ht="17">
      <c r="A6" s="99"/>
      <c r="B6" s="1392" t="s">
        <v>831</v>
      </c>
      <c r="C6" s="1392"/>
      <c r="D6" s="1392"/>
      <c r="E6" s="1392"/>
      <c r="F6" s="1392"/>
      <c r="G6" s="1392"/>
      <c r="H6" s="1392"/>
      <c r="I6" s="1392"/>
      <c r="J6" s="1392"/>
      <c r="K6" s="1392"/>
      <c r="L6" s="1392"/>
    </row>
    <row r="7" spans="1:14" ht="17">
      <c r="A7" s="99"/>
      <c r="B7" s="1392" t="s">
        <v>345</v>
      </c>
      <c r="C7" s="1392"/>
      <c r="D7" s="1392"/>
      <c r="E7" s="1392"/>
      <c r="F7" s="1392"/>
      <c r="G7" s="1392"/>
      <c r="H7" s="1392"/>
      <c r="I7" s="1392"/>
      <c r="J7" s="1392"/>
      <c r="K7" s="1392"/>
      <c r="L7" s="1392"/>
    </row>
    <row r="8" spans="1:14" ht="10.5">
      <c r="A8" s="99"/>
      <c r="B8" s="103"/>
      <c r="C8" s="104"/>
      <c r="D8" s="105"/>
      <c r="E8" s="104"/>
      <c r="F8" s="104"/>
      <c r="G8" s="104"/>
      <c r="H8" s="104"/>
      <c r="I8" s="104"/>
      <c r="J8" s="104"/>
      <c r="K8" s="104"/>
      <c r="L8" s="104"/>
    </row>
    <row r="9" spans="1:14" ht="13.5" customHeight="1" thickBot="1">
      <c r="A9" s="99"/>
      <c r="B9" s="729" t="s">
        <v>897</v>
      </c>
      <c r="C9" s="104"/>
      <c r="D9" s="105"/>
      <c r="E9" s="104"/>
      <c r="F9" s="104"/>
      <c r="G9" s="104"/>
      <c r="H9" s="104"/>
      <c r="I9" s="104"/>
      <c r="J9" s="104"/>
      <c r="K9" s="104"/>
      <c r="L9" s="104"/>
    </row>
    <row r="10" spans="1:14" ht="12" customHeight="1" thickTop="1">
      <c r="A10" s="99"/>
      <c r="B10" s="1393" t="s">
        <v>302</v>
      </c>
      <c r="C10" s="1395">
        <v>2019</v>
      </c>
      <c r="D10" s="1395">
        <v>2020</v>
      </c>
      <c r="E10" s="1395">
        <v>2021</v>
      </c>
      <c r="F10" s="1395">
        <v>2022</v>
      </c>
      <c r="G10" s="1395">
        <v>2023</v>
      </c>
      <c r="H10" s="1395">
        <v>2024</v>
      </c>
      <c r="I10" s="1395">
        <v>2025</v>
      </c>
      <c r="J10" s="1395">
        <v>2026</v>
      </c>
      <c r="K10" s="1395" t="s">
        <v>565</v>
      </c>
      <c r="L10" s="1395" t="s">
        <v>282</v>
      </c>
    </row>
    <row r="11" spans="1:14" ht="12" customHeight="1" thickBot="1">
      <c r="A11" s="99"/>
      <c r="B11" s="1394"/>
      <c r="C11" s="1396"/>
      <c r="D11" s="1396"/>
      <c r="E11" s="1396"/>
      <c r="F11" s="1396"/>
      <c r="G11" s="1396"/>
      <c r="H11" s="1396"/>
      <c r="I11" s="1396"/>
      <c r="J11" s="1396"/>
      <c r="K11" s="1396"/>
      <c r="L11" s="1396"/>
    </row>
    <row r="12" spans="1:14" s="110" customFormat="1" ht="9.75" customHeight="1" thickTop="1" thickBot="1">
      <c r="A12" s="106"/>
      <c r="B12" s="107"/>
      <c r="C12" s="109"/>
      <c r="D12" s="109"/>
      <c r="E12" s="109"/>
      <c r="F12" s="109"/>
      <c r="G12" s="109"/>
      <c r="H12" s="109"/>
      <c r="I12" s="109"/>
      <c r="J12" s="109"/>
      <c r="K12" s="109"/>
      <c r="L12" s="108"/>
    </row>
    <row r="13" spans="1:14" s="110" customFormat="1" ht="15" thickTop="1">
      <c r="A13" s="106"/>
      <c r="B13" s="577" t="s">
        <v>238</v>
      </c>
      <c r="C13" s="776">
        <f t="shared" ref="C13:K13" si="0">+C15+C16</f>
        <v>10713710.555206448</v>
      </c>
      <c r="D13" s="776">
        <f t="shared" si="0"/>
        <v>43498571.588995323</v>
      </c>
      <c r="E13" s="776">
        <f t="shared" si="0"/>
        <v>37947032.947667062</v>
      </c>
      <c r="F13" s="776">
        <f t="shared" si="0"/>
        <v>28918964.399873551</v>
      </c>
      <c r="G13" s="776">
        <f t="shared" si="0"/>
        <v>24569179.983316261</v>
      </c>
      <c r="H13" s="776">
        <f t="shared" si="0"/>
        <v>21412341.492024489</v>
      </c>
      <c r="I13" s="776">
        <f t="shared" si="0"/>
        <v>24884054.752897557</v>
      </c>
      <c r="J13" s="776">
        <f t="shared" si="0"/>
        <v>16415086.232220337</v>
      </c>
      <c r="K13" s="776">
        <f t="shared" si="0"/>
        <v>114442748.37348808</v>
      </c>
      <c r="L13" s="776">
        <f>+L15+L16</f>
        <v>322801690.32568914</v>
      </c>
    </row>
    <row r="14" spans="1:14" s="110" customFormat="1" ht="14.5">
      <c r="A14" s="106"/>
      <c r="B14" s="568" t="s">
        <v>366</v>
      </c>
      <c r="C14" s="929">
        <f t="shared" ref="C14:L14" si="1">+C13/$L$70</f>
        <v>2.3355492831565901E-2</v>
      </c>
      <c r="D14" s="929">
        <f t="shared" si="1"/>
        <v>9.4825277544616282E-2</v>
      </c>
      <c r="E14" s="929">
        <f t="shared" si="1"/>
        <v>8.2723128595044923E-2</v>
      </c>
      <c r="F14" s="929">
        <f t="shared" si="1"/>
        <v>6.3042273006837013E-2</v>
      </c>
      <c r="G14" s="929">
        <f t="shared" si="1"/>
        <v>5.3559903827991556E-2</v>
      </c>
      <c r="H14" s="929">
        <f t="shared" si="1"/>
        <v>4.6678112652669329E-2</v>
      </c>
      <c r="I14" s="929">
        <f t="shared" si="1"/>
        <v>5.4246319182028081E-2</v>
      </c>
      <c r="J14" s="929">
        <f t="shared" si="1"/>
        <v>3.5784280978157397E-2</v>
      </c>
      <c r="K14" s="929">
        <f t="shared" si="1"/>
        <v>0.2494809595133958</v>
      </c>
      <c r="L14" s="584">
        <f t="shared" si="1"/>
        <v>0.7036957481323064</v>
      </c>
    </row>
    <row r="15" spans="1:14" s="110" customFormat="1" ht="14.5">
      <c r="A15" s="106"/>
      <c r="B15" s="578" t="s">
        <v>278</v>
      </c>
      <c r="C15" s="590">
        <v>3088724.7967332648</v>
      </c>
      <c r="D15" s="590">
        <v>29755034.838310648</v>
      </c>
      <c r="E15" s="590">
        <v>28460111.880664192</v>
      </c>
      <c r="F15" s="585">
        <v>20769033.274361387</v>
      </c>
      <c r="G15" s="585">
        <v>17667070.389408853</v>
      </c>
      <c r="H15" s="585">
        <v>15193502.824665539</v>
      </c>
      <c r="I15" s="585">
        <v>19134564.33527622</v>
      </c>
      <c r="J15" s="585">
        <v>11570443.599752925</v>
      </c>
      <c r="K15" s="585">
        <v>69188805.755368233</v>
      </c>
      <c r="L15" s="585">
        <f>SUM(C15:K15)</f>
        <v>214827291.69454128</v>
      </c>
    </row>
    <row r="16" spans="1:14" ht="14.5">
      <c r="A16" s="106"/>
      <c r="B16" s="578" t="s">
        <v>308</v>
      </c>
      <c r="C16" s="590">
        <v>7624985.7584731821</v>
      </c>
      <c r="D16" s="590">
        <v>13743536.750684679</v>
      </c>
      <c r="E16" s="590">
        <v>9486921.0670028739</v>
      </c>
      <c r="F16" s="585">
        <v>8149931.125512165</v>
      </c>
      <c r="G16" s="585">
        <v>6902109.5939074075</v>
      </c>
      <c r="H16" s="585">
        <v>6218838.6673589516</v>
      </c>
      <c r="I16" s="585">
        <v>5749490.4176213378</v>
      </c>
      <c r="J16" s="585">
        <v>4844642.6324674105</v>
      </c>
      <c r="K16" s="585">
        <v>45253942.618119851</v>
      </c>
      <c r="L16" s="585">
        <f>SUM(C16:K16)</f>
        <v>107974398.63114786</v>
      </c>
      <c r="M16" s="110"/>
      <c r="N16" s="110"/>
    </row>
    <row r="17" spans="1:12" ht="9.75" customHeight="1">
      <c r="A17" s="99"/>
      <c r="B17" s="560"/>
      <c r="C17" s="586"/>
      <c r="D17" s="586"/>
      <c r="E17" s="586"/>
      <c r="F17" s="586"/>
      <c r="G17" s="586"/>
      <c r="H17" s="586"/>
      <c r="I17" s="586"/>
      <c r="J17" s="586"/>
      <c r="K17" s="586"/>
      <c r="L17" s="586"/>
    </row>
    <row r="18" spans="1:12" ht="14.5">
      <c r="A18" s="99"/>
      <c r="B18" s="568" t="s">
        <v>239</v>
      </c>
      <c r="C18" s="588">
        <f t="shared" ref="C18:H18" si="2">+C20+C21</f>
        <v>25498977.260814395</v>
      </c>
      <c r="D18" s="588">
        <f t="shared" si="2"/>
        <v>4484071.5314293234</v>
      </c>
      <c r="E18" s="910">
        <f t="shared" si="2"/>
        <v>0</v>
      </c>
      <c r="F18" s="910">
        <f t="shared" si="2"/>
        <v>0</v>
      </c>
      <c r="G18" s="910">
        <f t="shared" si="2"/>
        <v>0</v>
      </c>
      <c r="H18" s="910">
        <f t="shared" si="2"/>
        <v>0</v>
      </c>
      <c r="I18" s="910">
        <f>+I20+I21</f>
        <v>0</v>
      </c>
      <c r="J18" s="910">
        <f>+J20+J21</f>
        <v>0</v>
      </c>
      <c r="K18" s="910">
        <f>+K20+K21</f>
        <v>0</v>
      </c>
      <c r="L18" s="588">
        <f>+L20+L21</f>
        <v>29983048.792243719</v>
      </c>
    </row>
    <row r="19" spans="1:12" ht="14.5">
      <c r="A19" s="99"/>
      <c r="B19" s="568" t="s">
        <v>366</v>
      </c>
      <c r="C19" s="929">
        <f t="shared" ref="C19:L19" si="3">+C18/$L$70</f>
        <v>5.5586827510269318E-2</v>
      </c>
      <c r="D19" s="929">
        <f t="shared" si="3"/>
        <v>9.7751101235073676E-3</v>
      </c>
      <c r="E19" s="929">
        <f t="shared" si="3"/>
        <v>0</v>
      </c>
      <c r="F19" s="929">
        <f t="shared" si="3"/>
        <v>0</v>
      </c>
      <c r="G19" s="929">
        <f t="shared" si="3"/>
        <v>0</v>
      </c>
      <c r="H19" s="929">
        <f t="shared" si="3"/>
        <v>0</v>
      </c>
      <c r="I19" s="929">
        <f t="shared" si="3"/>
        <v>0</v>
      </c>
      <c r="J19" s="929">
        <f t="shared" si="3"/>
        <v>0</v>
      </c>
      <c r="K19" s="929">
        <f t="shared" si="3"/>
        <v>0</v>
      </c>
      <c r="L19" s="584">
        <f t="shared" si="3"/>
        <v>6.5361937633776693E-2</v>
      </c>
    </row>
    <row r="20" spans="1:12" ht="14.5">
      <c r="A20" s="99"/>
      <c r="B20" s="579" t="s">
        <v>278</v>
      </c>
      <c r="C20" s="778">
        <v>24923264.896523129</v>
      </c>
      <c r="D20" s="778">
        <v>4484071.5314293234</v>
      </c>
      <c r="E20" s="778">
        <v>0</v>
      </c>
      <c r="F20" s="778">
        <v>0</v>
      </c>
      <c r="G20" s="778">
        <v>0</v>
      </c>
      <c r="H20" s="778">
        <v>0</v>
      </c>
      <c r="I20" s="778">
        <v>0</v>
      </c>
      <c r="J20" s="778">
        <v>0</v>
      </c>
      <c r="K20" s="778">
        <v>0</v>
      </c>
      <c r="L20" s="590">
        <f>SUM(C20:K20)</f>
        <v>29407336.427952453</v>
      </c>
    </row>
    <row r="21" spans="1:12" ht="14.5">
      <c r="A21" s="99"/>
      <c r="B21" s="579" t="s">
        <v>308</v>
      </c>
      <c r="C21" s="778">
        <v>575712.36429126607</v>
      </c>
      <c r="D21" s="778">
        <v>0</v>
      </c>
      <c r="E21" s="778">
        <v>0</v>
      </c>
      <c r="F21" s="778">
        <v>0</v>
      </c>
      <c r="G21" s="778">
        <v>0</v>
      </c>
      <c r="H21" s="778">
        <v>0</v>
      </c>
      <c r="I21" s="778">
        <v>0</v>
      </c>
      <c r="J21" s="778">
        <v>0</v>
      </c>
      <c r="K21" s="778">
        <v>0</v>
      </c>
      <c r="L21" s="590">
        <f>SUM(C21:K21)</f>
        <v>575712.36429126607</v>
      </c>
    </row>
    <row r="22" spans="1:12" ht="9.75" customHeight="1">
      <c r="A22" s="99"/>
      <c r="B22" s="560"/>
      <c r="C22" s="591"/>
      <c r="D22" s="591"/>
      <c r="E22" s="591"/>
      <c r="F22" s="591"/>
      <c r="G22" s="591"/>
      <c r="H22" s="591"/>
      <c r="I22" s="591"/>
      <c r="J22" s="591"/>
      <c r="K22" s="591"/>
      <c r="L22" s="591"/>
    </row>
    <row r="23" spans="1:12" ht="14.5">
      <c r="A23" s="99"/>
      <c r="B23" s="928" t="s">
        <v>722</v>
      </c>
      <c r="C23" s="588">
        <f t="shared" ref="C23:L23" si="4">+C25+C26</f>
        <v>48686.05</v>
      </c>
      <c r="D23" s="588">
        <f t="shared" si="4"/>
        <v>243892.625</v>
      </c>
      <c r="E23" s="588">
        <f t="shared" si="4"/>
        <v>359393.27500000002</v>
      </c>
      <c r="F23" s="588">
        <f t="shared" si="4"/>
        <v>365231.27500000002</v>
      </c>
      <c r="G23" s="588">
        <f t="shared" si="4"/>
        <v>370856.27500000002</v>
      </c>
      <c r="H23" s="588">
        <f t="shared" si="4"/>
        <v>370856.27500000002</v>
      </c>
      <c r="I23" s="588">
        <f t="shared" si="4"/>
        <v>370856.27500000002</v>
      </c>
      <c r="J23" s="588">
        <f t="shared" si="4"/>
        <v>370856.27500000002</v>
      </c>
      <c r="K23" s="588">
        <f t="shared" si="4"/>
        <v>4916497.1749999998</v>
      </c>
      <c r="L23" s="588">
        <f t="shared" si="4"/>
        <v>7417125.5</v>
      </c>
    </row>
    <row r="24" spans="1:12" ht="14.5">
      <c r="A24" s="99"/>
      <c r="B24" s="568" t="s">
        <v>366</v>
      </c>
      <c r="C24" s="929">
        <f t="shared" ref="C24:L24" si="5">+C23/$L$70</f>
        <v>1.0613378865454593E-4</v>
      </c>
      <c r="D24" s="929">
        <f t="shared" si="5"/>
        <v>5.3167690367471635E-4</v>
      </c>
      <c r="E24" s="929">
        <f t="shared" si="5"/>
        <v>7.8346404961411142E-4</v>
      </c>
      <c r="F24" s="929">
        <f t="shared" si="5"/>
        <v>7.9619067373262666E-4</v>
      </c>
      <c r="G24" s="929">
        <f t="shared" si="5"/>
        <v>8.0845296572759889E-4</v>
      </c>
      <c r="H24" s="929">
        <f t="shared" si="5"/>
        <v>8.0845296572759889E-4</v>
      </c>
      <c r="I24" s="929">
        <f t="shared" si="5"/>
        <v>8.0845296572759889E-4</v>
      </c>
      <c r="J24" s="929">
        <f t="shared" si="5"/>
        <v>8.0845296572759889E-4</v>
      </c>
      <c r="K24" s="929">
        <f t="shared" si="5"/>
        <v>1.0717782035965582E-2</v>
      </c>
      <c r="L24" s="584">
        <f t="shared" si="5"/>
        <v>1.6169059314551978E-2</v>
      </c>
    </row>
    <row r="25" spans="1:12" ht="14.5">
      <c r="A25" s="99"/>
      <c r="B25" s="579" t="s">
        <v>278</v>
      </c>
      <c r="C25" s="589">
        <v>48686.05</v>
      </c>
      <c r="D25" s="589">
        <v>243892.625</v>
      </c>
      <c r="E25" s="589">
        <v>359393.27500000002</v>
      </c>
      <c r="F25" s="589">
        <v>365231.27500000002</v>
      </c>
      <c r="G25" s="589">
        <v>370856.27500000002</v>
      </c>
      <c r="H25" s="589">
        <v>370856.27500000002</v>
      </c>
      <c r="I25" s="589">
        <v>370856.27500000002</v>
      </c>
      <c r="J25" s="589">
        <v>370856.27500000002</v>
      </c>
      <c r="K25" s="589">
        <v>4916497.1749999998</v>
      </c>
      <c r="L25" s="590">
        <f>SUM(C25:K25)</f>
        <v>7417125.5</v>
      </c>
    </row>
    <row r="26" spans="1:12" ht="14.5">
      <c r="A26" s="99"/>
      <c r="B26" s="579" t="s">
        <v>308</v>
      </c>
      <c r="C26" s="909">
        <v>0</v>
      </c>
      <c r="D26" s="909">
        <v>0</v>
      </c>
      <c r="E26" s="909">
        <v>0</v>
      </c>
      <c r="F26" s="909">
        <v>0</v>
      </c>
      <c r="G26" s="909">
        <v>0</v>
      </c>
      <c r="H26" s="909">
        <v>0</v>
      </c>
      <c r="I26" s="909">
        <v>0</v>
      </c>
      <c r="J26" s="909">
        <v>0</v>
      </c>
      <c r="K26" s="909">
        <v>0</v>
      </c>
      <c r="L26" s="911">
        <f>SUM(C26:K26)</f>
        <v>0</v>
      </c>
    </row>
    <row r="27" spans="1:12" ht="9.75" customHeight="1">
      <c r="A27" s="99"/>
      <c r="B27" s="560"/>
      <c r="C27" s="591"/>
      <c r="D27" s="591"/>
      <c r="E27" s="591"/>
      <c r="F27" s="591"/>
      <c r="G27" s="591"/>
      <c r="H27" s="591"/>
      <c r="I27" s="591"/>
      <c r="J27" s="591"/>
      <c r="K27" s="591"/>
      <c r="L27" s="591"/>
    </row>
    <row r="28" spans="1:12" ht="14.5">
      <c r="A28" s="99"/>
      <c r="B28" s="568" t="s">
        <v>564</v>
      </c>
      <c r="C28" s="588">
        <f t="shared" ref="C28:L28" si="6">+C30+C31</f>
        <v>3625036.3020098368</v>
      </c>
      <c r="D28" s="588">
        <f t="shared" si="6"/>
        <v>7198659.3233708497</v>
      </c>
      <c r="E28" s="588">
        <f t="shared" si="6"/>
        <v>8661881.00907222</v>
      </c>
      <c r="F28" s="588">
        <f t="shared" si="6"/>
        <v>21076046.695855532</v>
      </c>
      <c r="G28" s="588">
        <f t="shared" si="6"/>
        <v>18969992.655801855</v>
      </c>
      <c r="H28" s="588">
        <f t="shared" si="6"/>
        <v>5361699.9204549538</v>
      </c>
      <c r="I28" s="588">
        <f t="shared" si="6"/>
        <v>2442964.4127249885</v>
      </c>
      <c r="J28" s="588">
        <f t="shared" si="6"/>
        <v>2206746.1718742312</v>
      </c>
      <c r="K28" s="588">
        <f t="shared" si="6"/>
        <v>17135138.14388527</v>
      </c>
      <c r="L28" s="588">
        <f t="shared" si="6"/>
        <v>86678164.635049731</v>
      </c>
    </row>
    <row r="29" spans="1:12" ht="14.5">
      <c r="A29" s="99"/>
      <c r="B29" s="568" t="s">
        <v>366</v>
      </c>
      <c r="C29" s="929">
        <f t="shared" ref="C29:L29" si="7">+C28/$L$70</f>
        <v>7.902445089354523E-3</v>
      </c>
      <c r="D29" s="929">
        <f t="shared" si="7"/>
        <v>1.5692811128089429E-2</v>
      </c>
      <c r="E29" s="929">
        <f t="shared" si="7"/>
        <v>1.8882580294924234E-2</v>
      </c>
      <c r="F29" s="929">
        <f t="shared" si="7"/>
        <v>4.594500243275583E-2</v>
      </c>
      <c r="G29" s="929">
        <f t="shared" si="7"/>
        <v>4.1353882504519518E-2</v>
      </c>
      <c r="H29" s="929">
        <f t="shared" si="7"/>
        <v>1.1688307558051265E-2</v>
      </c>
      <c r="I29" s="929">
        <f t="shared" si="7"/>
        <v>5.3255720821617451E-3</v>
      </c>
      <c r="J29" s="929">
        <f t="shared" si="7"/>
        <v>4.8106250521438472E-3</v>
      </c>
      <c r="K29" s="929">
        <f t="shared" si="7"/>
        <v>3.7353967519023777E-2</v>
      </c>
      <c r="L29" s="584">
        <f t="shared" si="7"/>
        <v>0.18895519366102417</v>
      </c>
    </row>
    <row r="30" spans="1:12" ht="14.5">
      <c r="A30" s="99"/>
      <c r="B30" s="579" t="s">
        <v>278</v>
      </c>
      <c r="C30" s="589">
        <f>+C35+C40+C45+C50+C55+C60</f>
        <v>2245418.0070124036</v>
      </c>
      <c r="D30" s="589">
        <f t="shared" ref="D30:J30" si="8">+D35+D40+D45+D50+D55+D60</f>
        <v>4335577.7433926566</v>
      </c>
      <c r="E30" s="589">
        <f t="shared" si="8"/>
        <v>6029206.0864020223</v>
      </c>
      <c r="F30" s="589">
        <f t="shared" si="8"/>
        <v>18862860.817857169</v>
      </c>
      <c r="G30" s="589">
        <f t="shared" si="8"/>
        <v>17648890.2352979</v>
      </c>
      <c r="H30" s="589">
        <f t="shared" si="8"/>
        <v>4601133.9740379425</v>
      </c>
      <c r="I30" s="589">
        <f t="shared" si="8"/>
        <v>1799069.7548822642</v>
      </c>
      <c r="J30" s="589">
        <f t="shared" si="8"/>
        <v>1634417.9660805704</v>
      </c>
      <c r="K30" s="589">
        <f>+K35+K40+K45+K50+K55+K60</f>
        <v>14054680.077044034</v>
      </c>
      <c r="L30" s="589">
        <f>SUM(C30:K30)</f>
        <v>71211254.662006959</v>
      </c>
    </row>
    <row r="31" spans="1:12" ht="14.5">
      <c r="A31" s="99"/>
      <c r="B31" s="579" t="s">
        <v>308</v>
      </c>
      <c r="C31" s="589">
        <f>+C36+C41+C46+C51+C56+C61</f>
        <v>1379618.2949974334</v>
      </c>
      <c r="D31" s="589">
        <f t="shared" ref="D31:J31" si="9">+D36+D41+D46+D51+D56+D61</f>
        <v>2863081.5799781932</v>
      </c>
      <c r="E31" s="589">
        <f t="shared" si="9"/>
        <v>2632674.9226701972</v>
      </c>
      <c r="F31" s="589">
        <f t="shared" si="9"/>
        <v>2213185.8779983642</v>
      </c>
      <c r="G31" s="589">
        <f t="shared" si="9"/>
        <v>1321102.4205039542</v>
      </c>
      <c r="H31" s="589">
        <f t="shared" si="9"/>
        <v>760565.94641701097</v>
      </c>
      <c r="I31" s="589">
        <f t="shared" si="9"/>
        <v>643894.65784272435</v>
      </c>
      <c r="J31" s="589">
        <f t="shared" si="9"/>
        <v>572328.20579366095</v>
      </c>
      <c r="K31" s="589">
        <f>+K36+K41+K46+K51+K56+K61</f>
        <v>3080458.0668412368</v>
      </c>
      <c r="L31" s="589">
        <f>SUM(C31:K31)</f>
        <v>15466909.973042775</v>
      </c>
    </row>
    <row r="32" spans="1:12" ht="9.75" customHeight="1">
      <c r="A32" s="99"/>
      <c r="B32" s="563"/>
      <c r="C32" s="592"/>
      <c r="D32" s="592"/>
      <c r="E32" s="592"/>
      <c r="F32" s="592"/>
      <c r="G32" s="592"/>
      <c r="H32" s="592"/>
      <c r="I32" s="592"/>
      <c r="J32" s="592"/>
      <c r="K32" s="592"/>
      <c r="L32" s="592"/>
    </row>
    <row r="33" spans="1:12" ht="6.75" customHeight="1">
      <c r="A33" s="99"/>
      <c r="B33" s="580"/>
      <c r="C33" s="593"/>
      <c r="D33" s="593"/>
      <c r="E33" s="593"/>
      <c r="F33" s="593"/>
      <c r="G33" s="593"/>
      <c r="H33" s="593"/>
      <c r="I33" s="593"/>
      <c r="J33" s="593"/>
      <c r="K33" s="593"/>
      <c r="L33" s="593"/>
    </row>
    <row r="34" spans="1:12" ht="14.5">
      <c r="A34" s="99"/>
      <c r="B34" s="560" t="s">
        <v>162</v>
      </c>
      <c r="C34" s="594">
        <f t="shared" ref="C34:L34" si="10">+C35+C36</f>
        <v>2051891.025831101</v>
      </c>
      <c r="D34" s="594">
        <f t="shared" si="10"/>
        <v>4216075.3001437224</v>
      </c>
      <c r="E34" s="594">
        <f t="shared" si="10"/>
        <v>7841835.8280426655</v>
      </c>
      <c r="F34" s="594">
        <f t="shared" si="10"/>
        <v>20357093.006848432</v>
      </c>
      <c r="G34" s="594">
        <f t="shared" si="10"/>
        <v>18428988.619462449</v>
      </c>
      <c r="H34" s="594">
        <f t="shared" si="10"/>
        <v>4892868.3059629519</v>
      </c>
      <c r="I34" s="594">
        <f t="shared" si="10"/>
        <v>1995269.1146255371</v>
      </c>
      <c r="J34" s="594">
        <f t="shared" si="10"/>
        <v>1785828.5276645892</v>
      </c>
      <c r="K34" s="594">
        <f t="shared" si="10"/>
        <v>14695667.277893979</v>
      </c>
      <c r="L34" s="594">
        <f t="shared" si="10"/>
        <v>76265517.006475419</v>
      </c>
    </row>
    <row r="35" spans="1:12" ht="14.5">
      <c r="A35" s="99"/>
      <c r="B35" s="560" t="s">
        <v>278</v>
      </c>
      <c r="C35" s="594">
        <v>886555.38699262822</v>
      </c>
      <c r="D35" s="594">
        <v>1805734.9378133239</v>
      </c>
      <c r="E35" s="594">
        <v>5446786.7224588543</v>
      </c>
      <c r="F35" s="594">
        <v>18341462.065601055</v>
      </c>
      <c r="G35" s="594">
        <v>17273503.289207052</v>
      </c>
      <c r="H35" s="594">
        <v>4277924.1836927868</v>
      </c>
      <c r="I35" s="594">
        <v>1479075.3359204908</v>
      </c>
      <c r="J35" s="594">
        <v>1323701.6704354908</v>
      </c>
      <c r="K35" s="594">
        <v>11918033.919195753</v>
      </c>
      <c r="L35" s="594">
        <f>SUM(C35:K35)</f>
        <v>62752777.511317432</v>
      </c>
    </row>
    <row r="36" spans="1:12" ht="14.5">
      <c r="A36" s="99"/>
      <c r="B36" s="560" t="s">
        <v>308</v>
      </c>
      <c r="C36" s="594">
        <v>1165335.6388384728</v>
      </c>
      <c r="D36" s="594">
        <v>2410340.362330399</v>
      </c>
      <c r="E36" s="594">
        <v>2395049.1055838112</v>
      </c>
      <c r="F36" s="594">
        <v>2015630.9412473771</v>
      </c>
      <c r="G36" s="594">
        <v>1155485.3302553964</v>
      </c>
      <c r="H36" s="594">
        <v>614944.12227016489</v>
      </c>
      <c r="I36" s="594">
        <v>516193.77870504628</v>
      </c>
      <c r="J36" s="594">
        <v>462126.8572290985</v>
      </c>
      <c r="K36" s="594">
        <v>2777633.358698227</v>
      </c>
      <c r="L36" s="594">
        <f>SUM(C36:K36)</f>
        <v>13512739.495157992</v>
      </c>
    </row>
    <row r="37" spans="1:12" ht="6.75" customHeight="1">
      <c r="A37" s="99"/>
      <c r="B37" s="563"/>
      <c r="C37" s="592"/>
      <c r="D37" s="592"/>
      <c r="E37" s="592"/>
      <c r="F37" s="592"/>
      <c r="G37" s="592"/>
      <c r="H37" s="592"/>
      <c r="I37" s="592"/>
      <c r="J37" s="592"/>
      <c r="K37" s="592"/>
      <c r="L37" s="592"/>
    </row>
    <row r="38" spans="1:12" ht="6.75" customHeight="1">
      <c r="A38" s="99"/>
      <c r="B38" s="560"/>
      <c r="C38" s="586"/>
      <c r="D38" s="586"/>
      <c r="E38" s="586"/>
      <c r="F38" s="586"/>
      <c r="G38" s="586"/>
      <c r="H38" s="586"/>
      <c r="I38" s="586"/>
      <c r="J38" s="586"/>
      <c r="K38" s="586"/>
      <c r="L38" s="586"/>
    </row>
    <row r="39" spans="1:12" ht="14.5">
      <c r="A39" s="99"/>
      <c r="B39" s="560" t="s">
        <v>164</v>
      </c>
      <c r="C39" s="594">
        <f t="shared" ref="C39:K39" si="11">+C40+C41</f>
        <v>231828.4898630575</v>
      </c>
      <c r="D39" s="594">
        <f t="shared" si="11"/>
        <v>2617492.0161958006</v>
      </c>
      <c r="E39" s="594">
        <f t="shared" si="11"/>
        <v>485133.42588404997</v>
      </c>
      <c r="F39" s="594">
        <f t="shared" si="11"/>
        <v>444003.98484963598</v>
      </c>
      <c r="G39" s="594">
        <f t="shared" si="11"/>
        <v>433453.0492496168</v>
      </c>
      <c r="H39" s="594">
        <f t="shared" si="11"/>
        <v>408272.39291401685</v>
      </c>
      <c r="I39" s="594">
        <f t="shared" si="11"/>
        <v>389428.08593749587</v>
      </c>
      <c r="J39" s="594">
        <f t="shared" si="11"/>
        <v>363522.07430900465</v>
      </c>
      <c r="K39" s="594">
        <f t="shared" si="11"/>
        <v>1166409.0391965534</v>
      </c>
      <c r="L39" s="594">
        <f>+L40+L41</f>
        <v>6539542.5583992321</v>
      </c>
    </row>
    <row r="40" spans="1:12" ht="14.5">
      <c r="A40" s="99"/>
      <c r="B40" s="560" t="s">
        <v>278</v>
      </c>
      <c r="C40" s="595">
        <v>140067.01754153581</v>
      </c>
      <c r="D40" s="595">
        <v>2266909.5801980305</v>
      </c>
      <c r="E40" s="595">
        <v>329057.23627461429</v>
      </c>
      <c r="F40" s="595">
        <v>306480.6164744313</v>
      </c>
      <c r="G40" s="595">
        <v>313496.70528467209</v>
      </c>
      <c r="H40" s="595">
        <v>305558.23844970728</v>
      </c>
      <c r="I40" s="595">
        <v>304356.74025970732</v>
      </c>
      <c r="J40" s="595">
        <v>295781.67040970729</v>
      </c>
      <c r="K40" s="595">
        <v>1058769.4078072505</v>
      </c>
      <c r="L40" s="594">
        <f>SUM(C40:K40)</f>
        <v>5320477.2126996564</v>
      </c>
    </row>
    <row r="41" spans="1:12" ht="14.5">
      <c r="A41" s="99"/>
      <c r="B41" s="560" t="s">
        <v>308</v>
      </c>
      <c r="C41" s="595">
        <v>91761.472321521695</v>
      </c>
      <c r="D41" s="595">
        <v>350582.43599777005</v>
      </c>
      <c r="E41" s="595">
        <v>156076.18960943568</v>
      </c>
      <c r="F41" s="595">
        <v>137523.36837520471</v>
      </c>
      <c r="G41" s="595">
        <v>119956.34396494474</v>
      </c>
      <c r="H41" s="595">
        <v>102714.15446430957</v>
      </c>
      <c r="I41" s="595">
        <v>85071.345677788559</v>
      </c>
      <c r="J41" s="595">
        <v>67740.403899297366</v>
      </c>
      <c r="K41" s="595">
        <v>107639.63138930294</v>
      </c>
      <c r="L41" s="594">
        <f>SUM(C41:K41)</f>
        <v>1219065.3456995755</v>
      </c>
    </row>
    <row r="42" spans="1:12" ht="6.75" customHeight="1">
      <c r="A42" s="99"/>
      <c r="B42" s="563"/>
      <c r="C42" s="592"/>
      <c r="D42" s="592"/>
      <c r="E42" s="592"/>
      <c r="F42" s="592"/>
      <c r="G42" s="592"/>
      <c r="H42" s="592"/>
      <c r="I42" s="592"/>
      <c r="J42" s="592"/>
      <c r="K42" s="592"/>
      <c r="L42" s="592"/>
    </row>
    <row r="43" spans="1:12" ht="6.75" customHeight="1">
      <c r="A43" s="99"/>
      <c r="B43" s="560"/>
      <c r="C43" s="586"/>
      <c r="D43" s="586"/>
      <c r="E43" s="586"/>
      <c r="F43" s="586"/>
      <c r="G43" s="586"/>
      <c r="H43" s="586"/>
      <c r="I43" s="586"/>
      <c r="J43" s="586"/>
      <c r="K43" s="586"/>
      <c r="L43" s="586"/>
    </row>
    <row r="44" spans="1:12" s="110" customFormat="1" ht="14.5">
      <c r="A44" s="99"/>
      <c r="B44" s="559" t="s">
        <v>554</v>
      </c>
      <c r="C44" s="594">
        <f t="shared" ref="C44:L44" si="12">+C45+C46</f>
        <v>18447.903184059331</v>
      </c>
      <c r="D44" s="594">
        <f t="shared" si="12"/>
        <v>55242.558343845456</v>
      </c>
      <c r="E44" s="594">
        <f t="shared" si="12"/>
        <v>35865.507367465951</v>
      </c>
      <c r="F44" s="594">
        <f t="shared" si="12"/>
        <v>35865.507367465936</v>
      </c>
      <c r="G44" s="594">
        <f t="shared" si="12"/>
        <v>35865.507367465936</v>
      </c>
      <c r="H44" s="594">
        <f t="shared" si="12"/>
        <v>35938.584509335757</v>
      </c>
      <c r="I44" s="594">
        <f t="shared" si="12"/>
        <v>35865.507367465951</v>
      </c>
      <c r="J44" s="594">
        <f t="shared" si="12"/>
        <v>35865.507367465936</v>
      </c>
      <c r="K44" s="594">
        <f t="shared" si="12"/>
        <v>842662.88314947218</v>
      </c>
      <c r="L44" s="594">
        <f t="shared" si="12"/>
        <v>1131619.4660240426</v>
      </c>
    </row>
    <row r="45" spans="1:12" s="110" customFormat="1" ht="14.5">
      <c r="A45" s="106"/>
      <c r="B45" s="560" t="s">
        <v>278</v>
      </c>
      <c r="C45" s="595">
        <v>0</v>
      </c>
      <c r="D45" s="595">
        <v>19144.436859230998</v>
      </c>
      <c r="E45" s="912">
        <v>0</v>
      </c>
      <c r="F45" s="912">
        <v>0</v>
      </c>
      <c r="G45" s="912">
        <v>0</v>
      </c>
      <c r="H45" s="912">
        <v>0</v>
      </c>
      <c r="I45" s="912">
        <v>0</v>
      </c>
      <c r="J45" s="912">
        <v>0</v>
      </c>
      <c r="K45" s="595">
        <v>710002.43331522425</v>
      </c>
      <c r="L45" s="594">
        <f>SUM(C45:K45)</f>
        <v>729146.87017445522</v>
      </c>
    </row>
    <row r="46" spans="1:12" ht="14.5">
      <c r="A46" s="106"/>
      <c r="B46" s="560" t="s">
        <v>308</v>
      </c>
      <c r="C46" s="595">
        <v>18447.903184059331</v>
      </c>
      <c r="D46" s="595">
        <v>36098.121484614458</v>
      </c>
      <c r="E46" s="595">
        <v>35865.507367465951</v>
      </c>
      <c r="F46" s="595">
        <v>35865.507367465936</v>
      </c>
      <c r="G46" s="595">
        <v>35865.507367465936</v>
      </c>
      <c r="H46" s="595">
        <v>35938.584509335757</v>
      </c>
      <c r="I46" s="595">
        <v>35865.507367465951</v>
      </c>
      <c r="J46" s="595">
        <v>35865.507367465936</v>
      </c>
      <c r="K46" s="595">
        <v>132660.44983424796</v>
      </c>
      <c r="L46" s="594">
        <f>SUM(C46:K46)</f>
        <v>402472.59584958723</v>
      </c>
    </row>
    <row r="47" spans="1:12" ht="6.75" customHeight="1">
      <c r="A47" s="99"/>
      <c r="B47" s="563"/>
      <c r="C47" s="592"/>
      <c r="D47" s="592"/>
      <c r="E47" s="592"/>
      <c r="F47" s="592"/>
      <c r="G47" s="592"/>
      <c r="H47" s="592"/>
      <c r="I47" s="592"/>
      <c r="J47" s="592"/>
      <c r="K47" s="592"/>
      <c r="L47" s="592"/>
    </row>
    <row r="48" spans="1:12" ht="6.75" customHeight="1">
      <c r="A48" s="99"/>
      <c r="B48" s="580"/>
      <c r="C48" s="593"/>
      <c r="D48" s="593"/>
      <c r="E48" s="593"/>
      <c r="F48" s="593"/>
      <c r="G48" s="593"/>
      <c r="H48" s="593"/>
      <c r="I48" s="593"/>
      <c r="J48" s="593"/>
      <c r="K48" s="593"/>
      <c r="L48" s="593"/>
    </row>
    <row r="49" spans="1:12" s="110" customFormat="1" ht="14.5">
      <c r="A49" s="99"/>
      <c r="B49" s="565" t="s">
        <v>165</v>
      </c>
      <c r="C49" s="594">
        <f t="shared" ref="C49:J49" si="13">+C50+C51</f>
        <v>1068517.5836276216</v>
      </c>
      <c r="D49" s="594">
        <f t="shared" si="13"/>
        <v>17163.430462225118</v>
      </c>
      <c r="E49" s="594">
        <f t="shared" si="13"/>
        <v>17407.285025501453</v>
      </c>
      <c r="F49" s="594">
        <f t="shared" si="13"/>
        <v>17703.353064406194</v>
      </c>
      <c r="G49" s="594">
        <f t="shared" si="13"/>
        <v>17383.49808409984</v>
      </c>
      <c r="H49" s="594">
        <f t="shared" si="13"/>
        <v>17137.432442065052</v>
      </c>
      <c r="I49" s="594">
        <f t="shared" si="13"/>
        <v>14918.500167905566</v>
      </c>
      <c r="J49" s="913">
        <f t="shared" si="13"/>
        <v>14716.49265658743</v>
      </c>
      <c r="K49" s="913">
        <f>+K50+K51</f>
        <v>10145.77510514948</v>
      </c>
      <c r="L49" s="594">
        <f>+L50+L51</f>
        <v>1195093.3506355619</v>
      </c>
    </row>
    <row r="50" spans="1:12" s="110" customFormat="1" ht="14.5">
      <c r="A50" s="106"/>
      <c r="B50" s="565" t="s">
        <v>278</v>
      </c>
      <c r="C50" s="596">
        <v>1067217.4182124764</v>
      </c>
      <c r="D50" s="596">
        <v>15222.417967151621</v>
      </c>
      <c r="E50" s="596">
        <v>16118.51962698149</v>
      </c>
      <c r="F50" s="596">
        <v>16634.325812795338</v>
      </c>
      <c r="G50" s="596">
        <v>16536.592309453816</v>
      </c>
      <c r="H50" s="596">
        <v>16503.606335448167</v>
      </c>
      <c r="I50" s="596">
        <v>14489.733142065963</v>
      </c>
      <c r="J50" s="914">
        <v>14456.314425372244</v>
      </c>
      <c r="K50" s="914">
        <v>9950.0755371149226</v>
      </c>
      <c r="L50" s="594">
        <f>SUM(C50:K50)</f>
        <v>1187129.0033688601</v>
      </c>
    </row>
    <row r="51" spans="1:12" s="110" customFormat="1" ht="14.5">
      <c r="A51" s="106"/>
      <c r="B51" s="562" t="s">
        <v>308</v>
      </c>
      <c r="C51" s="597">
        <v>1300.1654151451457</v>
      </c>
      <c r="D51" s="597">
        <v>1941.0124950734976</v>
      </c>
      <c r="E51" s="597">
        <v>1288.7653985199615</v>
      </c>
      <c r="F51" s="597">
        <v>1069.0272516108553</v>
      </c>
      <c r="G51" s="597">
        <v>846.90577464602461</v>
      </c>
      <c r="H51" s="597">
        <v>633.82610661688511</v>
      </c>
      <c r="I51" s="597">
        <v>428.76702583960287</v>
      </c>
      <c r="J51" s="915">
        <v>260.17823121518666</v>
      </c>
      <c r="K51" s="915">
        <v>195.69956803455736</v>
      </c>
      <c r="L51" s="594">
        <f>SUM(C51:K51)</f>
        <v>7964.3472667017168</v>
      </c>
    </row>
    <row r="52" spans="1:12" s="110" customFormat="1" ht="6.75" customHeight="1">
      <c r="A52" s="106"/>
      <c r="B52" s="563"/>
      <c r="C52" s="592"/>
      <c r="D52" s="592"/>
      <c r="E52" s="592"/>
      <c r="F52" s="592"/>
      <c r="G52" s="592"/>
      <c r="H52" s="592"/>
      <c r="I52" s="592"/>
      <c r="J52" s="592"/>
      <c r="K52" s="592"/>
      <c r="L52" s="592"/>
    </row>
    <row r="53" spans="1:12" ht="6.75" customHeight="1">
      <c r="A53" s="106"/>
      <c r="B53" s="560"/>
      <c r="C53" s="591"/>
      <c r="D53" s="591"/>
      <c r="E53" s="591"/>
      <c r="F53" s="591"/>
      <c r="G53" s="591"/>
      <c r="H53" s="591"/>
      <c r="I53" s="591"/>
      <c r="J53" s="591"/>
      <c r="K53" s="591"/>
      <c r="L53" s="591"/>
    </row>
    <row r="54" spans="1:12" ht="14.5">
      <c r="A54" s="99"/>
      <c r="B54" s="564" t="s">
        <v>927</v>
      </c>
      <c r="C54" s="594">
        <f t="shared" ref="C54:L54" si="14">+C55+C56</f>
        <v>236413.3249007058</v>
      </c>
      <c r="D54" s="594">
        <f t="shared" si="14"/>
        <v>269661.30560867215</v>
      </c>
      <c r="E54" s="594">
        <f t="shared" si="14"/>
        <v>274122.50717595272</v>
      </c>
      <c r="F54" s="594">
        <f t="shared" si="14"/>
        <v>215045.58465900877</v>
      </c>
      <c r="G54" s="594">
        <f t="shared" si="14"/>
        <v>47966.722571636419</v>
      </c>
      <c r="H54" s="594">
        <f t="shared" si="14"/>
        <v>1147.9455600000001</v>
      </c>
      <c r="I54" s="594">
        <f t="shared" si="14"/>
        <v>1147.9455600000001</v>
      </c>
      <c r="J54" s="594">
        <f t="shared" si="14"/>
        <v>478.31081</v>
      </c>
      <c r="K54" s="913">
        <f t="shared" si="14"/>
        <v>0</v>
      </c>
      <c r="L54" s="594">
        <f t="shared" si="14"/>
        <v>1045983.6468459761</v>
      </c>
    </row>
    <row r="55" spans="1:12" ht="14.5">
      <c r="A55" s="99"/>
      <c r="B55" s="560" t="s">
        <v>278</v>
      </c>
      <c r="C55" s="594">
        <v>136807.8391957632</v>
      </c>
      <c r="D55" s="594">
        <v>211876.91700491961</v>
      </c>
      <c r="E55" s="594">
        <v>236062.41153157246</v>
      </c>
      <c r="F55" s="594">
        <v>198283.80996888707</v>
      </c>
      <c r="G55" s="594">
        <v>45353.648496719259</v>
      </c>
      <c r="H55" s="594">
        <v>1147.9455600000001</v>
      </c>
      <c r="I55" s="594">
        <v>1147.9455600000001</v>
      </c>
      <c r="J55" s="594">
        <v>478.31081</v>
      </c>
      <c r="K55" s="913">
        <v>0</v>
      </c>
      <c r="L55" s="594">
        <f>SUM(C55:K55)</f>
        <v>831158.82812786184</v>
      </c>
    </row>
    <row r="56" spans="1:12" ht="14.5">
      <c r="A56" s="99"/>
      <c r="B56" s="560" t="s">
        <v>308</v>
      </c>
      <c r="C56" s="594">
        <v>99605.485704942606</v>
      </c>
      <c r="D56" s="594">
        <v>57784.388603752552</v>
      </c>
      <c r="E56" s="594">
        <v>38060.095644380272</v>
      </c>
      <c r="F56" s="594">
        <v>16761.774690121689</v>
      </c>
      <c r="G56" s="594">
        <v>2613.0740749171582</v>
      </c>
      <c r="H56" s="913">
        <v>0</v>
      </c>
      <c r="I56" s="913">
        <v>0</v>
      </c>
      <c r="J56" s="913">
        <v>0</v>
      </c>
      <c r="K56" s="913">
        <v>0</v>
      </c>
      <c r="L56" s="594">
        <f>SUM(C56:K56)</f>
        <v>214824.81871811426</v>
      </c>
    </row>
    <row r="57" spans="1:12" ht="6.75" customHeight="1">
      <c r="A57" s="99"/>
      <c r="B57" s="563"/>
      <c r="C57" s="594"/>
      <c r="D57" s="594"/>
      <c r="E57" s="594"/>
      <c r="F57" s="594"/>
      <c r="G57" s="594"/>
      <c r="H57" s="594"/>
      <c r="I57" s="594"/>
      <c r="J57" s="594"/>
      <c r="K57" s="594"/>
      <c r="L57" s="594"/>
    </row>
    <row r="58" spans="1:12" ht="6.75" customHeight="1">
      <c r="A58" s="99"/>
      <c r="B58" s="561"/>
      <c r="C58" s="598"/>
      <c r="D58" s="598"/>
      <c r="E58" s="598"/>
      <c r="F58" s="598"/>
      <c r="G58" s="598"/>
      <c r="H58" s="598"/>
      <c r="I58" s="598"/>
      <c r="J58" s="598"/>
      <c r="K58" s="598"/>
      <c r="L58" s="598"/>
    </row>
    <row r="59" spans="1:12" ht="14.5">
      <c r="A59" s="99"/>
      <c r="B59" s="564" t="s">
        <v>368</v>
      </c>
      <c r="C59" s="594">
        <f t="shared" ref="C59:L59" si="15">+C60+C61</f>
        <v>17937.974603291899</v>
      </c>
      <c r="D59" s="594">
        <f t="shared" si="15"/>
        <v>23024.712616583802</v>
      </c>
      <c r="E59" s="594">
        <f t="shared" si="15"/>
        <v>7516.4555765837995</v>
      </c>
      <c r="F59" s="594">
        <f t="shared" si="15"/>
        <v>6335.2590665837997</v>
      </c>
      <c r="G59" s="594">
        <f t="shared" si="15"/>
        <v>6335.2590665837997</v>
      </c>
      <c r="H59" s="594">
        <f t="shared" si="15"/>
        <v>6335.2590665837997</v>
      </c>
      <c r="I59" s="594">
        <f t="shared" si="15"/>
        <v>6335.2590665837997</v>
      </c>
      <c r="J59" s="594">
        <f t="shared" si="15"/>
        <v>6335.2590665837997</v>
      </c>
      <c r="K59" s="594">
        <f t="shared" si="15"/>
        <v>420253.16854011669</v>
      </c>
      <c r="L59" s="594">
        <f t="shared" si="15"/>
        <v>500408.60666949517</v>
      </c>
    </row>
    <row r="60" spans="1:12" ht="14.5">
      <c r="A60" s="99"/>
      <c r="B60" s="560" t="s">
        <v>278</v>
      </c>
      <c r="C60" s="594">
        <v>14770.345069999999</v>
      </c>
      <c r="D60" s="594">
        <v>16689.453550000002</v>
      </c>
      <c r="E60" s="594">
        <v>1181.19651</v>
      </c>
      <c r="F60" s="594">
        <v>0</v>
      </c>
      <c r="G60" s="594">
        <v>0</v>
      </c>
      <c r="H60" s="594">
        <v>0</v>
      </c>
      <c r="I60" s="594">
        <v>0</v>
      </c>
      <c r="J60" s="594">
        <v>0</v>
      </c>
      <c r="K60" s="594">
        <v>357924.24118869263</v>
      </c>
      <c r="L60" s="594">
        <f>SUM(C60:K60)</f>
        <v>390565.23631869262</v>
      </c>
    </row>
    <row r="61" spans="1:12" ht="14.5">
      <c r="A61" s="99"/>
      <c r="B61" s="560" t="s">
        <v>308</v>
      </c>
      <c r="C61" s="594">
        <v>3167.6295332918999</v>
      </c>
      <c r="D61" s="594">
        <v>6335.2590665837997</v>
      </c>
      <c r="E61" s="594">
        <v>6335.2590665837997</v>
      </c>
      <c r="F61" s="594">
        <v>6335.2590665837997</v>
      </c>
      <c r="G61" s="594">
        <v>6335.2590665837997</v>
      </c>
      <c r="H61" s="594">
        <v>6335.2590665837997</v>
      </c>
      <c r="I61" s="594">
        <v>6335.2590665837997</v>
      </c>
      <c r="J61" s="594">
        <v>6335.2590665837997</v>
      </c>
      <c r="K61" s="594">
        <v>62328.927351424063</v>
      </c>
      <c r="L61" s="594">
        <f>SUM(C61:K61)</f>
        <v>109843.37035080256</v>
      </c>
    </row>
    <row r="62" spans="1:12" ht="6.75" customHeight="1">
      <c r="A62" s="99"/>
      <c r="B62" s="559"/>
      <c r="C62" s="595"/>
      <c r="D62" s="595"/>
      <c r="E62" s="595"/>
      <c r="F62" s="595"/>
      <c r="G62" s="595"/>
      <c r="H62" s="595"/>
      <c r="I62" s="595"/>
      <c r="J62" s="595"/>
      <c r="K62" s="595"/>
      <c r="L62" s="595"/>
    </row>
    <row r="63" spans="1:12" ht="6" customHeight="1">
      <c r="A63" s="99"/>
      <c r="B63" s="559"/>
      <c r="C63" s="595"/>
      <c r="D63" s="595"/>
      <c r="E63" s="595"/>
      <c r="F63" s="595"/>
      <c r="G63" s="595"/>
      <c r="H63" s="595"/>
      <c r="I63" s="595"/>
      <c r="J63" s="595"/>
      <c r="K63" s="595"/>
      <c r="L63" s="595"/>
    </row>
    <row r="64" spans="1:12" ht="14.5">
      <c r="B64" s="568" t="s">
        <v>163</v>
      </c>
      <c r="C64" s="588">
        <f>+C66+C67</f>
        <v>6429703.89862491</v>
      </c>
      <c r="D64" s="588">
        <f>+D66+D67</f>
        <v>5413644.3626717702</v>
      </c>
      <c r="E64" s="588">
        <f t="shared" ref="E64:K64" si="16">+E66+E67</f>
        <v>0</v>
      </c>
      <c r="F64" s="588">
        <f t="shared" si="16"/>
        <v>0</v>
      </c>
      <c r="G64" s="588">
        <f t="shared" si="16"/>
        <v>0</v>
      </c>
      <c r="H64" s="588">
        <f t="shared" si="16"/>
        <v>0</v>
      </c>
      <c r="I64" s="588">
        <f t="shared" si="16"/>
        <v>0</v>
      </c>
      <c r="J64" s="588">
        <f t="shared" si="16"/>
        <v>0</v>
      </c>
      <c r="K64" s="588">
        <f t="shared" si="16"/>
        <v>0</v>
      </c>
      <c r="L64" s="588">
        <f>+L66+L67</f>
        <v>11843348.26129668</v>
      </c>
    </row>
    <row r="65" spans="1:12" ht="14.5">
      <c r="B65" s="568" t="s">
        <v>366</v>
      </c>
      <c r="C65" s="929">
        <f t="shared" ref="C65:L65" si="17">+C64/$L$70</f>
        <v>1.4016516737093402E-2</v>
      </c>
      <c r="D65" s="929">
        <f t="shared" si="17"/>
        <v>1.1801544521247456E-2</v>
      </c>
      <c r="E65" s="929">
        <f t="shared" si="17"/>
        <v>0</v>
      </c>
      <c r="F65" s="929">
        <f t="shared" si="17"/>
        <v>0</v>
      </c>
      <c r="G65" s="929">
        <f t="shared" si="17"/>
        <v>0</v>
      </c>
      <c r="H65" s="929">
        <f t="shared" si="17"/>
        <v>0</v>
      </c>
      <c r="I65" s="929">
        <f t="shared" si="17"/>
        <v>0</v>
      </c>
      <c r="J65" s="929">
        <f t="shared" si="17"/>
        <v>0</v>
      </c>
      <c r="K65" s="929">
        <f t="shared" si="17"/>
        <v>0</v>
      </c>
      <c r="L65" s="584">
        <f t="shared" si="17"/>
        <v>2.5818061258340855E-2</v>
      </c>
    </row>
    <row r="66" spans="1:12" ht="14.5">
      <c r="B66" s="579" t="s">
        <v>278</v>
      </c>
      <c r="C66" s="589">
        <v>6429703.89862491</v>
      </c>
      <c r="D66" s="909">
        <v>5413644.3626717702</v>
      </c>
      <c r="E66" s="909">
        <v>0</v>
      </c>
      <c r="F66" s="909">
        <v>0</v>
      </c>
      <c r="G66" s="909">
        <v>0</v>
      </c>
      <c r="H66" s="909">
        <v>0</v>
      </c>
      <c r="I66" s="909">
        <v>0</v>
      </c>
      <c r="J66" s="909">
        <v>0</v>
      </c>
      <c r="K66" s="909">
        <v>0</v>
      </c>
      <c r="L66" s="589">
        <f>SUM(C66:K66)</f>
        <v>11843348.26129668</v>
      </c>
    </row>
    <row r="67" spans="1:12" ht="14.5">
      <c r="B67" s="579" t="s">
        <v>308</v>
      </c>
      <c r="C67" s="909">
        <v>0</v>
      </c>
      <c r="D67" s="909">
        <v>0</v>
      </c>
      <c r="E67" s="909">
        <v>0</v>
      </c>
      <c r="F67" s="909">
        <v>0</v>
      </c>
      <c r="G67" s="909">
        <v>0</v>
      </c>
      <c r="H67" s="909">
        <v>0</v>
      </c>
      <c r="I67" s="909">
        <v>0</v>
      </c>
      <c r="J67" s="909">
        <v>0</v>
      </c>
      <c r="K67" s="909">
        <v>0</v>
      </c>
      <c r="L67" s="909">
        <f>SUM(C67:K67)</f>
        <v>0</v>
      </c>
    </row>
    <row r="68" spans="1:12" ht="9.75" customHeight="1" thickBot="1">
      <c r="B68" s="581"/>
      <c r="C68" s="589"/>
      <c r="D68" s="589"/>
      <c r="E68" s="589"/>
      <c r="F68" s="589"/>
      <c r="G68" s="589"/>
      <c r="H68" s="589"/>
      <c r="I68" s="589"/>
      <c r="J68" s="589"/>
      <c r="K68" s="589"/>
      <c r="L68" s="589"/>
    </row>
    <row r="69" spans="1:12" ht="9.75" customHeight="1" thickTop="1">
      <c r="B69" s="558"/>
      <c r="C69" s="599"/>
      <c r="D69" s="599"/>
      <c r="E69" s="599"/>
      <c r="F69" s="599"/>
      <c r="G69" s="599"/>
      <c r="H69" s="599"/>
      <c r="I69" s="599"/>
      <c r="J69" s="599"/>
      <c r="K69" s="599"/>
      <c r="L69" s="599"/>
    </row>
    <row r="70" spans="1:12" ht="14.5">
      <c r="B70" s="568" t="s">
        <v>783</v>
      </c>
      <c r="C70" s="588">
        <f>+C72+C73</f>
        <v>46316114.066655591</v>
      </c>
      <c r="D70" s="588">
        <f t="shared" ref="D70:K70" si="18">+D72+D73</f>
        <v>60838839.431467265</v>
      </c>
      <c r="E70" s="588">
        <f t="shared" si="18"/>
        <v>46968307.231739283</v>
      </c>
      <c r="F70" s="588">
        <f t="shared" si="18"/>
        <v>50360242.370729081</v>
      </c>
      <c r="G70" s="588">
        <f t="shared" si="18"/>
        <v>43910028.914118111</v>
      </c>
      <c r="H70" s="588">
        <f t="shared" si="18"/>
        <v>27144897.687479444</v>
      </c>
      <c r="I70" s="588">
        <f t="shared" si="18"/>
        <v>27697875.440622546</v>
      </c>
      <c r="J70" s="588">
        <f t="shared" si="18"/>
        <v>18992688.679094568</v>
      </c>
      <c r="K70" s="588">
        <f t="shared" si="18"/>
        <v>136494383.69237337</v>
      </c>
      <c r="L70" s="587">
        <f>+L72+L73</f>
        <v>458723377.51427925</v>
      </c>
    </row>
    <row r="71" spans="1:12" ht="14.5">
      <c r="B71" s="568" t="s">
        <v>366</v>
      </c>
      <c r="C71" s="929">
        <f t="shared" ref="C71:L71" si="19">+C70/$L$70</f>
        <v>0.10096741595693769</v>
      </c>
      <c r="D71" s="929">
        <f t="shared" si="19"/>
        <v>0.13262642022113524</v>
      </c>
      <c r="E71" s="929">
        <f t="shared" si="19"/>
        <v>0.10238917293958327</v>
      </c>
      <c r="F71" s="929">
        <f t="shared" si="19"/>
        <v>0.10978346611332547</v>
      </c>
      <c r="G71" s="929">
        <f t="shared" si="19"/>
        <v>9.5722239298238671E-2</v>
      </c>
      <c r="H71" s="929">
        <f t="shared" si="19"/>
        <v>5.9174873176448199E-2</v>
      </c>
      <c r="I71" s="929">
        <f t="shared" si="19"/>
        <v>6.0380344229917428E-2</v>
      </c>
      <c r="J71" s="929">
        <f t="shared" si="19"/>
        <v>4.1403358996028844E-2</v>
      </c>
      <c r="K71" s="929">
        <f t="shared" si="19"/>
        <v>0.29755270906838521</v>
      </c>
      <c r="L71" s="584">
        <f t="shared" si="19"/>
        <v>1</v>
      </c>
    </row>
    <row r="72" spans="1:12" ht="14.5">
      <c r="A72" s="100"/>
      <c r="B72" s="582" t="s">
        <v>278</v>
      </c>
      <c r="C72" s="589">
        <f>+C15+C20+C25+C30+C66</f>
        <v>36735797.648893707</v>
      </c>
      <c r="D72" s="589">
        <f t="shared" ref="D72:K72" si="20">+D15+D20+D25+D30+D66</f>
        <v>44232221.100804396</v>
      </c>
      <c r="E72" s="589">
        <f t="shared" si="20"/>
        <v>34848711.242066212</v>
      </c>
      <c r="F72" s="589">
        <f t="shared" si="20"/>
        <v>39997125.367218554</v>
      </c>
      <c r="G72" s="589">
        <f t="shared" si="20"/>
        <v>35686816.899706751</v>
      </c>
      <c r="H72" s="589">
        <f t="shared" si="20"/>
        <v>20165493.073703483</v>
      </c>
      <c r="I72" s="589">
        <f t="shared" si="20"/>
        <v>21304490.365158483</v>
      </c>
      <c r="J72" s="589">
        <f t="shared" si="20"/>
        <v>13575717.840833496</v>
      </c>
      <c r="K72" s="589">
        <f t="shared" si="20"/>
        <v>88159983.00741227</v>
      </c>
      <c r="L72" s="589">
        <f>SUM(C72:K72)</f>
        <v>334706356.54579735</v>
      </c>
    </row>
    <row r="73" spans="1:12" ht="14.5">
      <c r="A73" s="100"/>
      <c r="B73" s="582" t="s">
        <v>308</v>
      </c>
      <c r="C73" s="589">
        <f t="shared" ref="C73:K73" si="21">+C67+C31+C26+C21+C16</f>
        <v>9580316.4177618809</v>
      </c>
      <c r="D73" s="589">
        <f t="shared" si="21"/>
        <v>16606618.330662873</v>
      </c>
      <c r="E73" s="589">
        <f t="shared" si="21"/>
        <v>12119595.989673071</v>
      </c>
      <c r="F73" s="589">
        <f t="shared" si="21"/>
        <v>10363117.003510529</v>
      </c>
      <c r="G73" s="589">
        <f t="shared" si="21"/>
        <v>8223212.0144113619</v>
      </c>
      <c r="H73" s="589">
        <f t="shared" si="21"/>
        <v>6979404.613775963</v>
      </c>
      <c r="I73" s="589">
        <f t="shared" si="21"/>
        <v>6393385.0754640624</v>
      </c>
      <c r="J73" s="589">
        <f t="shared" si="21"/>
        <v>5416970.8382610716</v>
      </c>
      <c r="K73" s="589">
        <f t="shared" si="21"/>
        <v>48334400.684961088</v>
      </c>
      <c r="L73" s="589">
        <f>SUM(C73:K73)</f>
        <v>124017020.9684819</v>
      </c>
    </row>
    <row r="74" spans="1:12" ht="9.75" customHeight="1" thickBot="1">
      <c r="A74" s="100"/>
      <c r="B74" s="583"/>
      <c r="C74" s="600"/>
      <c r="D74" s="600"/>
      <c r="E74" s="600"/>
      <c r="F74" s="600"/>
      <c r="G74" s="600"/>
      <c r="H74" s="600"/>
      <c r="I74" s="600"/>
      <c r="J74" s="600"/>
      <c r="K74" s="600"/>
      <c r="L74" s="600"/>
    </row>
    <row r="75" spans="1:12" ht="13.5" thickTop="1">
      <c r="A75" s="100"/>
      <c r="B75" s="111"/>
      <c r="C75" s="111"/>
      <c r="D75" s="111"/>
      <c r="E75" s="111"/>
      <c r="F75" s="111"/>
      <c r="G75" s="111"/>
      <c r="H75" s="111"/>
      <c r="I75" s="111"/>
      <c r="J75" s="111"/>
      <c r="K75" s="111"/>
      <c r="L75" s="111"/>
    </row>
    <row r="76" spans="1:12" ht="14.5">
      <c r="A76" s="100"/>
      <c r="B76" s="475" t="s">
        <v>372</v>
      </c>
      <c r="C76" s="113"/>
      <c r="D76" s="113"/>
      <c r="E76" s="113"/>
      <c r="F76" s="113"/>
      <c r="G76" s="113"/>
      <c r="H76" s="113"/>
      <c r="I76" s="113"/>
      <c r="J76" s="113"/>
      <c r="K76" s="113"/>
      <c r="L76" s="114"/>
    </row>
    <row r="77" spans="1:12" ht="14.5">
      <c r="A77" s="100"/>
      <c r="B77" s="475" t="s">
        <v>899</v>
      </c>
      <c r="C77" s="113"/>
      <c r="D77" s="113"/>
      <c r="E77" s="113"/>
      <c r="F77" s="113"/>
      <c r="G77" s="113"/>
      <c r="H77" s="113"/>
      <c r="I77" s="113"/>
      <c r="J77" s="113"/>
      <c r="K77" s="113"/>
      <c r="L77" s="114"/>
    </row>
    <row r="78" spans="1:12" ht="14.5">
      <c r="A78" s="100"/>
      <c r="B78" s="475" t="s">
        <v>845</v>
      </c>
      <c r="C78" s="113"/>
      <c r="D78" s="113"/>
      <c r="E78" s="113"/>
      <c r="F78" s="113"/>
      <c r="G78" s="113"/>
      <c r="H78" s="113"/>
      <c r="I78" s="113"/>
      <c r="J78" s="113"/>
      <c r="K78" s="113"/>
      <c r="L78" s="114"/>
    </row>
    <row r="79" spans="1:12" ht="14.5">
      <c r="A79" s="100"/>
      <c r="B79" s="24"/>
      <c r="C79" s="113"/>
      <c r="D79" s="113"/>
      <c r="E79" s="113"/>
      <c r="F79" s="113"/>
      <c r="G79" s="113"/>
      <c r="H79" s="113"/>
      <c r="I79" s="113"/>
      <c r="J79" s="113"/>
      <c r="K79" s="113"/>
      <c r="L79" s="113"/>
    </row>
    <row r="80" spans="1:12">
      <c r="C80" s="100"/>
      <c r="D80" s="1046"/>
    </row>
    <row r="81" spans="1:12" ht="10.5">
      <c r="A81" s="100"/>
      <c r="C81" s="100"/>
      <c r="D81" s="115"/>
      <c r="E81" s="115"/>
      <c r="F81" s="115"/>
      <c r="G81" s="844"/>
      <c r="H81" s="844"/>
      <c r="I81" s="115"/>
      <c r="J81" s="115"/>
      <c r="K81" s="115"/>
      <c r="L81" s="115"/>
    </row>
    <row r="82" spans="1:12">
      <c r="C82" s="1159"/>
      <c r="D82" s="1159"/>
      <c r="E82" s="1159"/>
      <c r="F82" s="1159"/>
      <c r="G82" s="1159"/>
      <c r="H82" s="1159"/>
      <c r="I82" s="1159"/>
      <c r="J82" s="1159"/>
      <c r="K82" s="100"/>
      <c r="L82" s="100"/>
    </row>
    <row r="83" spans="1:12">
      <c r="C83" s="1159"/>
      <c r="D83" s="1159"/>
      <c r="E83" s="1159"/>
      <c r="F83" s="1159"/>
      <c r="G83" s="1159"/>
      <c r="H83" s="1159"/>
      <c r="I83" s="1159"/>
      <c r="J83" s="1159"/>
      <c r="K83" s="100"/>
      <c r="L83" s="100"/>
    </row>
    <row r="84" spans="1:12">
      <c r="C84" s="1046"/>
    </row>
  </sheetData>
  <mergeCells count="13">
    <mergeCell ref="B6:L6"/>
    <mergeCell ref="B7:L7"/>
    <mergeCell ref="B10:B11"/>
    <mergeCell ref="C10:C11"/>
    <mergeCell ref="D10:D11"/>
    <mergeCell ref="E10:E11"/>
    <mergeCell ref="F10:F11"/>
    <mergeCell ref="G10:G11"/>
    <mergeCell ref="H10:H11"/>
    <mergeCell ref="I10:I11"/>
    <mergeCell ref="J10:J11"/>
    <mergeCell ref="K10:K11"/>
    <mergeCell ref="L10:L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sheetPr>
    <tabColor theme="4" tint="-0.499984740745262"/>
    <pageSetUpPr fitToPage="1"/>
  </sheetPr>
  <dimension ref="A1:BR160"/>
  <sheetViews>
    <sheetView showGridLines="0" zoomScaleNormal="100" zoomScaleSheetLayoutView="80" workbookViewId="0"/>
  </sheetViews>
  <sheetFormatPr baseColWidth="10" defaultColWidth="11.453125" defaultRowHeight="13"/>
  <cols>
    <col min="1" max="1" width="6.453125" style="5" bestFit="1" customWidth="1"/>
    <col min="2" max="2" width="49" style="71" customWidth="1"/>
    <col min="3" max="3" width="9.7265625" style="71" customWidth="1"/>
    <col min="4" max="4" width="10.54296875" style="71" customWidth="1"/>
    <col min="5" max="34" width="9.7265625" style="71" customWidth="1"/>
    <col min="35" max="35" width="12.7265625" style="71" customWidth="1"/>
    <col min="36" max="36" width="15.7265625" style="71" bestFit="1" customWidth="1"/>
    <col min="37" max="38" width="13" style="89" bestFit="1" customWidth="1"/>
    <col min="39" max="40" width="13.54296875" style="89" bestFit="1" customWidth="1"/>
    <col min="41" max="16384" width="11.453125" style="89"/>
  </cols>
  <sheetData>
    <row r="1" spans="1:36" ht="14.5">
      <c r="A1" s="783" t="s">
        <v>220</v>
      </c>
      <c r="B1" s="786"/>
    </row>
    <row r="2" spans="1:36" ht="15" customHeight="1">
      <c r="A2" s="42"/>
      <c r="B2" s="403" t="s">
        <v>661</v>
      </c>
      <c r="C2" s="72"/>
      <c r="D2" s="73"/>
      <c r="E2" s="73"/>
      <c r="F2" s="73"/>
      <c r="G2" s="72"/>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c r="A3" s="42"/>
      <c r="B3" s="731" t="s">
        <v>306</v>
      </c>
      <c r="C3" s="850"/>
      <c r="D3" s="851"/>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c r="A4" s="5"/>
      <c r="B4" s="71"/>
      <c r="C4" s="76"/>
      <c r="D4" s="853"/>
      <c r="E4" s="76"/>
      <c r="F4" s="76"/>
      <c r="G4" s="76"/>
      <c r="H4" s="76"/>
      <c r="I4" s="76"/>
      <c r="J4" s="76"/>
      <c r="K4" s="76"/>
      <c r="L4" s="76"/>
      <c r="M4" s="76"/>
      <c r="N4" s="76"/>
      <c r="O4" s="76"/>
      <c r="P4" s="76"/>
      <c r="Q4" s="76"/>
      <c r="R4" s="76"/>
      <c r="S4" s="76"/>
      <c r="T4" s="76"/>
      <c r="U4" s="76"/>
      <c r="V4" s="76"/>
      <c r="W4" s="76"/>
      <c r="X4" s="71"/>
      <c r="Y4" s="71"/>
      <c r="Z4" s="71"/>
      <c r="AA4" s="71"/>
      <c r="AB4" s="71"/>
      <c r="AC4" s="71"/>
      <c r="AD4" s="71"/>
      <c r="AE4" s="71"/>
      <c r="AF4" s="71"/>
      <c r="AG4" s="71"/>
      <c r="AH4" s="71"/>
      <c r="AI4" s="71"/>
      <c r="AJ4" s="71"/>
    </row>
    <row r="5" spans="1:36" s="90"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7.5" thickBot="1">
      <c r="A6" s="5"/>
      <c r="B6" s="1388" t="s">
        <v>832</v>
      </c>
      <c r="C6" s="1389"/>
      <c r="D6" s="1389"/>
      <c r="E6" s="1389"/>
      <c r="F6" s="1389"/>
      <c r="G6" s="1389"/>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90"/>
    </row>
    <row r="7" spans="1:36" s="90"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c r="A8" s="5"/>
      <c r="B8" s="283" t="s">
        <v>900</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90" customFormat="1" ht="14" thickTop="1" thickBot="1">
      <c r="A9" s="5"/>
      <c r="B9" s="477"/>
      <c r="C9" s="477">
        <v>2019</v>
      </c>
      <c r="D9" s="477">
        <v>2020</v>
      </c>
      <c r="E9" s="477">
        <v>2021</v>
      </c>
      <c r="F9" s="477">
        <v>2022</v>
      </c>
      <c r="G9" s="477">
        <v>2023</v>
      </c>
      <c r="H9" s="477">
        <v>2024</v>
      </c>
      <c r="I9" s="477">
        <v>2025</v>
      </c>
      <c r="J9" s="477">
        <v>2026</v>
      </c>
      <c r="K9" s="477">
        <v>2027</v>
      </c>
      <c r="L9" s="477">
        <v>2028</v>
      </c>
      <c r="M9" s="477">
        <v>2029</v>
      </c>
      <c r="N9" s="477">
        <v>2030</v>
      </c>
      <c r="O9" s="477">
        <v>2031</v>
      </c>
      <c r="P9" s="477">
        <v>2032</v>
      </c>
      <c r="Q9" s="477">
        <v>2033</v>
      </c>
      <c r="R9" s="477">
        <v>2034</v>
      </c>
      <c r="S9" s="477">
        <v>2035</v>
      </c>
      <c r="T9" s="477">
        <v>2036</v>
      </c>
      <c r="U9" s="477">
        <v>2037</v>
      </c>
      <c r="V9" s="477">
        <v>2038</v>
      </c>
      <c r="W9" s="477">
        <v>2039</v>
      </c>
      <c r="X9" s="477">
        <v>2040</v>
      </c>
      <c r="Y9" s="477">
        <v>2041</v>
      </c>
      <c r="Z9" s="477">
        <v>2042</v>
      </c>
      <c r="AA9" s="477">
        <v>2043</v>
      </c>
      <c r="AB9" s="477">
        <v>2044</v>
      </c>
      <c r="AC9" s="477">
        <v>2045</v>
      </c>
      <c r="AD9" s="477">
        <v>2046</v>
      </c>
      <c r="AE9" s="477">
        <v>2047</v>
      </c>
      <c r="AF9" s="477">
        <v>2048</v>
      </c>
      <c r="AG9" s="477">
        <v>2049</v>
      </c>
      <c r="AH9" s="477">
        <v>2050</v>
      </c>
      <c r="AI9" s="477" t="s">
        <v>935</v>
      </c>
      <c r="AJ9" s="477" t="s">
        <v>294</v>
      </c>
    </row>
    <row r="10" spans="1:36" s="90" customFormat="1" ht="14" thickTop="1" thickBot="1">
      <c r="A10" s="5"/>
      <c r="B10" s="283"/>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row>
    <row r="11" spans="1:36" s="90" customFormat="1" ht="13.5" thickBot="1">
      <c r="A11" s="5"/>
      <c r="B11" s="1385" t="s">
        <v>782</v>
      </c>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6"/>
      <c r="AI11" s="1386"/>
      <c r="AJ11" s="1387"/>
    </row>
    <row r="12" spans="1:36" ht="15" customHeight="1" thickBo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row>
    <row r="13" spans="1:36" ht="21.75" customHeight="1" thickBot="1">
      <c r="A13" s="162"/>
      <c r="B13" s="348" t="s">
        <v>61</v>
      </c>
      <c r="C13" s="349">
        <f t="shared" ref="C13:AI13" si="0">+C14+C15</f>
        <v>36735.797648893706</v>
      </c>
      <c r="D13" s="349">
        <f t="shared" si="0"/>
        <v>44232.221100804418</v>
      </c>
      <c r="E13" s="349">
        <f t="shared" si="0"/>
        <v>34848.711242066252</v>
      </c>
      <c r="F13" s="349">
        <f t="shared" si="0"/>
        <v>39997.125367218556</v>
      </c>
      <c r="G13" s="349">
        <f t="shared" si="0"/>
        <v>35686.816899706813</v>
      </c>
      <c r="H13" s="349">
        <f t="shared" si="0"/>
        <v>20165.493073703496</v>
      </c>
      <c r="I13" s="349">
        <f t="shared" si="0"/>
        <v>21304.49036515849</v>
      </c>
      <c r="J13" s="349">
        <f t="shared" si="0"/>
        <v>13575.717840833486</v>
      </c>
      <c r="K13" s="349">
        <f t="shared" si="0"/>
        <v>14360.380987919832</v>
      </c>
      <c r="L13" s="349">
        <f t="shared" si="0"/>
        <v>10690.584583387261</v>
      </c>
      <c r="M13" s="349">
        <f t="shared" si="0"/>
        <v>4852.5453642588518</v>
      </c>
      <c r="N13" s="349">
        <f t="shared" si="0"/>
        <v>5413.9423610041013</v>
      </c>
      <c r="O13" s="349">
        <f t="shared" si="0"/>
        <v>5770.0119692193284</v>
      </c>
      <c r="P13" s="349">
        <f t="shared" si="0"/>
        <v>5081.3094615224245</v>
      </c>
      <c r="Q13" s="349">
        <f t="shared" si="0"/>
        <v>4964.0968695874235</v>
      </c>
      <c r="R13" s="349">
        <f t="shared" si="0"/>
        <v>2646.4697904814989</v>
      </c>
      <c r="S13" s="349">
        <f t="shared" si="0"/>
        <v>3489.1812981492835</v>
      </c>
      <c r="T13" s="349">
        <f t="shared" si="0"/>
        <v>5999.1620083673197</v>
      </c>
      <c r="U13" s="349">
        <f t="shared" si="0"/>
        <v>4195.9150468173211</v>
      </c>
      <c r="V13" s="349">
        <f t="shared" si="0"/>
        <v>3861.4325483938082</v>
      </c>
      <c r="W13" s="349">
        <f t="shared" si="0"/>
        <v>1371.4837349232921</v>
      </c>
      <c r="X13" s="349">
        <f t="shared" si="0"/>
        <v>1118.8146250154432</v>
      </c>
      <c r="Y13" s="349">
        <f t="shared" si="0"/>
        <v>985.33330013319505</v>
      </c>
      <c r="Z13" s="349">
        <f t="shared" si="0"/>
        <v>971.77828047442233</v>
      </c>
      <c r="AA13" s="349">
        <f t="shared" si="0"/>
        <v>950.14604333412024</v>
      </c>
      <c r="AB13" s="349">
        <f t="shared" si="0"/>
        <v>891.12308317755094</v>
      </c>
      <c r="AC13" s="349">
        <f t="shared" si="0"/>
        <v>891.29401298355094</v>
      </c>
      <c r="AD13" s="349">
        <f t="shared" si="0"/>
        <v>2842.3122872792064</v>
      </c>
      <c r="AE13" s="349">
        <f t="shared" si="0"/>
        <v>931.02926546466415</v>
      </c>
      <c r="AF13" s="349">
        <f t="shared" si="0"/>
        <v>3058.667926309206</v>
      </c>
      <c r="AG13" s="349">
        <f t="shared" si="0"/>
        <v>32.848809575206275</v>
      </c>
      <c r="AH13" s="349">
        <f t="shared" si="0"/>
        <v>27.867655827206271</v>
      </c>
      <c r="AI13" s="349">
        <f t="shared" si="0"/>
        <v>2762.2516938065837</v>
      </c>
      <c r="AJ13" s="349">
        <f>SUM(C13:AI13)</f>
        <v>334706.35654579737</v>
      </c>
    </row>
    <row r="14" spans="1:36">
      <c r="A14" s="162"/>
      <c r="B14" s="862" t="s">
        <v>62</v>
      </c>
      <c r="C14" s="92">
        <v>26913.643601230506</v>
      </c>
      <c r="D14" s="92">
        <v>6930.7686616717701</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77">
        <f>SUM(C14:AI14)</f>
        <v>33844.412262902275</v>
      </c>
    </row>
    <row r="15" spans="1:36">
      <c r="A15" s="162"/>
      <c r="B15" s="862" t="s">
        <v>63</v>
      </c>
      <c r="C15" s="92">
        <v>9822.1540476631999</v>
      </c>
      <c r="D15" s="92">
        <v>37301.452439132649</v>
      </c>
      <c r="E15" s="92">
        <v>34848.711242066252</v>
      </c>
      <c r="F15" s="92">
        <v>39997.125367218556</v>
      </c>
      <c r="G15" s="92">
        <v>35686.816899706813</v>
      </c>
      <c r="H15" s="92">
        <v>20165.493073703496</v>
      </c>
      <c r="I15" s="92">
        <v>21304.49036515849</v>
      </c>
      <c r="J15" s="92">
        <v>13575.717840833486</v>
      </c>
      <c r="K15" s="92">
        <v>14360.380987919832</v>
      </c>
      <c r="L15" s="92">
        <v>10690.584583387261</v>
      </c>
      <c r="M15" s="92">
        <v>4852.5453642588518</v>
      </c>
      <c r="N15" s="92">
        <v>5413.9423610041013</v>
      </c>
      <c r="O15" s="92">
        <v>5770.0119692193284</v>
      </c>
      <c r="P15" s="92">
        <v>5081.3094615224245</v>
      </c>
      <c r="Q15" s="92">
        <v>4964.0968695874235</v>
      </c>
      <c r="R15" s="92">
        <v>2646.4697904814989</v>
      </c>
      <c r="S15" s="92">
        <v>3489.1812981492835</v>
      </c>
      <c r="T15" s="92">
        <v>5999.1620083673197</v>
      </c>
      <c r="U15" s="92">
        <v>4195.9150468173211</v>
      </c>
      <c r="V15" s="92">
        <v>3861.4325483938082</v>
      </c>
      <c r="W15" s="92">
        <v>1371.4837349232921</v>
      </c>
      <c r="X15" s="92">
        <v>1118.8146250154432</v>
      </c>
      <c r="Y15" s="92">
        <v>985.33330013319505</v>
      </c>
      <c r="Z15" s="92">
        <v>971.77828047442233</v>
      </c>
      <c r="AA15" s="92">
        <v>950.14604333412024</v>
      </c>
      <c r="AB15" s="92">
        <v>891.12308317755094</v>
      </c>
      <c r="AC15" s="92">
        <v>891.29401298355094</v>
      </c>
      <c r="AD15" s="92">
        <v>2842.3122872792064</v>
      </c>
      <c r="AE15" s="92">
        <v>931.02926546466415</v>
      </c>
      <c r="AF15" s="92">
        <v>3058.667926309206</v>
      </c>
      <c r="AG15" s="92">
        <v>32.848809575206275</v>
      </c>
      <c r="AH15" s="92">
        <v>27.867655827206271</v>
      </c>
      <c r="AI15" s="92">
        <v>2762.2516938065837</v>
      </c>
      <c r="AJ15" s="77">
        <f>SUM(C15:AI15)</f>
        <v>300861.94428289501</v>
      </c>
    </row>
    <row r="16" spans="1:36" ht="13.5" thickBot="1">
      <c r="B16" s="283"/>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row>
    <row r="17" spans="1:36" ht="13.5" thickBot="1">
      <c r="A17" s="162"/>
      <c r="B17" s="126" t="s">
        <v>53</v>
      </c>
      <c r="C17" s="78">
        <f t="shared" ref="C17:AI17" si="1">+C18+C23+C25+C31+C32+C37</f>
        <v>2245.4180070124035</v>
      </c>
      <c r="D17" s="78">
        <f t="shared" si="1"/>
        <v>4335.5777433926569</v>
      </c>
      <c r="E17" s="78">
        <f t="shared" si="1"/>
        <v>6029.2060864020186</v>
      </c>
      <c r="F17" s="78">
        <f t="shared" si="1"/>
        <v>18862.860817857181</v>
      </c>
      <c r="G17" s="78">
        <f t="shared" si="1"/>
        <v>17648.890235297906</v>
      </c>
      <c r="H17" s="78">
        <f t="shared" si="1"/>
        <v>4601.1339740379426</v>
      </c>
      <c r="I17" s="78">
        <f t="shared" si="1"/>
        <v>1799.0697548822643</v>
      </c>
      <c r="J17" s="78">
        <f t="shared" si="1"/>
        <v>1634.4179660805707</v>
      </c>
      <c r="K17" s="78">
        <f t="shared" si="1"/>
        <v>1698.4519246513405</v>
      </c>
      <c r="L17" s="78">
        <f t="shared" si="1"/>
        <v>1493.2696237141636</v>
      </c>
      <c r="M17" s="78">
        <f t="shared" si="1"/>
        <v>1460.6612051621771</v>
      </c>
      <c r="N17" s="78">
        <f t="shared" si="1"/>
        <v>1276.3648457038855</v>
      </c>
      <c r="O17" s="78">
        <f t="shared" si="1"/>
        <v>1632.434453919115</v>
      </c>
      <c r="P17" s="78">
        <f t="shared" si="1"/>
        <v>943.73194622221058</v>
      </c>
      <c r="Q17" s="78">
        <f t="shared" si="1"/>
        <v>826.51935428721049</v>
      </c>
      <c r="R17" s="78">
        <f t="shared" si="1"/>
        <v>784.01914724721053</v>
      </c>
      <c r="S17" s="78">
        <f t="shared" si="1"/>
        <v>728.87275496499547</v>
      </c>
      <c r="T17" s="78">
        <f t="shared" si="1"/>
        <v>694.69268646868829</v>
      </c>
      <c r="U17" s="78">
        <f t="shared" si="1"/>
        <v>614.23790976868816</v>
      </c>
      <c r="V17" s="78">
        <f t="shared" si="1"/>
        <v>459.12777024163336</v>
      </c>
      <c r="W17" s="78">
        <f t="shared" si="1"/>
        <v>254.94507538174</v>
      </c>
      <c r="X17" s="78">
        <f t="shared" si="1"/>
        <v>197.4825404738917</v>
      </c>
      <c r="Y17" s="78">
        <f t="shared" si="1"/>
        <v>179.50186559164399</v>
      </c>
      <c r="Z17" s="78">
        <f t="shared" si="1"/>
        <v>171.78484593287104</v>
      </c>
      <c r="AA17" s="78">
        <f t="shared" si="1"/>
        <v>155.77760879256928</v>
      </c>
      <c r="AB17" s="78">
        <f t="shared" si="1"/>
        <v>96.754648635999999</v>
      </c>
      <c r="AC17" s="78">
        <f t="shared" si="1"/>
        <v>96.925578442000003</v>
      </c>
      <c r="AD17" s="78">
        <f t="shared" si="1"/>
        <v>92.104631451999992</v>
      </c>
      <c r="AE17" s="78">
        <f t="shared" si="1"/>
        <v>78.258235759999977</v>
      </c>
      <c r="AF17" s="78">
        <f t="shared" si="1"/>
        <v>58.460270482000013</v>
      </c>
      <c r="AG17" s="78">
        <f t="shared" si="1"/>
        <v>32.641153748000001</v>
      </c>
      <c r="AH17" s="78">
        <f t="shared" si="1"/>
        <v>27.66</v>
      </c>
      <c r="AI17" s="78">
        <f t="shared" si="1"/>
        <v>0</v>
      </c>
      <c r="AJ17" s="127">
        <f t="shared" ref="AJ17:AJ34" si="2">SUM(C17:AI17)</f>
        <v>71211.254662006977</v>
      </c>
    </row>
    <row r="18" spans="1:36">
      <c r="A18" s="89"/>
      <c r="B18" s="393" t="s">
        <v>64</v>
      </c>
      <c r="C18" s="79">
        <f t="shared" ref="C18:AI18" si="3">SUM(C19:C22)</f>
        <v>886.55538699262831</v>
      </c>
      <c r="D18" s="79">
        <f t="shared" si="3"/>
        <v>1805.734937813324</v>
      </c>
      <c r="E18" s="79">
        <f t="shared" si="3"/>
        <v>5446.7867224588508</v>
      </c>
      <c r="F18" s="79">
        <f t="shared" si="3"/>
        <v>18341.462065601067</v>
      </c>
      <c r="G18" s="79">
        <f t="shared" si="3"/>
        <v>17273.503289207059</v>
      </c>
      <c r="H18" s="79">
        <f t="shared" si="3"/>
        <v>4277.9241836927868</v>
      </c>
      <c r="I18" s="79">
        <f t="shared" si="3"/>
        <v>1479.0753359204912</v>
      </c>
      <c r="J18" s="79">
        <f t="shared" si="3"/>
        <v>1323.701670435491</v>
      </c>
      <c r="K18" s="79">
        <f t="shared" si="3"/>
        <v>1251.8423834232538</v>
      </c>
      <c r="L18" s="79">
        <f t="shared" si="3"/>
        <v>1196.7744804137662</v>
      </c>
      <c r="M18" s="79">
        <f t="shared" si="3"/>
        <v>1146.2698498030563</v>
      </c>
      <c r="N18" s="79">
        <f t="shared" si="3"/>
        <v>1111.3706143200563</v>
      </c>
      <c r="O18" s="79">
        <f t="shared" si="3"/>
        <v>1047.1344267960562</v>
      </c>
      <c r="P18" s="79">
        <f t="shared" si="3"/>
        <v>886.04383333505621</v>
      </c>
      <c r="Q18" s="79">
        <f t="shared" si="3"/>
        <v>786.11786588005612</v>
      </c>
      <c r="R18" s="79">
        <f t="shared" si="3"/>
        <v>743.86765884005615</v>
      </c>
      <c r="S18" s="79">
        <f t="shared" si="3"/>
        <v>688.7212665523956</v>
      </c>
      <c r="T18" s="79">
        <f t="shared" si="3"/>
        <v>654.56679452200001</v>
      </c>
      <c r="U18" s="79">
        <f t="shared" si="3"/>
        <v>574.11201782199987</v>
      </c>
      <c r="V18" s="79">
        <f t="shared" si="3"/>
        <v>401.10566622199997</v>
      </c>
      <c r="W18" s="79">
        <f t="shared" si="3"/>
        <v>251.22497811299999</v>
      </c>
      <c r="X18" s="79">
        <f t="shared" si="3"/>
        <v>194.37581382500002</v>
      </c>
      <c r="Y18" s="79">
        <f t="shared" si="3"/>
        <v>176.39513913600001</v>
      </c>
      <c r="Z18" s="79">
        <f t="shared" si="3"/>
        <v>170.205516816</v>
      </c>
      <c r="AA18" s="79">
        <f t="shared" si="3"/>
        <v>155.101094856</v>
      </c>
      <c r="AB18" s="79">
        <f t="shared" si="3"/>
        <v>96.754648635999999</v>
      </c>
      <c r="AC18" s="79">
        <f t="shared" si="3"/>
        <v>96.925578442000003</v>
      </c>
      <c r="AD18" s="79">
        <f t="shared" si="3"/>
        <v>92.104631451999992</v>
      </c>
      <c r="AE18" s="79">
        <f t="shared" si="3"/>
        <v>78.258235759999977</v>
      </c>
      <c r="AF18" s="79">
        <f t="shared" si="3"/>
        <v>58.460270482000013</v>
      </c>
      <c r="AG18" s="79">
        <f t="shared" si="3"/>
        <v>32.641153748000001</v>
      </c>
      <c r="AH18" s="79">
        <f t="shared" si="3"/>
        <v>27.66</v>
      </c>
      <c r="AI18" s="79">
        <f t="shared" si="3"/>
        <v>0</v>
      </c>
      <c r="AJ18" s="79">
        <f t="shared" si="2"/>
        <v>62752.77751131745</v>
      </c>
    </row>
    <row r="19" spans="1:36">
      <c r="A19" s="89"/>
      <c r="B19" s="363" t="s">
        <v>65</v>
      </c>
      <c r="C19" s="94">
        <v>240.16692097394593</v>
      </c>
      <c r="D19" s="94">
        <v>447.41549363490338</v>
      </c>
      <c r="E19" s="94">
        <v>387.11845538600005</v>
      </c>
      <c r="F19" s="94">
        <v>285.29598248199989</v>
      </c>
      <c r="G19" s="94">
        <v>257.32192711400006</v>
      </c>
      <c r="H19" s="94">
        <v>274.21579566400015</v>
      </c>
      <c r="I19" s="94">
        <v>275.72738378400015</v>
      </c>
      <c r="J19" s="94">
        <v>303.40268990400011</v>
      </c>
      <c r="K19" s="94">
        <v>303.40268990400011</v>
      </c>
      <c r="L19" s="94">
        <v>303.40268990400011</v>
      </c>
      <c r="M19" s="94">
        <v>303.40268990400011</v>
      </c>
      <c r="N19" s="94">
        <v>303.40268990400011</v>
      </c>
      <c r="O19" s="94">
        <v>303.40268990400011</v>
      </c>
      <c r="P19" s="94">
        <v>303.40268990400011</v>
      </c>
      <c r="Q19" s="94">
        <v>303.40268990400011</v>
      </c>
      <c r="R19" s="94">
        <v>303.40268990400011</v>
      </c>
      <c r="S19" s="94">
        <v>303.40268990400011</v>
      </c>
      <c r="T19" s="94">
        <v>303.55789004400003</v>
      </c>
      <c r="U19" s="94">
        <v>270.39074374399996</v>
      </c>
      <c r="V19" s="94">
        <v>187.141933706</v>
      </c>
      <c r="W19" s="94">
        <v>126.18487906799999</v>
      </c>
      <c r="X19" s="94">
        <v>99.093995866000014</v>
      </c>
      <c r="Y19" s="94">
        <v>96.754648635999999</v>
      </c>
      <c r="Z19" s="94">
        <v>96.754648635999999</v>
      </c>
      <c r="AA19" s="94">
        <v>96.754648635999999</v>
      </c>
      <c r="AB19" s="94">
        <v>96.754648635999999</v>
      </c>
      <c r="AC19" s="94">
        <v>96.925578442000003</v>
      </c>
      <c r="AD19" s="94">
        <v>92.104631451999992</v>
      </c>
      <c r="AE19" s="94">
        <v>78.258235759999977</v>
      </c>
      <c r="AF19" s="94">
        <v>58.460270482000013</v>
      </c>
      <c r="AG19" s="94">
        <v>32.641153748000001</v>
      </c>
      <c r="AH19" s="94">
        <v>27.66</v>
      </c>
      <c r="AI19" s="94">
        <v>0</v>
      </c>
      <c r="AJ19" s="94">
        <f t="shared" si="2"/>
        <v>6960.7267649348478</v>
      </c>
    </row>
    <row r="20" spans="1:36">
      <c r="A20" s="89"/>
      <c r="B20" s="364" t="s">
        <v>66</v>
      </c>
      <c r="C20" s="360">
        <v>444.10194528900001</v>
      </c>
      <c r="D20" s="360">
        <v>853.02691273099981</v>
      </c>
      <c r="E20" s="360">
        <v>832.09963784199988</v>
      </c>
      <c r="F20" s="360">
        <v>766.085208782</v>
      </c>
      <c r="G20" s="360">
        <v>774.34825392200003</v>
      </c>
      <c r="H20" s="360">
        <v>847.53299608200018</v>
      </c>
      <c r="I20" s="360">
        <v>812.5298528620001</v>
      </c>
      <c r="J20" s="83">
        <v>787.30045731200005</v>
      </c>
      <c r="K20" s="360">
        <v>746.36278189200016</v>
      </c>
      <c r="L20" s="360">
        <v>746.36278196200021</v>
      </c>
      <c r="M20" s="360">
        <v>715.2133207920001</v>
      </c>
      <c r="N20" s="360">
        <v>715.2133207920001</v>
      </c>
      <c r="O20" s="360">
        <v>699.30158496700005</v>
      </c>
      <c r="P20" s="360">
        <v>567.89253848999999</v>
      </c>
      <c r="Q20" s="360">
        <v>481.24840154799983</v>
      </c>
      <c r="R20" s="360">
        <v>439.0278016179999</v>
      </c>
      <c r="S20" s="360">
        <v>384.01339173799988</v>
      </c>
      <c r="T20" s="360">
        <v>350.82072851800001</v>
      </c>
      <c r="U20" s="360">
        <v>303.72127407799996</v>
      </c>
      <c r="V20" s="360">
        <v>213.96373251599996</v>
      </c>
      <c r="W20" s="360">
        <v>125.04009904500001</v>
      </c>
      <c r="X20" s="360">
        <v>95.281817959000008</v>
      </c>
      <c r="Y20" s="360">
        <v>79.640490499999999</v>
      </c>
      <c r="Z20" s="360">
        <v>73.450868180000001</v>
      </c>
      <c r="AA20" s="360">
        <v>58.346446219999997</v>
      </c>
      <c r="AB20" s="360">
        <v>0</v>
      </c>
      <c r="AC20" s="360">
        <v>0</v>
      </c>
      <c r="AD20" s="360">
        <v>0</v>
      </c>
      <c r="AE20" s="360">
        <v>0</v>
      </c>
      <c r="AF20" s="360">
        <v>0</v>
      </c>
      <c r="AG20" s="360">
        <v>0</v>
      </c>
      <c r="AH20" s="360">
        <v>0</v>
      </c>
      <c r="AI20" s="360">
        <v>0</v>
      </c>
      <c r="AJ20" s="83">
        <f t="shared" si="2"/>
        <v>12911.926645636997</v>
      </c>
    </row>
    <row r="21" spans="1:36">
      <c r="A21" s="89"/>
      <c r="B21" s="394" t="s">
        <v>675</v>
      </c>
      <c r="C21" s="361">
        <v>0</v>
      </c>
      <c r="D21" s="361">
        <v>0</v>
      </c>
      <c r="E21" s="361">
        <v>3688.38963024743</v>
      </c>
      <c r="F21" s="361">
        <v>16759.598276341439</v>
      </c>
      <c r="G21" s="361">
        <v>15781.800806227391</v>
      </c>
      <c r="H21" s="361">
        <v>2710.5921601334398</v>
      </c>
      <c r="I21" s="361">
        <v>0</v>
      </c>
      <c r="J21" s="82">
        <v>0</v>
      </c>
      <c r="K21" s="361">
        <v>0</v>
      </c>
      <c r="L21" s="361">
        <v>0</v>
      </c>
      <c r="M21" s="361">
        <v>0</v>
      </c>
      <c r="N21" s="361">
        <v>0</v>
      </c>
      <c r="O21" s="361">
        <v>0</v>
      </c>
      <c r="P21" s="361">
        <v>0</v>
      </c>
      <c r="Q21" s="361">
        <v>0</v>
      </c>
      <c r="R21" s="361">
        <v>0</v>
      </c>
      <c r="S21" s="361">
        <v>0</v>
      </c>
      <c r="T21" s="361">
        <v>0</v>
      </c>
      <c r="U21" s="361">
        <v>0</v>
      </c>
      <c r="V21" s="361">
        <v>0</v>
      </c>
      <c r="W21" s="361">
        <v>0</v>
      </c>
      <c r="X21" s="361">
        <v>0</v>
      </c>
      <c r="Y21" s="361">
        <v>0</v>
      </c>
      <c r="Z21" s="361">
        <v>0</v>
      </c>
      <c r="AA21" s="361">
        <v>0</v>
      </c>
      <c r="AB21" s="361">
        <v>0</v>
      </c>
      <c r="AC21" s="361">
        <v>0</v>
      </c>
      <c r="AD21" s="361">
        <v>0</v>
      </c>
      <c r="AE21" s="361">
        <v>0</v>
      </c>
      <c r="AF21" s="361">
        <v>0</v>
      </c>
      <c r="AG21" s="361">
        <v>0</v>
      </c>
      <c r="AH21" s="361">
        <v>0</v>
      </c>
      <c r="AI21" s="361">
        <v>0</v>
      </c>
      <c r="AJ21" s="83">
        <f t="shared" si="2"/>
        <v>38940.380872949703</v>
      </c>
    </row>
    <row r="22" spans="1:36">
      <c r="A22" s="89"/>
      <c r="B22" s="394" t="s">
        <v>67</v>
      </c>
      <c r="C22" s="361">
        <v>202.28652072968234</v>
      </c>
      <c r="D22" s="361">
        <v>505.29253144742086</v>
      </c>
      <c r="E22" s="361">
        <v>539.1789989834208</v>
      </c>
      <c r="F22" s="361">
        <v>530.48259799562516</v>
      </c>
      <c r="G22" s="361">
        <v>460.03230194366932</v>
      </c>
      <c r="H22" s="361">
        <v>445.58323181334686</v>
      </c>
      <c r="I22" s="361">
        <v>390.81809927449081</v>
      </c>
      <c r="J22" s="82">
        <v>232.99852321949089</v>
      </c>
      <c r="K22" s="361">
        <v>202.07691162725345</v>
      </c>
      <c r="L22" s="361">
        <v>147.00900854776586</v>
      </c>
      <c r="M22" s="361">
        <v>127.65383910705617</v>
      </c>
      <c r="N22" s="361">
        <v>92.754603624056173</v>
      </c>
      <c r="O22" s="361">
        <v>44.430151925056151</v>
      </c>
      <c r="P22" s="361">
        <v>14.748604941056156</v>
      </c>
      <c r="Q22" s="361">
        <v>1.4667744280561559</v>
      </c>
      <c r="R22" s="361">
        <v>1.4371673180561559</v>
      </c>
      <c r="S22" s="361">
        <v>1.3051849103955895</v>
      </c>
      <c r="T22" s="361">
        <v>0.18817596</v>
      </c>
      <c r="U22" s="361">
        <v>0</v>
      </c>
      <c r="V22" s="361">
        <v>0</v>
      </c>
      <c r="W22" s="361">
        <v>0</v>
      </c>
      <c r="X22" s="361">
        <v>0</v>
      </c>
      <c r="Y22" s="361">
        <v>0</v>
      </c>
      <c r="Z22" s="361">
        <v>0</v>
      </c>
      <c r="AA22" s="361">
        <v>0</v>
      </c>
      <c r="AB22" s="361">
        <v>0</v>
      </c>
      <c r="AC22" s="361">
        <v>0</v>
      </c>
      <c r="AD22" s="361">
        <v>0</v>
      </c>
      <c r="AE22" s="361">
        <v>0</v>
      </c>
      <c r="AF22" s="361">
        <v>0</v>
      </c>
      <c r="AG22" s="361">
        <v>0</v>
      </c>
      <c r="AH22" s="361">
        <v>0</v>
      </c>
      <c r="AI22" s="361">
        <v>0</v>
      </c>
      <c r="AJ22" s="82">
        <f t="shared" si="2"/>
        <v>3939.7432277958987</v>
      </c>
    </row>
    <row r="23" spans="1:36">
      <c r="A23" s="89"/>
      <c r="B23" s="356" t="s">
        <v>68</v>
      </c>
      <c r="C23" s="379">
        <f t="shared" ref="C23:AI23" si="4">SUM(C24:C24)</f>
        <v>0</v>
      </c>
      <c r="D23" s="379">
        <f t="shared" si="4"/>
        <v>19.144436859231</v>
      </c>
      <c r="E23" s="379">
        <f t="shared" si="4"/>
        <v>0</v>
      </c>
      <c r="F23" s="379">
        <f t="shared" si="4"/>
        <v>0</v>
      </c>
      <c r="G23" s="379">
        <f t="shared" si="4"/>
        <v>0</v>
      </c>
      <c r="H23" s="379">
        <f t="shared" si="4"/>
        <v>0</v>
      </c>
      <c r="I23" s="379">
        <f t="shared" si="4"/>
        <v>0</v>
      </c>
      <c r="J23" s="379">
        <f t="shared" si="4"/>
        <v>0</v>
      </c>
      <c r="K23" s="379">
        <f t="shared" si="4"/>
        <v>143.79443941910722</v>
      </c>
      <c r="L23" s="379">
        <f t="shared" si="4"/>
        <v>0</v>
      </c>
      <c r="M23" s="379">
        <f t="shared" si="4"/>
        <v>0</v>
      </c>
      <c r="N23" s="379">
        <f t="shared" si="4"/>
        <v>38.999425865984833</v>
      </c>
      <c r="O23" s="379">
        <f t="shared" si="4"/>
        <v>527.20856803013214</v>
      </c>
      <c r="P23" s="379">
        <f t="shared" si="4"/>
        <v>0</v>
      </c>
      <c r="Q23" s="379">
        <f t="shared" si="4"/>
        <v>0</v>
      </c>
      <c r="R23" s="379">
        <f t="shared" si="4"/>
        <v>0</v>
      </c>
      <c r="S23" s="379">
        <f t="shared" si="4"/>
        <v>0</v>
      </c>
      <c r="T23" s="379">
        <f t="shared" si="4"/>
        <v>0</v>
      </c>
      <c r="U23" s="379">
        <f t="shared" si="4"/>
        <v>0</v>
      </c>
      <c r="V23" s="379">
        <f t="shared" si="4"/>
        <v>0</v>
      </c>
      <c r="W23" s="379">
        <f t="shared" si="4"/>
        <v>0</v>
      </c>
      <c r="X23" s="379">
        <f t="shared" si="4"/>
        <v>0</v>
      </c>
      <c r="Y23" s="379">
        <f t="shared" si="4"/>
        <v>0</v>
      </c>
      <c r="Z23" s="379">
        <f t="shared" si="4"/>
        <v>0</v>
      </c>
      <c r="AA23" s="379">
        <f t="shared" si="4"/>
        <v>0</v>
      </c>
      <c r="AB23" s="379">
        <f t="shared" si="4"/>
        <v>0</v>
      </c>
      <c r="AC23" s="379">
        <f t="shared" si="4"/>
        <v>0</v>
      </c>
      <c r="AD23" s="379">
        <f t="shared" si="4"/>
        <v>0</v>
      </c>
      <c r="AE23" s="379">
        <f t="shared" si="4"/>
        <v>0</v>
      </c>
      <c r="AF23" s="379">
        <f t="shared" si="4"/>
        <v>0</v>
      </c>
      <c r="AG23" s="379">
        <f t="shared" si="4"/>
        <v>0</v>
      </c>
      <c r="AH23" s="379">
        <f t="shared" si="4"/>
        <v>0</v>
      </c>
      <c r="AI23" s="379">
        <f t="shared" si="4"/>
        <v>0</v>
      </c>
      <c r="AJ23" s="80">
        <f t="shared" si="2"/>
        <v>729.14687017445522</v>
      </c>
    </row>
    <row r="24" spans="1:36">
      <c r="A24" s="89"/>
      <c r="B24" s="363" t="s">
        <v>69</v>
      </c>
      <c r="C24" s="362">
        <v>0</v>
      </c>
      <c r="D24" s="362">
        <v>19.144436859231</v>
      </c>
      <c r="E24" s="362">
        <v>0</v>
      </c>
      <c r="F24" s="362">
        <v>0</v>
      </c>
      <c r="G24" s="362">
        <v>0</v>
      </c>
      <c r="H24" s="362">
        <v>0</v>
      </c>
      <c r="I24" s="362">
        <v>0</v>
      </c>
      <c r="J24" s="94">
        <v>0</v>
      </c>
      <c r="K24" s="362">
        <v>143.79443941910722</v>
      </c>
      <c r="L24" s="362">
        <v>0</v>
      </c>
      <c r="M24" s="362">
        <v>0</v>
      </c>
      <c r="N24" s="362">
        <v>38.999425865984833</v>
      </c>
      <c r="O24" s="362">
        <v>527.20856803013214</v>
      </c>
      <c r="P24" s="362">
        <v>0</v>
      </c>
      <c r="Q24" s="362">
        <v>0</v>
      </c>
      <c r="R24" s="362">
        <v>0</v>
      </c>
      <c r="S24" s="362">
        <v>0</v>
      </c>
      <c r="T24" s="362">
        <v>0</v>
      </c>
      <c r="U24" s="362">
        <v>0</v>
      </c>
      <c r="V24" s="362">
        <v>0</v>
      </c>
      <c r="W24" s="362">
        <v>0</v>
      </c>
      <c r="X24" s="362">
        <v>0</v>
      </c>
      <c r="Y24" s="362">
        <v>0</v>
      </c>
      <c r="Z24" s="362">
        <v>0</v>
      </c>
      <c r="AA24" s="362">
        <v>0</v>
      </c>
      <c r="AB24" s="362">
        <v>0</v>
      </c>
      <c r="AC24" s="362">
        <v>0</v>
      </c>
      <c r="AD24" s="362">
        <v>0</v>
      </c>
      <c r="AE24" s="362">
        <v>0</v>
      </c>
      <c r="AF24" s="362">
        <v>0</v>
      </c>
      <c r="AG24" s="362">
        <v>0</v>
      </c>
      <c r="AH24" s="362">
        <v>0</v>
      </c>
      <c r="AI24" s="362">
        <v>0</v>
      </c>
      <c r="AJ24" s="94">
        <f t="shared" si="2"/>
        <v>729.14687017445522</v>
      </c>
    </row>
    <row r="25" spans="1:36">
      <c r="A25" s="89"/>
      <c r="B25" s="356" t="s">
        <v>70</v>
      </c>
      <c r="C25" s="379">
        <f t="shared" ref="C25:AI25" si="5">+C26+C29</f>
        <v>1067.2174182124761</v>
      </c>
      <c r="D25" s="379">
        <f t="shared" si="5"/>
        <v>15.222417967151621</v>
      </c>
      <c r="E25" s="379">
        <f t="shared" si="5"/>
        <v>16.118519626981492</v>
      </c>
      <c r="F25" s="379">
        <f t="shared" si="5"/>
        <v>16.634325812795339</v>
      </c>
      <c r="G25" s="379">
        <f t="shared" si="5"/>
        <v>16.536592309453816</v>
      </c>
      <c r="H25" s="379">
        <f t="shared" si="5"/>
        <v>16.503606335448168</v>
      </c>
      <c r="I25" s="379">
        <f t="shared" si="5"/>
        <v>14.489733142065965</v>
      </c>
      <c r="J25" s="379">
        <f t="shared" si="5"/>
        <v>14.456314425372245</v>
      </c>
      <c r="K25" s="379">
        <f t="shared" si="5"/>
        <v>7.1266511992724784</v>
      </c>
      <c r="L25" s="379">
        <f t="shared" si="5"/>
        <v>0.80669269069000804</v>
      </c>
      <c r="M25" s="379">
        <f t="shared" si="5"/>
        <v>0.80669269069000804</v>
      </c>
      <c r="N25" s="379">
        <f t="shared" si="5"/>
        <v>0.80669269069000804</v>
      </c>
      <c r="O25" s="379">
        <f t="shared" si="5"/>
        <v>0.403346265772422</v>
      </c>
      <c r="P25" s="379">
        <f t="shared" si="5"/>
        <v>0</v>
      </c>
      <c r="Q25" s="379">
        <f t="shared" si="5"/>
        <v>0</v>
      </c>
      <c r="R25" s="379">
        <f t="shared" si="5"/>
        <v>0</v>
      </c>
      <c r="S25" s="379">
        <f t="shared" si="5"/>
        <v>0</v>
      </c>
      <c r="T25" s="379">
        <f t="shared" si="5"/>
        <v>0</v>
      </c>
      <c r="U25" s="379">
        <f t="shared" si="5"/>
        <v>0</v>
      </c>
      <c r="V25" s="379">
        <f t="shared" si="5"/>
        <v>0</v>
      </c>
      <c r="W25" s="379">
        <f t="shared" si="5"/>
        <v>0</v>
      </c>
      <c r="X25" s="379">
        <f t="shared" si="5"/>
        <v>0</v>
      </c>
      <c r="Y25" s="379">
        <f t="shared" si="5"/>
        <v>0</v>
      </c>
      <c r="Z25" s="379">
        <f t="shared" si="5"/>
        <v>0</v>
      </c>
      <c r="AA25" s="379">
        <f t="shared" si="5"/>
        <v>0</v>
      </c>
      <c r="AB25" s="379">
        <f t="shared" si="5"/>
        <v>0</v>
      </c>
      <c r="AC25" s="379">
        <f t="shared" si="5"/>
        <v>0</v>
      </c>
      <c r="AD25" s="379">
        <f t="shared" si="5"/>
        <v>0</v>
      </c>
      <c r="AE25" s="379">
        <f t="shared" si="5"/>
        <v>0</v>
      </c>
      <c r="AF25" s="379">
        <f t="shared" si="5"/>
        <v>0</v>
      </c>
      <c r="AG25" s="379">
        <f t="shared" si="5"/>
        <v>0</v>
      </c>
      <c r="AH25" s="379">
        <f t="shared" si="5"/>
        <v>0</v>
      </c>
      <c r="AI25" s="379">
        <f t="shared" si="5"/>
        <v>0</v>
      </c>
      <c r="AJ25" s="80">
        <f t="shared" si="2"/>
        <v>1187.1290033688595</v>
      </c>
    </row>
    <row r="26" spans="1:36">
      <c r="A26" s="89"/>
      <c r="B26" s="364" t="s">
        <v>73</v>
      </c>
      <c r="C26" s="360">
        <f t="shared" ref="C26:AI26" si="6">+C27+C28</f>
        <v>1060.8292891418473</v>
      </c>
      <c r="D26" s="360">
        <f t="shared" si="6"/>
        <v>1.43232658457465</v>
      </c>
      <c r="E26" s="360">
        <f t="shared" si="6"/>
        <v>0</v>
      </c>
      <c r="F26" s="360">
        <f t="shared" si="6"/>
        <v>0</v>
      </c>
      <c r="G26" s="360">
        <f t="shared" si="6"/>
        <v>0</v>
      </c>
      <c r="H26" s="360">
        <f t="shared" si="6"/>
        <v>0</v>
      </c>
      <c r="I26" s="360">
        <f t="shared" si="6"/>
        <v>0</v>
      </c>
      <c r="J26" s="360">
        <f t="shared" si="6"/>
        <v>0</v>
      </c>
      <c r="K26" s="360">
        <f t="shared" si="6"/>
        <v>0</v>
      </c>
      <c r="L26" s="360">
        <f t="shared" si="6"/>
        <v>0</v>
      </c>
      <c r="M26" s="360">
        <f t="shared" si="6"/>
        <v>0</v>
      </c>
      <c r="N26" s="360">
        <f t="shared" si="6"/>
        <v>0</v>
      </c>
      <c r="O26" s="360">
        <f t="shared" si="6"/>
        <v>0</v>
      </c>
      <c r="P26" s="360">
        <f t="shared" si="6"/>
        <v>0</v>
      </c>
      <c r="Q26" s="360">
        <f t="shared" si="6"/>
        <v>0</v>
      </c>
      <c r="R26" s="360">
        <f t="shared" si="6"/>
        <v>0</v>
      </c>
      <c r="S26" s="360">
        <f t="shared" si="6"/>
        <v>0</v>
      </c>
      <c r="T26" s="360">
        <f t="shared" si="6"/>
        <v>0</v>
      </c>
      <c r="U26" s="360">
        <f t="shared" si="6"/>
        <v>0</v>
      </c>
      <c r="V26" s="360">
        <f t="shared" si="6"/>
        <v>0</v>
      </c>
      <c r="W26" s="360">
        <f t="shared" si="6"/>
        <v>0</v>
      </c>
      <c r="X26" s="360">
        <f t="shared" si="6"/>
        <v>0</v>
      </c>
      <c r="Y26" s="360">
        <f t="shared" si="6"/>
        <v>0</v>
      </c>
      <c r="Z26" s="360">
        <f t="shared" si="6"/>
        <v>0</v>
      </c>
      <c r="AA26" s="360">
        <f t="shared" si="6"/>
        <v>0</v>
      </c>
      <c r="AB26" s="360">
        <f t="shared" si="6"/>
        <v>0</v>
      </c>
      <c r="AC26" s="360">
        <f t="shared" si="6"/>
        <v>0</v>
      </c>
      <c r="AD26" s="360">
        <f t="shared" si="6"/>
        <v>0</v>
      </c>
      <c r="AE26" s="360">
        <f t="shared" si="6"/>
        <v>0</v>
      </c>
      <c r="AF26" s="360">
        <f t="shared" si="6"/>
        <v>0</v>
      </c>
      <c r="AG26" s="360">
        <f t="shared" si="6"/>
        <v>0</v>
      </c>
      <c r="AH26" s="360">
        <f t="shared" si="6"/>
        <v>0</v>
      </c>
      <c r="AI26" s="360">
        <f t="shared" si="6"/>
        <v>0</v>
      </c>
      <c r="AJ26" s="83">
        <f t="shared" si="2"/>
        <v>1062.261615726422</v>
      </c>
    </row>
    <row r="27" spans="1:36">
      <c r="A27" s="89"/>
      <c r="B27" s="394" t="s">
        <v>734</v>
      </c>
      <c r="C27" s="361">
        <v>1060.11312584956</v>
      </c>
      <c r="D27" s="361">
        <v>0</v>
      </c>
      <c r="E27" s="361">
        <v>0</v>
      </c>
      <c r="F27" s="361">
        <v>0</v>
      </c>
      <c r="G27" s="361">
        <v>0</v>
      </c>
      <c r="H27" s="361">
        <v>0</v>
      </c>
      <c r="I27" s="361">
        <v>0</v>
      </c>
      <c r="J27" s="82">
        <v>0</v>
      </c>
      <c r="K27" s="361">
        <v>0</v>
      </c>
      <c r="L27" s="361">
        <v>0</v>
      </c>
      <c r="M27" s="361">
        <v>0</v>
      </c>
      <c r="N27" s="361">
        <v>0</v>
      </c>
      <c r="O27" s="361">
        <v>0</v>
      </c>
      <c r="P27" s="361">
        <v>0</v>
      </c>
      <c r="Q27" s="361">
        <v>0</v>
      </c>
      <c r="R27" s="361">
        <v>0</v>
      </c>
      <c r="S27" s="361">
        <v>0</v>
      </c>
      <c r="T27" s="361">
        <v>0</v>
      </c>
      <c r="U27" s="361">
        <v>0</v>
      </c>
      <c r="V27" s="361">
        <v>0</v>
      </c>
      <c r="W27" s="361">
        <v>0</v>
      </c>
      <c r="X27" s="361">
        <v>0</v>
      </c>
      <c r="Y27" s="361">
        <v>0</v>
      </c>
      <c r="Z27" s="361">
        <v>0</v>
      </c>
      <c r="AA27" s="361">
        <v>0</v>
      </c>
      <c r="AB27" s="361">
        <v>0</v>
      </c>
      <c r="AC27" s="361">
        <v>0</v>
      </c>
      <c r="AD27" s="361">
        <v>0</v>
      </c>
      <c r="AE27" s="361">
        <v>0</v>
      </c>
      <c r="AF27" s="361">
        <v>0</v>
      </c>
      <c r="AG27" s="361">
        <v>0</v>
      </c>
      <c r="AH27" s="361">
        <v>0</v>
      </c>
      <c r="AI27" s="361">
        <v>0</v>
      </c>
      <c r="AJ27" s="82">
        <f t="shared" si="2"/>
        <v>1060.11312584956</v>
      </c>
    </row>
    <row r="28" spans="1:36">
      <c r="A28" s="89"/>
      <c r="B28" s="387" t="s">
        <v>100</v>
      </c>
      <c r="C28" s="398">
        <v>0.716163292287324</v>
      </c>
      <c r="D28" s="398">
        <v>1.43232658457465</v>
      </c>
      <c r="E28" s="398">
        <v>0</v>
      </c>
      <c r="F28" s="398">
        <v>0</v>
      </c>
      <c r="G28" s="398">
        <v>0</v>
      </c>
      <c r="H28" s="398">
        <v>0</v>
      </c>
      <c r="I28" s="398">
        <v>0</v>
      </c>
      <c r="J28" s="128">
        <v>0</v>
      </c>
      <c r="K28" s="398">
        <v>0</v>
      </c>
      <c r="L28" s="398">
        <v>0</v>
      </c>
      <c r="M28" s="398">
        <v>0</v>
      </c>
      <c r="N28" s="398">
        <v>0</v>
      </c>
      <c r="O28" s="398">
        <v>0</v>
      </c>
      <c r="P28" s="398">
        <v>0</v>
      </c>
      <c r="Q28" s="398">
        <v>0</v>
      </c>
      <c r="R28" s="398">
        <v>0</v>
      </c>
      <c r="S28" s="398">
        <v>0</v>
      </c>
      <c r="T28" s="398">
        <v>0</v>
      </c>
      <c r="U28" s="398">
        <v>0</v>
      </c>
      <c r="V28" s="398">
        <v>0</v>
      </c>
      <c r="W28" s="398">
        <v>0</v>
      </c>
      <c r="X28" s="398">
        <v>0</v>
      </c>
      <c r="Y28" s="398">
        <v>0</v>
      </c>
      <c r="Z28" s="398">
        <v>0</v>
      </c>
      <c r="AA28" s="398">
        <v>0</v>
      </c>
      <c r="AB28" s="398">
        <v>0</v>
      </c>
      <c r="AC28" s="398">
        <v>0</v>
      </c>
      <c r="AD28" s="398">
        <v>0</v>
      </c>
      <c r="AE28" s="398">
        <v>0</v>
      </c>
      <c r="AF28" s="398">
        <v>0</v>
      </c>
      <c r="AG28" s="398">
        <v>0</v>
      </c>
      <c r="AH28" s="398">
        <v>0</v>
      </c>
      <c r="AI28" s="398">
        <v>0</v>
      </c>
      <c r="AJ28" s="128">
        <f t="shared" si="2"/>
        <v>2.1484898768619738</v>
      </c>
    </row>
    <row r="29" spans="1:36">
      <c r="A29" s="89"/>
      <c r="B29" s="364" t="s">
        <v>71</v>
      </c>
      <c r="C29" s="360">
        <f t="shared" ref="C29:AI29" si="7">+C30</f>
        <v>6.3881290706288025</v>
      </c>
      <c r="D29" s="360">
        <f t="shared" si="7"/>
        <v>13.790091382576971</v>
      </c>
      <c r="E29" s="360">
        <f t="shared" si="7"/>
        <v>16.118519626981492</v>
      </c>
      <c r="F29" s="360">
        <f t="shared" si="7"/>
        <v>16.634325812795339</v>
      </c>
      <c r="G29" s="360">
        <f t="shared" si="7"/>
        <v>16.536592309453816</v>
      </c>
      <c r="H29" s="360">
        <f t="shared" si="7"/>
        <v>16.503606335448168</v>
      </c>
      <c r="I29" s="360">
        <f t="shared" si="7"/>
        <v>14.489733142065965</v>
      </c>
      <c r="J29" s="360">
        <f t="shared" si="7"/>
        <v>14.456314425372245</v>
      </c>
      <c r="K29" s="360">
        <f t="shared" si="7"/>
        <v>7.1266511992724784</v>
      </c>
      <c r="L29" s="360">
        <f t="shared" si="7"/>
        <v>0.80669269069000804</v>
      </c>
      <c r="M29" s="360">
        <f t="shared" si="7"/>
        <v>0.80669269069000804</v>
      </c>
      <c r="N29" s="360">
        <f t="shared" si="7"/>
        <v>0.80669269069000804</v>
      </c>
      <c r="O29" s="360">
        <f t="shared" si="7"/>
        <v>0.403346265772422</v>
      </c>
      <c r="P29" s="360">
        <f t="shared" si="7"/>
        <v>0</v>
      </c>
      <c r="Q29" s="360">
        <f t="shared" si="7"/>
        <v>0</v>
      </c>
      <c r="R29" s="360">
        <f t="shared" si="7"/>
        <v>0</v>
      </c>
      <c r="S29" s="360">
        <f t="shared" si="7"/>
        <v>0</v>
      </c>
      <c r="T29" s="360">
        <f t="shared" si="7"/>
        <v>0</v>
      </c>
      <c r="U29" s="360">
        <f t="shared" si="7"/>
        <v>0</v>
      </c>
      <c r="V29" s="360">
        <f t="shared" si="7"/>
        <v>0</v>
      </c>
      <c r="W29" s="360">
        <f t="shared" si="7"/>
        <v>0</v>
      </c>
      <c r="X29" s="360">
        <f t="shared" si="7"/>
        <v>0</v>
      </c>
      <c r="Y29" s="360">
        <f t="shared" si="7"/>
        <v>0</v>
      </c>
      <c r="Z29" s="360">
        <f t="shared" si="7"/>
        <v>0</v>
      </c>
      <c r="AA29" s="360">
        <f t="shared" si="7"/>
        <v>0</v>
      </c>
      <c r="AB29" s="360">
        <f t="shared" si="7"/>
        <v>0</v>
      </c>
      <c r="AC29" s="360">
        <f t="shared" si="7"/>
        <v>0</v>
      </c>
      <c r="AD29" s="360">
        <f t="shared" si="7"/>
        <v>0</v>
      </c>
      <c r="AE29" s="360">
        <f t="shared" si="7"/>
        <v>0</v>
      </c>
      <c r="AF29" s="360">
        <f t="shared" si="7"/>
        <v>0</v>
      </c>
      <c r="AG29" s="360">
        <f t="shared" si="7"/>
        <v>0</v>
      </c>
      <c r="AH29" s="360">
        <f t="shared" si="7"/>
        <v>0</v>
      </c>
      <c r="AI29" s="360">
        <f t="shared" si="7"/>
        <v>0</v>
      </c>
      <c r="AJ29" s="83">
        <f t="shared" si="2"/>
        <v>124.86738764243772</v>
      </c>
    </row>
    <row r="30" spans="1:36">
      <c r="A30" s="89"/>
      <c r="B30" s="395" t="s">
        <v>100</v>
      </c>
      <c r="C30" s="361">
        <v>6.3881290706288025</v>
      </c>
      <c r="D30" s="361">
        <v>13.790091382576971</v>
      </c>
      <c r="E30" s="361">
        <v>16.118519626981492</v>
      </c>
      <c r="F30" s="361">
        <v>16.634325812795339</v>
      </c>
      <c r="G30" s="361">
        <v>16.536592309453816</v>
      </c>
      <c r="H30" s="361">
        <v>16.503606335448168</v>
      </c>
      <c r="I30" s="361">
        <v>14.489733142065965</v>
      </c>
      <c r="J30" s="82">
        <v>14.456314425372245</v>
      </c>
      <c r="K30" s="361">
        <v>7.1266511992724784</v>
      </c>
      <c r="L30" s="361">
        <v>0.80669269069000804</v>
      </c>
      <c r="M30" s="361">
        <v>0.80669269069000804</v>
      </c>
      <c r="N30" s="361">
        <v>0.80669269069000804</v>
      </c>
      <c r="O30" s="361">
        <v>0.403346265772422</v>
      </c>
      <c r="P30" s="361">
        <v>0</v>
      </c>
      <c r="Q30" s="361">
        <v>0</v>
      </c>
      <c r="R30" s="361">
        <v>0</v>
      </c>
      <c r="S30" s="361">
        <v>0</v>
      </c>
      <c r="T30" s="361">
        <v>0</v>
      </c>
      <c r="U30" s="361">
        <v>0</v>
      </c>
      <c r="V30" s="361">
        <v>0</v>
      </c>
      <c r="W30" s="361">
        <v>0</v>
      </c>
      <c r="X30" s="361">
        <v>0</v>
      </c>
      <c r="Y30" s="361">
        <v>0</v>
      </c>
      <c r="Z30" s="361">
        <v>0</v>
      </c>
      <c r="AA30" s="361">
        <v>0</v>
      </c>
      <c r="AB30" s="361">
        <v>0</v>
      </c>
      <c r="AC30" s="361">
        <v>0</v>
      </c>
      <c r="AD30" s="361">
        <v>0</v>
      </c>
      <c r="AE30" s="361">
        <v>0</v>
      </c>
      <c r="AF30" s="361">
        <v>0</v>
      </c>
      <c r="AG30" s="361">
        <v>0</v>
      </c>
      <c r="AH30" s="361">
        <v>0</v>
      </c>
      <c r="AI30" s="361">
        <v>0</v>
      </c>
      <c r="AJ30" s="82">
        <f t="shared" si="2"/>
        <v>124.86738764243772</v>
      </c>
    </row>
    <row r="31" spans="1:36">
      <c r="A31" s="89"/>
      <c r="B31" s="356" t="s">
        <v>72</v>
      </c>
      <c r="C31" s="379">
        <v>140.06701754153582</v>
      </c>
      <c r="D31" s="379">
        <v>2266.9095801980307</v>
      </c>
      <c r="E31" s="379">
        <v>329.0572362746143</v>
      </c>
      <c r="F31" s="379">
        <v>306.48061647443132</v>
      </c>
      <c r="G31" s="379">
        <v>313.49670528467215</v>
      </c>
      <c r="H31" s="379">
        <v>305.55823844970735</v>
      </c>
      <c r="I31" s="379">
        <v>304.35674025970729</v>
      </c>
      <c r="J31" s="80">
        <v>295.78167040970732</v>
      </c>
      <c r="K31" s="379">
        <v>295.68845060970727</v>
      </c>
      <c r="L31" s="379">
        <v>295.68845060970727</v>
      </c>
      <c r="M31" s="379">
        <v>295.68845060970727</v>
      </c>
      <c r="N31" s="379">
        <v>89.395688709707287</v>
      </c>
      <c r="O31" s="379">
        <v>21.895688709707294</v>
      </c>
      <c r="P31" s="379">
        <v>21.895688769707291</v>
      </c>
      <c r="Q31" s="379">
        <v>4.609064289707292</v>
      </c>
      <c r="R31" s="379">
        <v>4.359064289707292</v>
      </c>
      <c r="S31" s="379">
        <v>4.359064295152729</v>
      </c>
      <c r="T31" s="379">
        <v>4.3334678292411626</v>
      </c>
      <c r="U31" s="379">
        <v>4.3334678292411626</v>
      </c>
      <c r="V31" s="379">
        <v>4.3334678292411626</v>
      </c>
      <c r="W31" s="379">
        <v>3.720097268740008</v>
      </c>
      <c r="X31" s="379">
        <v>3.1067266488916729</v>
      </c>
      <c r="Y31" s="379">
        <v>3.1067264556439729</v>
      </c>
      <c r="Z31" s="379">
        <v>1.5793291168710291</v>
      </c>
      <c r="AA31" s="379">
        <v>0.67651393656928505</v>
      </c>
      <c r="AB31" s="379">
        <v>0</v>
      </c>
      <c r="AC31" s="379">
        <v>0</v>
      </c>
      <c r="AD31" s="379">
        <v>0</v>
      </c>
      <c r="AE31" s="379">
        <v>0</v>
      </c>
      <c r="AF31" s="379">
        <v>0</v>
      </c>
      <c r="AG31" s="379">
        <v>0</v>
      </c>
      <c r="AH31" s="379">
        <v>0</v>
      </c>
      <c r="AI31" s="379">
        <v>0</v>
      </c>
      <c r="AJ31" s="80">
        <f t="shared" si="2"/>
        <v>5320.4772126996586</v>
      </c>
    </row>
    <row r="32" spans="1:36">
      <c r="A32" s="89"/>
      <c r="B32" s="356" t="s">
        <v>373</v>
      </c>
      <c r="C32" s="379">
        <f>+C33+C35</f>
        <v>14.770345070000001</v>
      </c>
      <c r="D32" s="379">
        <f t="shared" ref="D32:AI32" si="8">+D33+D35</f>
        <v>16.68945355</v>
      </c>
      <c r="E32" s="379">
        <f t="shared" si="8"/>
        <v>1.1811965099999999</v>
      </c>
      <c r="F32" s="379">
        <f t="shared" si="8"/>
        <v>0</v>
      </c>
      <c r="G32" s="379">
        <f t="shared" si="8"/>
        <v>0</v>
      </c>
      <c r="H32" s="379">
        <f t="shared" si="8"/>
        <v>0</v>
      </c>
      <c r="I32" s="379">
        <f t="shared" si="8"/>
        <v>0</v>
      </c>
      <c r="J32" s="379">
        <f t="shared" si="8"/>
        <v>0</v>
      </c>
      <c r="K32" s="379">
        <f t="shared" si="8"/>
        <v>0</v>
      </c>
      <c r="L32" s="379">
        <f t="shared" si="8"/>
        <v>0</v>
      </c>
      <c r="M32" s="379">
        <f t="shared" si="8"/>
        <v>17.896212058723599</v>
      </c>
      <c r="N32" s="379">
        <f t="shared" si="8"/>
        <v>35.792424117447098</v>
      </c>
      <c r="O32" s="379">
        <f t="shared" si="8"/>
        <v>35.792424117447098</v>
      </c>
      <c r="P32" s="379">
        <f t="shared" si="8"/>
        <v>35.792424117447098</v>
      </c>
      <c r="Q32" s="379">
        <f t="shared" si="8"/>
        <v>35.792424117447098</v>
      </c>
      <c r="R32" s="379">
        <f t="shared" si="8"/>
        <v>35.792424117447098</v>
      </c>
      <c r="S32" s="379">
        <f t="shared" si="8"/>
        <v>35.792424117447098</v>
      </c>
      <c r="T32" s="379">
        <f t="shared" si="8"/>
        <v>35.792424117447098</v>
      </c>
      <c r="U32" s="379">
        <f t="shared" si="8"/>
        <v>35.792424117447098</v>
      </c>
      <c r="V32" s="379">
        <f t="shared" si="8"/>
        <v>53.688636190392202</v>
      </c>
      <c r="W32" s="379">
        <f t="shared" si="8"/>
        <v>0</v>
      </c>
      <c r="X32" s="379">
        <f t="shared" si="8"/>
        <v>0</v>
      </c>
      <c r="Y32" s="379">
        <f t="shared" si="8"/>
        <v>0</v>
      </c>
      <c r="Z32" s="379">
        <f t="shared" si="8"/>
        <v>0</v>
      </c>
      <c r="AA32" s="379">
        <f t="shared" si="8"/>
        <v>0</v>
      </c>
      <c r="AB32" s="379">
        <f t="shared" si="8"/>
        <v>0</v>
      </c>
      <c r="AC32" s="379">
        <f t="shared" si="8"/>
        <v>0</v>
      </c>
      <c r="AD32" s="379">
        <f t="shared" si="8"/>
        <v>0</v>
      </c>
      <c r="AE32" s="379">
        <f t="shared" si="8"/>
        <v>0</v>
      </c>
      <c r="AF32" s="379">
        <f t="shared" si="8"/>
        <v>0</v>
      </c>
      <c r="AG32" s="379">
        <f t="shared" si="8"/>
        <v>0</v>
      </c>
      <c r="AH32" s="379">
        <f t="shared" si="8"/>
        <v>0</v>
      </c>
      <c r="AI32" s="379">
        <f t="shared" si="8"/>
        <v>0</v>
      </c>
      <c r="AJ32" s="80">
        <f t="shared" si="2"/>
        <v>390.56523631869266</v>
      </c>
    </row>
    <row r="33" spans="1:70">
      <c r="A33" s="89"/>
      <c r="B33" s="363" t="s">
        <v>69</v>
      </c>
      <c r="C33" s="362">
        <f t="shared" ref="C33:AI33" si="9">+C34</f>
        <v>0</v>
      </c>
      <c r="D33" s="362">
        <f t="shared" si="9"/>
        <v>0</v>
      </c>
      <c r="E33" s="362">
        <f t="shared" si="9"/>
        <v>0</v>
      </c>
      <c r="F33" s="362">
        <f t="shared" si="9"/>
        <v>0</v>
      </c>
      <c r="G33" s="362">
        <f t="shared" si="9"/>
        <v>0</v>
      </c>
      <c r="H33" s="362">
        <f t="shared" si="9"/>
        <v>0</v>
      </c>
      <c r="I33" s="362">
        <f t="shared" si="9"/>
        <v>0</v>
      </c>
      <c r="J33" s="362">
        <f t="shared" si="9"/>
        <v>0</v>
      </c>
      <c r="K33" s="362">
        <f t="shared" si="9"/>
        <v>0</v>
      </c>
      <c r="L33" s="362">
        <f t="shared" si="9"/>
        <v>0</v>
      </c>
      <c r="M33" s="362">
        <f t="shared" si="9"/>
        <v>17.896212058723599</v>
      </c>
      <c r="N33" s="362">
        <f t="shared" si="9"/>
        <v>35.792424117447098</v>
      </c>
      <c r="O33" s="362">
        <f t="shared" si="9"/>
        <v>35.792424117447098</v>
      </c>
      <c r="P33" s="362">
        <f t="shared" si="9"/>
        <v>35.792424117447098</v>
      </c>
      <c r="Q33" s="362">
        <f t="shared" si="9"/>
        <v>35.792424117447098</v>
      </c>
      <c r="R33" s="362">
        <f t="shared" si="9"/>
        <v>35.792424117447098</v>
      </c>
      <c r="S33" s="362">
        <f t="shared" si="9"/>
        <v>35.792424117447098</v>
      </c>
      <c r="T33" s="362">
        <f t="shared" si="9"/>
        <v>35.792424117447098</v>
      </c>
      <c r="U33" s="362">
        <f t="shared" si="9"/>
        <v>35.792424117447098</v>
      </c>
      <c r="V33" s="362">
        <f t="shared" si="9"/>
        <v>53.688636190392202</v>
      </c>
      <c r="W33" s="362">
        <f t="shared" si="9"/>
        <v>0</v>
      </c>
      <c r="X33" s="362">
        <f t="shared" si="9"/>
        <v>0</v>
      </c>
      <c r="Y33" s="362">
        <f t="shared" si="9"/>
        <v>0</v>
      </c>
      <c r="Z33" s="362">
        <f t="shared" si="9"/>
        <v>0</v>
      </c>
      <c r="AA33" s="362">
        <f t="shared" si="9"/>
        <v>0</v>
      </c>
      <c r="AB33" s="362">
        <f t="shared" si="9"/>
        <v>0</v>
      </c>
      <c r="AC33" s="362">
        <f t="shared" si="9"/>
        <v>0</v>
      </c>
      <c r="AD33" s="362">
        <f t="shared" si="9"/>
        <v>0</v>
      </c>
      <c r="AE33" s="362">
        <f t="shared" si="9"/>
        <v>0</v>
      </c>
      <c r="AF33" s="362">
        <f t="shared" si="9"/>
        <v>0</v>
      </c>
      <c r="AG33" s="362">
        <f t="shared" si="9"/>
        <v>0</v>
      </c>
      <c r="AH33" s="362">
        <f t="shared" si="9"/>
        <v>0</v>
      </c>
      <c r="AI33" s="362">
        <f t="shared" si="9"/>
        <v>0</v>
      </c>
      <c r="AJ33" s="94">
        <f t="shared" si="2"/>
        <v>357.92424118869258</v>
      </c>
    </row>
    <row r="34" spans="1:70" s="93" customFormat="1">
      <c r="A34" s="5"/>
      <c r="B34" s="364" t="s">
        <v>379</v>
      </c>
      <c r="C34" s="360">
        <v>0</v>
      </c>
      <c r="D34" s="360">
        <v>0</v>
      </c>
      <c r="E34" s="360">
        <v>0</v>
      </c>
      <c r="F34" s="360">
        <v>0</v>
      </c>
      <c r="G34" s="360">
        <v>0</v>
      </c>
      <c r="H34" s="360">
        <v>0</v>
      </c>
      <c r="I34" s="360">
        <v>0</v>
      </c>
      <c r="J34" s="83">
        <v>0</v>
      </c>
      <c r="K34" s="360">
        <v>0</v>
      </c>
      <c r="L34" s="360">
        <v>0</v>
      </c>
      <c r="M34" s="360">
        <v>17.896212058723599</v>
      </c>
      <c r="N34" s="360">
        <v>35.792424117447098</v>
      </c>
      <c r="O34" s="360">
        <v>35.792424117447098</v>
      </c>
      <c r="P34" s="360">
        <v>35.792424117447098</v>
      </c>
      <c r="Q34" s="360">
        <v>35.792424117447098</v>
      </c>
      <c r="R34" s="360">
        <v>35.792424117447098</v>
      </c>
      <c r="S34" s="360">
        <v>35.792424117447098</v>
      </c>
      <c r="T34" s="360">
        <v>35.792424117447098</v>
      </c>
      <c r="U34" s="360">
        <v>35.792424117447098</v>
      </c>
      <c r="V34" s="360">
        <v>53.688636190392202</v>
      </c>
      <c r="W34" s="360">
        <v>0</v>
      </c>
      <c r="X34" s="360">
        <v>0</v>
      </c>
      <c r="Y34" s="360">
        <v>0</v>
      </c>
      <c r="Z34" s="360">
        <v>0</v>
      </c>
      <c r="AA34" s="360">
        <v>0</v>
      </c>
      <c r="AB34" s="360">
        <v>0</v>
      </c>
      <c r="AC34" s="360">
        <v>0</v>
      </c>
      <c r="AD34" s="360">
        <v>0</v>
      </c>
      <c r="AE34" s="360">
        <v>0</v>
      </c>
      <c r="AF34" s="360">
        <v>0</v>
      </c>
      <c r="AG34" s="360">
        <v>0</v>
      </c>
      <c r="AH34" s="360">
        <v>0</v>
      </c>
      <c r="AI34" s="360">
        <v>0</v>
      </c>
      <c r="AJ34" s="83">
        <f t="shared" si="2"/>
        <v>357.92424118869258</v>
      </c>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row>
    <row r="35" spans="1:70" s="93" customFormat="1">
      <c r="A35" s="5"/>
      <c r="B35" s="364" t="s">
        <v>71</v>
      </c>
      <c r="C35" s="360">
        <f t="shared" ref="C35:AI35" si="10">+C36</f>
        <v>14.770345070000001</v>
      </c>
      <c r="D35" s="360">
        <f t="shared" si="10"/>
        <v>16.68945355</v>
      </c>
      <c r="E35" s="360">
        <f t="shared" si="10"/>
        <v>1.1811965099999999</v>
      </c>
      <c r="F35" s="360">
        <f t="shared" si="10"/>
        <v>0</v>
      </c>
      <c r="G35" s="360">
        <f t="shared" si="10"/>
        <v>0</v>
      </c>
      <c r="H35" s="360">
        <f t="shared" si="10"/>
        <v>0</v>
      </c>
      <c r="I35" s="360">
        <f t="shared" si="10"/>
        <v>0</v>
      </c>
      <c r="J35" s="360">
        <f t="shared" si="10"/>
        <v>0</v>
      </c>
      <c r="K35" s="360">
        <f t="shared" si="10"/>
        <v>0</v>
      </c>
      <c r="L35" s="360">
        <f t="shared" si="10"/>
        <v>0</v>
      </c>
      <c r="M35" s="360">
        <f t="shared" si="10"/>
        <v>0</v>
      </c>
      <c r="N35" s="360">
        <f t="shared" si="10"/>
        <v>0</v>
      </c>
      <c r="O35" s="360">
        <f t="shared" si="10"/>
        <v>0</v>
      </c>
      <c r="P35" s="360">
        <f t="shared" si="10"/>
        <v>0</v>
      </c>
      <c r="Q35" s="360">
        <f t="shared" si="10"/>
        <v>0</v>
      </c>
      <c r="R35" s="360">
        <f t="shared" si="10"/>
        <v>0</v>
      </c>
      <c r="S35" s="360">
        <f t="shared" si="10"/>
        <v>0</v>
      </c>
      <c r="T35" s="360">
        <f t="shared" si="10"/>
        <v>0</v>
      </c>
      <c r="U35" s="360">
        <f t="shared" si="10"/>
        <v>0</v>
      </c>
      <c r="V35" s="360">
        <f t="shared" si="10"/>
        <v>0</v>
      </c>
      <c r="W35" s="360">
        <f t="shared" si="10"/>
        <v>0</v>
      </c>
      <c r="X35" s="360">
        <f t="shared" si="10"/>
        <v>0</v>
      </c>
      <c r="Y35" s="360">
        <f t="shared" si="10"/>
        <v>0</v>
      </c>
      <c r="Z35" s="360">
        <f t="shared" si="10"/>
        <v>0</v>
      </c>
      <c r="AA35" s="360">
        <f t="shared" si="10"/>
        <v>0</v>
      </c>
      <c r="AB35" s="360">
        <f t="shared" si="10"/>
        <v>0</v>
      </c>
      <c r="AC35" s="360">
        <f t="shared" si="10"/>
        <v>0</v>
      </c>
      <c r="AD35" s="360">
        <f t="shared" si="10"/>
        <v>0</v>
      </c>
      <c r="AE35" s="360">
        <f t="shared" si="10"/>
        <v>0</v>
      </c>
      <c r="AF35" s="360">
        <f t="shared" si="10"/>
        <v>0</v>
      </c>
      <c r="AG35" s="360">
        <f t="shared" si="10"/>
        <v>0</v>
      </c>
      <c r="AH35" s="360">
        <f t="shared" si="10"/>
        <v>0</v>
      </c>
      <c r="AI35" s="360">
        <f t="shared" si="10"/>
        <v>0</v>
      </c>
      <c r="AJ35" s="83">
        <f t="shared" ref="AJ35:AJ39" si="11">SUM(C35:AI35)</f>
        <v>32.64099513</v>
      </c>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row>
    <row r="36" spans="1:70" s="93" customFormat="1">
      <c r="A36" s="5"/>
      <c r="B36" s="365" t="s">
        <v>380</v>
      </c>
      <c r="C36" s="366">
        <v>14.770345070000001</v>
      </c>
      <c r="D36" s="366">
        <v>16.68945355</v>
      </c>
      <c r="E36" s="366">
        <v>1.1811965099999999</v>
      </c>
      <c r="F36" s="366">
        <v>0</v>
      </c>
      <c r="G36" s="366">
        <v>0</v>
      </c>
      <c r="H36" s="366">
        <v>0</v>
      </c>
      <c r="I36" s="366">
        <v>0</v>
      </c>
      <c r="J36" s="84">
        <v>0</v>
      </c>
      <c r="K36" s="366">
        <v>0</v>
      </c>
      <c r="L36" s="366">
        <v>0</v>
      </c>
      <c r="M36" s="366">
        <v>0</v>
      </c>
      <c r="N36" s="366">
        <v>0</v>
      </c>
      <c r="O36" s="366">
        <v>0</v>
      </c>
      <c r="P36" s="366">
        <v>0</v>
      </c>
      <c r="Q36" s="366">
        <v>0</v>
      </c>
      <c r="R36" s="366">
        <v>0</v>
      </c>
      <c r="S36" s="366">
        <v>0</v>
      </c>
      <c r="T36" s="366">
        <v>0</v>
      </c>
      <c r="U36" s="366">
        <v>0</v>
      </c>
      <c r="V36" s="366">
        <v>0</v>
      </c>
      <c r="W36" s="366">
        <v>0</v>
      </c>
      <c r="X36" s="366">
        <v>0</v>
      </c>
      <c r="Y36" s="366">
        <v>0</v>
      </c>
      <c r="Z36" s="366">
        <v>0</v>
      </c>
      <c r="AA36" s="366">
        <v>0</v>
      </c>
      <c r="AB36" s="366">
        <v>0</v>
      </c>
      <c r="AC36" s="366">
        <v>0</v>
      </c>
      <c r="AD36" s="366">
        <v>0</v>
      </c>
      <c r="AE36" s="366">
        <v>0</v>
      </c>
      <c r="AF36" s="366">
        <v>0</v>
      </c>
      <c r="AG36" s="366">
        <v>0</v>
      </c>
      <c r="AH36" s="366">
        <v>0</v>
      </c>
      <c r="AI36" s="366">
        <v>0</v>
      </c>
      <c r="AJ36" s="84">
        <f t="shared" si="11"/>
        <v>32.64099513</v>
      </c>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row>
    <row r="37" spans="1:70" s="93" customFormat="1">
      <c r="A37" s="5"/>
      <c r="B37" s="363" t="s">
        <v>928</v>
      </c>
      <c r="C37" s="362">
        <f t="shared" ref="C37:AI37" si="12">+C38+C39</f>
        <v>136.80783919576319</v>
      </c>
      <c r="D37" s="362">
        <f t="shared" si="12"/>
        <v>211.87691700491962</v>
      </c>
      <c r="E37" s="362">
        <f t="shared" si="12"/>
        <v>236.06241153157248</v>
      </c>
      <c r="F37" s="362">
        <f t="shared" si="12"/>
        <v>198.28380996888706</v>
      </c>
      <c r="G37" s="362">
        <f t="shared" si="12"/>
        <v>45.353648496719259</v>
      </c>
      <c r="H37" s="362">
        <f t="shared" si="12"/>
        <v>1.1479455600000001</v>
      </c>
      <c r="I37" s="362">
        <f t="shared" si="12"/>
        <v>1.1479455600000001</v>
      </c>
      <c r="J37" s="362">
        <f t="shared" si="12"/>
        <v>0.47831080999999998</v>
      </c>
      <c r="K37" s="362">
        <f t="shared" si="12"/>
        <v>0</v>
      </c>
      <c r="L37" s="362">
        <f t="shared" si="12"/>
        <v>0</v>
      </c>
      <c r="M37" s="362">
        <f t="shared" si="12"/>
        <v>0</v>
      </c>
      <c r="N37" s="362">
        <f t="shared" si="12"/>
        <v>0</v>
      </c>
      <c r="O37" s="362">
        <f t="shared" si="12"/>
        <v>0</v>
      </c>
      <c r="P37" s="362">
        <f t="shared" si="12"/>
        <v>0</v>
      </c>
      <c r="Q37" s="362">
        <f t="shared" si="12"/>
        <v>0</v>
      </c>
      <c r="R37" s="362">
        <f t="shared" si="12"/>
        <v>0</v>
      </c>
      <c r="S37" s="362">
        <f t="shared" si="12"/>
        <v>0</v>
      </c>
      <c r="T37" s="362">
        <f t="shared" si="12"/>
        <v>0</v>
      </c>
      <c r="U37" s="362">
        <f t="shared" si="12"/>
        <v>0</v>
      </c>
      <c r="V37" s="362">
        <f t="shared" si="12"/>
        <v>0</v>
      </c>
      <c r="W37" s="362">
        <f t="shared" si="12"/>
        <v>0</v>
      </c>
      <c r="X37" s="362">
        <f t="shared" si="12"/>
        <v>0</v>
      </c>
      <c r="Y37" s="362">
        <f t="shared" si="12"/>
        <v>0</v>
      </c>
      <c r="Z37" s="362">
        <f t="shared" si="12"/>
        <v>0</v>
      </c>
      <c r="AA37" s="362">
        <f t="shared" si="12"/>
        <v>0</v>
      </c>
      <c r="AB37" s="362">
        <f t="shared" si="12"/>
        <v>0</v>
      </c>
      <c r="AC37" s="362">
        <f t="shared" si="12"/>
        <v>0</v>
      </c>
      <c r="AD37" s="362">
        <f t="shared" si="12"/>
        <v>0</v>
      </c>
      <c r="AE37" s="362">
        <f t="shared" si="12"/>
        <v>0</v>
      </c>
      <c r="AF37" s="362">
        <f t="shared" si="12"/>
        <v>0</v>
      </c>
      <c r="AG37" s="362">
        <f t="shared" si="12"/>
        <v>0</v>
      </c>
      <c r="AH37" s="362">
        <f t="shared" si="12"/>
        <v>0</v>
      </c>
      <c r="AI37" s="362">
        <f t="shared" si="12"/>
        <v>0</v>
      </c>
      <c r="AJ37" s="94">
        <f t="shared" si="11"/>
        <v>831.15882812786174</v>
      </c>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row>
    <row r="38" spans="1:70" s="93" customFormat="1">
      <c r="A38" s="5"/>
      <c r="B38" s="363" t="s">
        <v>73</v>
      </c>
      <c r="C38" s="362">
        <v>33.339579205763201</v>
      </c>
      <c r="D38" s="362">
        <v>14.906391374919609</v>
      </c>
      <c r="E38" s="362">
        <v>18.66284897157248</v>
      </c>
      <c r="F38" s="362">
        <v>23.375714268887052</v>
      </c>
      <c r="G38" s="362">
        <v>13.633855136719259</v>
      </c>
      <c r="H38" s="362">
        <v>0</v>
      </c>
      <c r="I38" s="362">
        <v>0</v>
      </c>
      <c r="J38" s="94">
        <v>0</v>
      </c>
      <c r="K38" s="362">
        <v>0</v>
      </c>
      <c r="L38" s="362">
        <v>0</v>
      </c>
      <c r="M38" s="362">
        <v>0</v>
      </c>
      <c r="N38" s="362">
        <v>0</v>
      </c>
      <c r="O38" s="362">
        <v>0</v>
      </c>
      <c r="P38" s="362">
        <v>0</v>
      </c>
      <c r="Q38" s="362">
        <v>0</v>
      </c>
      <c r="R38" s="362">
        <v>0</v>
      </c>
      <c r="S38" s="362">
        <v>0</v>
      </c>
      <c r="T38" s="362">
        <v>0</v>
      </c>
      <c r="U38" s="362">
        <v>0</v>
      </c>
      <c r="V38" s="362">
        <v>0</v>
      </c>
      <c r="W38" s="362">
        <v>0</v>
      </c>
      <c r="X38" s="362">
        <v>0</v>
      </c>
      <c r="Y38" s="362">
        <v>0</v>
      </c>
      <c r="Z38" s="362">
        <v>0</v>
      </c>
      <c r="AA38" s="362">
        <v>0</v>
      </c>
      <c r="AB38" s="362">
        <v>0</v>
      </c>
      <c r="AC38" s="362">
        <v>0</v>
      </c>
      <c r="AD38" s="362">
        <v>0</v>
      </c>
      <c r="AE38" s="362">
        <v>0</v>
      </c>
      <c r="AF38" s="362">
        <v>0</v>
      </c>
      <c r="AG38" s="362">
        <v>0</v>
      </c>
      <c r="AH38" s="362">
        <v>0</v>
      </c>
      <c r="AI38" s="362">
        <v>0</v>
      </c>
      <c r="AJ38" s="94">
        <f t="shared" si="11"/>
        <v>103.91838895786161</v>
      </c>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row>
    <row r="39" spans="1:70" s="93" customFormat="1">
      <c r="A39" s="5"/>
      <c r="B39" s="365" t="s">
        <v>71</v>
      </c>
      <c r="C39" s="366">
        <v>103.46825998999999</v>
      </c>
      <c r="D39" s="366">
        <v>196.97052563</v>
      </c>
      <c r="E39" s="366">
        <v>217.39956255999999</v>
      </c>
      <c r="F39" s="366">
        <v>174.90809570000002</v>
      </c>
      <c r="G39" s="366">
        <v>31.719793360000001</v>
      </c>
      <c r="H39" s="366">
        <v>1.1479455600000001</v>
      </c>
      <c r="I39" s="366">
        <v>1.1479455600000001</v>
      </c>
      <c r="J39" s="84">
        <v>0.47831080999999998</v>
      </c>
      <c r="K39" s="366">
        <v>0</v>
      </c>
      <c r="L39" s="366">
        <v>0</v>
      </c>
      <c r="M39" s="366">
        <v>0</v>
      </c>
      <c r="N39" s="366">
        <v>0</v>
      </c>
      <c r="O39" s="366">
        <v>0</v>
      </c>
      <c r="P39" s="366">
        <v>0</v>
      </c>
      <c r="Q39" s="366">
        <v>0</v>
      </c>
      <c r="R39" s="366">
        <v>0</v>
      </c>
      <c r="S39" s="366">
        <v>0</v>
      </c>
      <c r="T39" s="366">
        <v>0</v>
      </c>
      <c r="U39" s="366">
        <v>0</v>
      </c>
      <c r="V39" s="366">
        <v>0</v>
      </c>
      <c r="W39" s="366">
        <v>0</v>
      </c>
      <c r="X39" s="366">
        <v>0</v>
      </c>
      <c r="Y39" s="366">
        <v>0</v>
      </c>
      <c r="Z39" s="366">
        <v>0</v>
      </c>
      <c r="AA39" s="366">
        <v>0</v>
      </c>
      <c r="AB39" s="366">
        <v>0</v>
      </c>
      <c r="AC39" s="366">
        <v>0</v>
      </c>
      <c r="AD39" s="366">
        <v>0</v>
      </c>
      <c r="AE39" s="366">
        <v>0</v>
      </c>
      <c r="AF39" s="366">
        <v>0</v>
      </c>
      <c r="AG39" s="366">
        <v>0</v>
      </c>
      <c r="AH39" s="366">
        <v>0</v>
      </c>
      <c r="AI39" s="366">
        <v>0</v>
      </c>
      <c r="AJ39" s="84">
        <f t="shared" si="11"/>
        <v>727.24043917000006</v>
      </c>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row>
    <row r="40" spans="1:70" ht="13.5" thickBot="1">
      <c r="B40" s="367"/>
      <c r="C40" s="368"/>
      <c r="D40" s="368"/>
      <c r="E40" s="368"/>
      <c r="F40" s="368"/>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row>
    <row r="41" spans="1:70" ht="13.5" thickBot="1">
      <c r="A41" s="162"/>
      <c r="B41" s="126" t="s">
        <v>240</v>
      </c>
      <c r="C41" s="78">
        <v>6429.7038986249099</v>
      </c>
      <c r="D41" s="78">
        <v>5413.6443626717701</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127">
        <f>SUM(C41:AI41)</f>
        <v>11843.34826129668</v>
      </c>
    </row>
    <row r="42" spans="1:70" ht="13.5" thickBot="1">
      <c r="B42" s="369"/>
      <c r="C42" s="368"/>
      <c r="D42" s="368"/>
      <c r="E42" s="368"/>
      <c r="F42" s="368"/>
      <c r="G42" s="370"/>
      <c r="H42" s="370"/>
      <c r="I42" s="370"/>
      <c r="J42" s="371"/>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row>
    <row r="43" spans="1:70" ht="13.5" thickBot="1">
      <c r="A43" s="162"/>
      <c r="B43" s="126" t="s">
        <v>309</v>
      </c>
      <c r="C43" s="78">
        <f t="shared" ref="C43:AI43" si="13">+C44+C61+SUM(C78:C130)+C133</f>
        <v>28060.675743256394</v>
      </c>
      <c r="D43" s="78">
        <f t="shared" si="13"/>
        <v>34482.998994739974</v>
      </c>
      <c r="E43" s="78">
        <f t="shared" si="13"/>
        <v>28819.505155664185</v>
      </c>
      <c r="F43" s="78">
        <f t="shared" si="13"/>
        <v>21134.264549361385</v>
      </c>
      <c r="G43" s="78">
        <f t="shared" si="13"/>
        <v>18037.926664408849</v>
      </c>
      <c r="H43" s="78">
        <f t="shared" si="13"/>
        <v>15564.359099665538</v>
      </c>
      <c r="I43" s="78">
        <f t="shared" si="13"/>
        <v>19505.420610276215</v>
      </c>
      <c r="J43" s="78">
        <f t="shared" si="13"/>
        <v>11941.299874752922</v>
      </c>
      <c r="K43" s="78">
        <f t="shared" si="13"/>
        <v>12661.929063268497</v>
      </c>
      <c r="L43" s="78">
        <f t="shared" si="13"/>
        <v>9197.3149596731018</v>
      </c>
      <c r="M43" s="78">
        <f t="shared" si="13"/>
        <v>3391.8841590966745</v>
      </c>
      <c r="N43" s="78">
        <f t="shared" si="13"/>
        <v>4137.577515300216</v>
      </c>
      <c r="O43" s="78">
        <f t="shared" si="13"/>
        <v>4137.577515300216</v>
      </c>
      <c r="P43" s="78">
        <f t="shared" si="13"/>
        <v>4137.577515300216</v>
      </c>
      <c r="Q43" s="78">
        <f t="shared" si="13"/>
        <v>4137.577515300216</v>
      </c>
      <c r="R43" s="78">
        <f t="shared" si="13"/>
        <v>1862.4506432342898</v>
      </c>
      <c r="S43" s="78">
        <f t="shared" si="13"/>
        <v>2760.3085431842896</v>
      </c>
      <c r="T43" s="78">
        <f t="shared" si="13"/>
        <v>5304.4693218986349</v>
      </c>
      <c r="U43" s="78">
        <f t="shared" si="13"/>
        <v>3581.6771370486344</v>
      </c>
      <c r="V43" s="78">
        <f t="shared" si="13"/>
        <v>3402.3047781521759</v>
      </c>
      <c r="W43" s="78">
        <f t="shared" si="13"/>
        <v>1116.5386595415512</v>
      </c>
      <c r="X43" s="78">
        <f t="shared" si="13"/>
        <v>921.33208454155124</v>
      </c>
      <c r="Y43" s="78">
        <f t="shared" si="13"/>
        <v>805.83143454155118</v>
      </c>
      <c r="Z43" s="78">
        <f t="shared" si="13"/>
        <v>799.99343454155121</v>
      </c>
      <c r="AA43" s="78">
        <f t="shared" si="13"/>
        <v>794.36843454155121</v>
      </c>
      <c r="AB43" s="78">
        <f t="shared" si="13"/>
        <v>794.36843454155121</v>
      </c>
      <c r="AC43" s="78">
        <f t="shared" si="13"/>
        <v>794.36843454155121</v>
      </c>
      <c r="AD43" s="78">
        <f t="shared" si="13"/>
        <v>2750.2076558272061</v>
      </c>
      <c r="AE43" s="78">
        <f t="shared" si="13"/>
        <v>852.77102970466422</v>
      </c>
      <c r="AF43" s="78">
        <f t="shared" si="13"/>
        <v>3000.2076558272061</v>
      </c>
      <c r="AG43" s="78">
        <f t="shared" si="13"/>
        <v>0.20765582720627199</v>
      </c>
      <c r="AH43" s="78">
        <f t="shared" si="13"/>
        <v>0.20765582720627199</v>
      </c>
      <c r="AI43" s="78">
        <f t="shared" si="13"/>
        <v>2762.2516938065837</v>
      </c>
      <c r="AJ43" s="127">
        <f t="shared" ref="AJ43:AJ74" si="14">SUM(C43:AI43)</f>
        <v>251651.75362249344</v>
      </c>
    </row>
    <row r="44" spans="1:70">
      <c r="B44" s="372" t="s">
        <v>75</v>
      </c>
      <c r="C44" s="373">
        <f t="shared" ref="C44:AI44" si="15">+C45+C48+C55+C58</f>
        <v>0</v>
      </c>
      <c r="D44" s="373">
        <f t="shared" si="15"/>
        <v>0</v>
      </c>
      <c r="E44" s="373">
        <f t="shared" si="15"/>
        <v>0</v>
      </c>
      <c r="F44" s="373">
        <f t="shared" si="15"/>
        <v>0</v>
      </c>
      <c r="G44" s="373">
        <f t="shared" si="15"/>
        <v>0</v>
      </c>
      <c r="H44" s="373">
        <f t="shared" si="15"/>
        <v>0</v>
      </c>
      <c r="I44" s="373">
        <f t="shared" si="15"/>
        <v>0</v>
      </c>
      <c r="J44" s="373">
        <f t="shared" si="15"/>
        <v>0</v>
      </c>
      <c r="K44" s="373">
        <f t="shared" si="15"/>
        <v>0</v>
      </c>
      <c r="L44" s="373">
        <f t="shared" si="15"/>
        <v>0</v>
      </c>
      <c r="M44" s="373">
        <f t="shared" si="15"/>
        <v>745.69335620354218</v>
      </c>
      <c r="N44" s="373">
        <f t="shared" si="15"/>
        <v>1491.3867124070835</v>
      </c>
      <c r="O44" s="373">
        <f t="shared" si="15"/>
        <v>1491.3867124070835</v>
      </c>
      <c r="P44" s="373">
        <f t="shared" si="15"/>
        <v>1491.3867124070835</v>
      </c>
      <c r="Q44" s="373">
        <f t="shared" si="15"/>
        <v>1491.3867124070835</v>
      </c>
      <c r="R44" s="373">
        <f t="shared" si="15"/>
        <v>1491.3867124070835</v>
      </c>
      <c r="S44" s="373">
        <f t="shared" si="15"/>
        <v>1491.3867124070835</v>
      </c>
      <c r="T44" s="373">
        <f t="shared" si="15"/>
        <v>1491.3867124070835</v>
      </c>
      <c r="U44" s="373">
        <f t="shared" si="15"/>
        <v>1491.3867124070835</v>
      </c>
      <c r="V44" s="373">
        <f t="shared" si="15"/>
        <v>2237.0800686106249</v>
      </c>
      <c r="W44" s="373">
        <f t="shared" si="15"/>
        <v>0</v>
      </c>
      <c r="X44" s="373">
        <f t="shared" si="15"/>
        <v>0</v>
      </c>
      <c r="Y44" s="373">
        <f t="shared" si="15"/>
        <v>0</v>
      </c>
      <c r="Z44" s="373">
        <f t="shared" si="15"/>
        <v>0</v>
      </c>
      <c r="AA44" s="373">
        <f t="shared" si="15"/>
        <v>0</v>
      </c>
      <c r="AB44" s="373">
        <f t="shared" si="15"/>
        <v>0</v>
      </c>
      <c r="AC44" s="373">
        <f t="shared" si="15"/>
        <v>0</v>
      </c>
      <c r="AD44" s="373">
        <f t="shared" si="15"/>
        <v>0</v>
      </c>
      <c r="AE44" s="373">
        <f t="shared" si="15"/>
        <v>0</v>
      </c>
      <c r="AF44" s="373">
        <f t="shared" si="15"/>
        <v>0</v>
      </c>
      <c r="AG44" s="373">
        <f t="shared" si="15"/>
        <v>0</v>
      </c>
      <c r="AH44" s="373">
        <f>+AH45+AH48+AH55+AH58</f>
        <v>0</v>
      </c>
      <c r="AI44" s="373">
        <f t="shared" si="15"/>
        <v>0</v>
      </c>
      <c r="AJ44" s="85">
        <f t="shared" si="14"/>
        <v>14913.867124070837</v>
      </c>
    </row>
    <row r="45" spans="1:70">
      <c r="B45" s="283" t="s">
        <v>19</v>
      </c>
      <c r="C45" s="374">
        <f t="shared" ref="C45:AI45" si="16">+C46+C47</f>
        <v>0</v>
      </c>
      <c r="D45" s="374">
        <f t="shared" si="16"/>
        <v>0</v>
      </c>
      <c r="E45" s="374">
        <f t="shared" si="16"/>
        <v>0</v>
      </c>
      <c r="F45" s="374">
        <f t="shared" si="16"/>
        <v>0</v>
      </c>
      <c r="G45" s="374">
        <f t="shared" si="16"/>
        <v>0</v>
      </c>
      <c r="H45" s="374">
        <f t="shared" si="16"/>
        <v>0</v>
      </c>
      <c r="I45" s="374">
        <f t="shared" si="16"/>
        <v>0</v>
      </c>
      <c r="J45" s="374">
        <f t="shared" si="16"/>
        <v>0</v>
      </c>
      <c r="K45" s="374">
        <f t="shared" si="16"/>
        <v>0</v>
      </c>
      <c r="L45" s="374">
        <f t="shared" si="16"/>
        <v>0</v>
      </c>
      <c r="M45" s="374">
        <f t="shared" si="16"/>
        <v>34.642078272481783</v>
      </c>
      <c r="N45" s="374">
        <f t="shared" si="16"/>
        <v>69.284156544963565</v>
      </c>
      <c r="O45" s="374">
        <f t="shared" si="16"/>
        <v>69.284156544963565</v>
      </c>
      <c r="P45" s="374">
        <f t="shared" si="16"/>
        <v>69.284156544963565</v>
      </c>
      <c r="Q45" s="374">
        <f t="shared" si="16"/>
        <v>69.284156544963565</v>
      </c>
      <c r="R45" s="374">
        <f t="shared" si="16"/>
        <v>69.284156544963565</v>
      </c>
      <c r="S45" s="374">
        <f t="shared" si="16"/>
        <v>69.284156544963565</v>
      </c>
      <c r="T45" s="374">
        <f t="shared" si="16"/>
        <v>69.284156544963565</v>
      </c>
      <c r="U45" s="374">
        <f t="shared" si="16"/>
        <v>69.284156544963565</v>
      </c>
      <c r="V45" s="374">
        <f t="shared" si="16"/>
        <v>103.92623481744485</v>
      </c>
      <c r="W45" s="374">
        <f t="shared" si="16"/>
        <v>0</v>
      </c>
      <c r="X45" s="374">
        <f t="shared" si="16"/>
        <v>0</v>
      </c>
      <c r="Y45" s="374">
        <f t="shared" si="16"/>
        <v>0</v>
      </c>
      <c r="Z45" s="374">
        <f t="shared" si="16"/>
        <v>0</v>
      </c>
      <c r="AA45" s="374">
        <f t="shared" si="16"/>
        <v>0</v>
      </c>
      <c r="AB45" s="374">
        <f t="shared" si="16"/>
        <v>0</v>
      </c>
      <c r="AC45" s="374">
        <f t="shared" si="16"/>
        <v>0</v>
      </c>
      <c r="AD45" s="374">
        <f t="shared" si="16"/>
        <v>0</v>
      </c>
      <c r="AE45" s="374">
        <f t="shared" si="16"/>
        <v>0</v>
      </c>
      <c r="AF45" s="374">
        <f t="shared" si="16"/>
        <v>0</v>
      </c>
      <c r="AG45" s="374">
        <f t="shared" si="16"/>
        <v>0</v>
      </c>
      <c r="AH45" s="374">
        <f t="shared" si="16"/>
        <v>0</v>
      </c>
      <c r="AI45" s="374">
        <f t="shared" si="16"/>
        <v>0</v>
      </c>
      <c r="AJ45" s="95">
        <f t="shared" si="14"/>
        <v>692.84156544963525</v>
      </c>
    </row>
    <row r="46" spans="1:70">
      <c r="B46" s="375" t="s">
        <v>241</v>
      </c>
      <c r="C46" s="374">
        <v>0</v>
      </c>
      <c r="D46" s="374">
        <v>0</v>
      </c>
      <c r="E46" s="374">
        <v>0</v>
      </c>
      <c r="F46" s="374">
        <v>0</v>
      </c>
      <c r="G46" s="374">
        <v>0</v>
      </c>
      <c r="H46" s="374">
        <v>0</v>
      </c>
      <c r="I46" s="374">
        <v>0</v>
      </c>
      <c r="J46" s="81">
        <v>0</v>
      </c>
      <c r="K46" s="374">
        <v>0</v>
      </c>
      <c r="L46" s="374">
        <v>0</v>
      </c>
      <c r="M46" s="374">
        <v>34.504852398248502</v>
      </c>
      <c r="N46" s="374">
        <v>69.009704796497005</v>
      </c>
      <c r="O46" s="374">
        <v>69.009704796497005</v>
      </c>
      <c r="P46" s="374">
        <v>69.009704796497005</v>
      </c>
      <c r="Q46" s="374">
        <v>69.009704796497005</v>
      </c>
      <c r="R46" s="374">
        <v>69.009704796497005</v>
      </c>
      <c r="S46" s="374">
        <v>69.009704796497005</v>
      </c>
      <c r="T46" s="374">
        <v>69.009704796497005</v>
      </c>
      <c r="U46" s="374">
        <v>69.009704796497005</v>
      </c>
      <c r="V46" s="374">
        <v>103.51455719474501</v>
      </c>
      <c r="W46" s="374">
        <v>0</v>
      </c>
      <c r="X46" s="374">
        <v>0</v>
      </c>
      <c r="Y46" s="374">
        <v>0</v>
      </c>
      <c r="Z46" s="374">
        <v>0</v>
      </c>
      <c r="AA46" s="374">
        <v>0</v>
      </c>
      <c r="AB46" s="374">
        <v>0</v>
      </c>
      <c r="AC46" s="374">
        <v>0</v>
      </c>
      <c r="AD46" s="374">
        <v>0</v>
      </c>
      <c r="AE46" s="374">
        <v>0</v>
      </c>
      <c r="AF46" s="374">
        <v>0</v>
      </c>
      <c r="AG46" s="374">
        <v>0</v>
      </c>
      <c r="AH46" s="374">
        <v>0</v>
      </c>
      <c r="AI46" s="374">
        <v>0</v>
      </c>
      <c r="AJ46" s="81">
        <f t="shared" si="14"/>
        <v>690.09704796496953</v>
      </c>
    </row>
    <row r="47" spans="1:70">
      <c r="A47" s="89"/>
      <c r="B47" s="375" t="s">
        <v>242</v>
      </c>
      <c r="C47" s="374">
        <v>0</v>
      </c>
      <c r="D47" s="374">
        <v>0</v>
      </c>
      <c r="E47" s="374">
        <v>0</v>
      </c>
      <c r="F47" s="374">
        <v>0</v>
      </c>
      <c r="G47" s="374">
        <v>0</v>
      </c>
      <c r="H47" s="374">
        <v>0</v>
      </c>
      <c r="I47" s="374">
        <v>0</v>
      </c>
      <c r="J47" s="81">
        <v>0</v>
      </c>
      <c r="K47" s="374">
        <v>0</v>
      </c>
      <c r="L47" s="374">
        <v>0</v>
      </c>
      <c r="M47" s="374">
        <v>0.137225874233282</v>
      </c>
      <c r="N47" s="374">
        <v>0.27445174846656301</v>
      </c>
      <c r="O47" s="374">
        <v>0.27445174846656301</v>
      </c>
      <c r="P47" s="374">
        <v>0.27445174846656301</v>
      </c>
      <c r="Q47" s="374">
        <v>0.27445174846656301</v>
      </c>
      <c r="R47" s="374">
        <v>0.27445174846656301</v>
      </c>
      <c r="S47" s="374">
        <v>0.27445174846656301</v>
      </c>
      <c r="T47" s="374">
        <v>0.27445174846656301</v>
      </c>
      <c r="U47" s="374">
        <v>0.27445174846656301</v>
      </c>
      <c r="V47" s="374">
        <v>0.41167762269984498</v>
      </c>
      <c r="W47" s="374">
        <v>0</v>
      </c>
      <c r="X47" s="374">
        <v>0</v>
      </c>
      <c r="Y47" s="374">
        <v>0</v>
      </c>
      <c r="Z47" s="374">
        <v>0</v>
      </c>
      <c r="AA47" s="374">
        <v>0</v>
      </c>
      <c r="AB47" s="374">
        <v>0</v>
      </c>
      <c r="AC47" s="374">
        <v>0</v>
      </c>
      <c r="AD47" s="374">
        <v>0</v>
      </c>
      <c r="AE47" s="374">
        <v>0</v>
      </c>
      <c r="AF47" s="374">
        <v>0</v>
      </c>
      <c r="AG47" s="374">
        <v>0</v>
      </c>
      <c r="AH47" s="374">
        <v>0</v>
      </c>
      <c r="AI47" s="374">
        <v>0</v>
      </c>
      <c r="AJ47" s="81">
        <f t="shared" si="14"/>
        <v>2.7445174846656308</v>
      </c>
    </row>
    <row r="48" spans="1:70">
      <c r="A48" s="89"/>
      <c r="B48" s="283" t="s">
        <v>20</v>
      </c>
      <c r="C48" s="374">
        <f t="shared" ref="C48:AI48" si="17">+C49+C52</f>
        <v>0</v>
      </c>
      <c r="D48" s="374">
        <f t="shared" si="17"/>
        <v>0</v>
      </c>
      <c r="E48" s="374">
        <f t="shared" si="17"/>
        <v>0</v>
      </c>
      <c r="F48" s="374">
        <f t="shared" si="17"/>
        <v>0</v>
      </c>
      <c r="G48" s="374">
        <f t="shared" si="17"/>
        <v>0</v>
      </c>
      <c r="H48" s="374">
        <f t="shared" si="17"/>
        <v>0</v>
      </c>
      <c r="I48" s="374">
        <f t="shared" si="17"/>
        <v>0</v>
      </c>
      <c r="J48" s="374">
        <f t="shared" si="17"/>
        <v>0</v>
      </c>
      <c r="K48" s="374">
        <f t="shared" si="17"/>
        <v>0</v>
      </c>
      <c r="L48" s="374">
        <f t="shared" si="17"/>
        <v>0</v>
      </c>
      <c r="M48" s="374">
        <f t="shared" si="17"/>
        <v>334.73154590000001</v>
      </c>
      <c r="N48" s="374">
        <f t="shared" si="17"/>
        <v>669.46309180000003</v>
      </c>
      <c r="O48" s="374">
        <f t="shared" si="17"/>
        <v>669.46309180000003</v>
      </c>
      <c r="P48" s="374">
        <f t="shared" si="17"/>
        <v>669.46309180000003</v>
      </c>
      <c r="Q48" s="374">
        <f t="shared" si="17"/>
        <v>669.46309180000003</v>
      </c>
      <c r="R48" s="374">
        <f t="shared" si="17"/>
        <v>669.46309180000003</v>
      </c>
      <c r="S48" s="374">
        <f t="shared" si="17"/>
        <v>669.46309180000003</v>
      </c>
      <c r="T48" s="374">
        <f t="shared" si="17"/>
        <v>669.46309180000003</v>
      </c>
      <c r="U48" s="374">
        <f t="shared" si="17"/>
        <v>669.46309180000003</v>
      </c>
      <c r="V48" s="374">
        <f t="shared" si="17"/>
        <v>1004.1946377</v>
      </c>
      <c r="W48" s="374">
        <f t="shared" si="17"/>
        <v>0</v>
      </c>
      <c r="X48" s="374">
        <f t="shared" si="17"/>
        <v>0</v>
      </c>
      <c r="Y48" s="374">
        <f t="shared" si="17"/>
        <v>0</v>
      </c>
      <c r="Z48" s="374">
        <f t="shared" si="17"/>
        <v>0</v>
      </c>
      <c r="AA48" s="374">
        <f t="shared" si="17"/>
        <v>0</v>
      </c>
      <c r="AB48" s="374">
        <f t="shared" si="17"/>
        <v>0</v>
      </c>
      <c r="AC48" s="374">
        <f t="shared" si="17"/>
        <v>0</v>
      </c>
      <c r="AD48" s="374">
        <f t="shared" si="17"/>
        <v>0</v>
      </c>
      <c r="AE48" s="374">
        <f t="shared" si="17"/>
        <v>0</v>
      </c>
      <c r="AF48" s="374">
        <f t="shared" si="17"/>
        <v>0</v>
      </c>
      <c r="AG48" s="374">
        <f t="shared" si="17"/>
        <v>0</v>
      </c>
      <c r="AH48" s="374">
        <f t="shared" si="17"/>
        <v>0</v>
      </c>
      <c r="AI48" s="374">
        <f t="shared" si="17"/>
        <v>0</v>
      </c>
      <c r="AJ48" s="81">
        <f t="shared" si="14"/>
        <v>6694.6309180000017</v>
      </c>
    </row>
    <row r="49" spans="1:36">
      <c r="A49" s="89"/>
      <c r="B49" s="375" t="s">
        <v>241</v>
      </c>
      <c r="C49" s="374">
        <f t="shared" ref="C49:AI49" si="18">+C50+C51</f>
        <v>0</v>
      </c>
      <c r="D49" s="374">
        <f t="shared" si="18"/>
        <v>0</v>
      </c>
      <c r="E49" s="374">
        <f t="shared" si="18"/>
        <v>0</v>
      </c>
      <c r="F49" s="374">
        <f t="shared" si="18"/>
        <v>0</v>
      </c>
      <c r="G49" s="374">
        <f t="shared" si="18"/>
        <v>0</v>
      </c>
      <c r="H49" s="374">
        <f t="shared" si="18"/>
        <v>0</v>
      </c>
      <c r="I49" s="374">
        <f t="shared" si="18"/>
        <v>0</v>
      </c>
      <c r="J49" s="374">
        <f t="shared" si="18"/>
        <v>0</v>
      </c>
      <c r="K49" s="374">
        <f t="shared" si="18"/>
        <v>0</v>
      </c>
      <c r="L49" s="374">
        <f t="shared" si="18"/>
        <v>0</v>
      </c>
      <c r="M49" s="374">
        <f t="shared" si="18"/>
        <v>326.31260185000002</v>
      </c>
      <c r="N49" s="374">
        <f t="shared" si="18"/>
        <v>652.62520370000004</v>
      </c>
      <c r="O49" s="374">
        <f t="shared" si="18"/>
        <v>652.62520370000004</v>
      </c>
      <c r="P49" s="374">
        <f t="shared" si="18"/>
        <v>652.62520370000004</v>
      </c>
      <c r="Q49" s="374">
        <f t="shared" si="18"/>
        <v>652.62520370000004</v>
      </c>
      <c r="R49" s="374">
        <f t="shared" si="18"/>
        <v>652.62520370000004</v>
      </c>
      <c r="S49" s="374">
        <f t="shared" si="18"/>
        <v>652.62520370000004</v>
      </c>
      <c r="T49" s="374">
        <f t="shared" si="18"/>
        <v>652.62520370000004</v>
      </c>
      <c r="U49" s="374">
        <f t="shared" si="18"/>
        <v>652.62520370000004</v>
      </c>
      <c r="V49" s="374">
        <f t="shared" si="18"/>
        <v>978.93780555000001</v>
      </c>
      <c r="W49" s="374">
        <f t="shared" si="18"/>
        <v>0</v>
      </c>
      <c r="X49" s="374">
        <f t="shared" si="18"/>
        <v>0</v>
      </c>
      <c r="Y49" s="374">
        <f t="shared" si="18"/>
        <v>0</v>
      </c>
      <c r="Z49" s="374">
        <f t="shared" si="18"/>
        <v>0</v>
      </c>
      <c r="AA49" s="374">
        <f t="shared" si="18"/>
        <v>0</v>
      </c>
      <c r="AB49" s="374">
        <f t="shared" si="18"/>
        <v>0</v>
      </c>
      <c r="AC49" s="374">
        <f t="shared" si="18"/>
        <v>0</v>
      </c>
      <c r="AD49" s="374">
        <f t="shared" si="18"/>
        <v>0</v>
      </c>
      <c r="AE49" s="374">
        <f t="shared" si="18"/>
        <v>0</v>
      </c>
      <c r="AF49" s="374">
        <f t="shared" si="18"/>
        <v>0</v>
      </c>
      <c r="AG49" s="374">
        <f t="shared" si="18"/>
        <v>0</v>
      </c>
      <c r="AH49" s="374">
        <f t="shared" si="18"/>
        <v>0</v>
      </c>
      <c r="AI49" s="374">
        <f t="shared" si="18"/>
        <v>0</v>
      </c>
      <c r="AJ49" s="81">
        <f t="shared" si="14"/>
        <v>6526.2520370000011</v>
      </c>
    </row>
    <row r="50" spans="1:36">
      <c r="A50" s="89"/>
      <c r="B50" s="376" t="s">
        <v>243</v>
      </c>
      <c r="C50" s="374">
        <v>0</v>
      </c>
      <c r="D50" s="374">
        <v>0</v>
      </c>
      <c r="E50" s="374">
        <v>0</v>
      </c>
      <c r="F50" s="374">
        <v>0</v>
      </c>
      <c r="G50" s="374">
        <v>0</v>
      </c>
      <c r="H50" s="374">
        <v>0</v>
      </c>
      <c r="I50" s="374">
        <v>0</v>
      </c>
      <c r="J50" s="81">
        <v>0</v>
      </c>
      <c r="K50" s="374">
        <v>0</v>
      </c>
      <c r="L50" s="374">
        <v>0</v>
      </c>
      <c r="M50" s="374">
        <v>264.83445975000001</v>
      </c>
      <c r="N50" s="374">
        <v>529.66891950000002</v>
      </c>
      <c r="O50" s="374">
        <v>529.66891950000002</v>
      </c>
      <c r="P50" s="374">
        <v>529.66891950000002</v>
      </c>
      <c r="Q50" s="374">
        <v>529.66891950000002</v>
      </c>
      <c r="R50" s="374">
        <v>529.66891950000002</v>
      </c>
      <c r="S50" s="374">
        <v>529.66891950000002</v>
      </c>
      <c r="T50" s="374">
        <v>529.66891950000002</v>
      </c>
      <c r="U50" s="374">
        <v>529.66891950000002</v>
      </c>
      <c r="V50" s="374">
        <v>794.50337924999997</v>
      </c>
      <c r="W50" s="374">
        <v>0</v>
      </c>
      <c r="X50" s="374">
        <v>0</v>
      </c>
      <c r="Y50" s="374">
        <v>0</v>
      </c>
      <c r="Z50" s="374">
        <v>0</v>
      </c>
      <c r="AA50" s="374">
        <v>0</v>
      </c>
      <c r="AB50" s="374">
        <v>0</v>
      </c>
      <c r="AC50" s="374">
        <v>0</v>
      </c>
      <c r="AD50" s="374">
        <v>0</v>
      </c>
      <c r="AE50" s="374">
        <v>0</v>
      </c>
      <c r="AF50" s="374">
        <v>0</v>
      </c>
      <c r="AG50" s="374">
        <v>0</v>
      </c>
      <c r="AH50" s="374">
        <v>0</v>
      </c>
      <c r="AI50" s="374">
        <v>0</v>
      </c>
      <c r="AJ50" s="81">
        <f t="shared" si="14"/>
        <v>5296.6891949999999</v>
      </c>
    </row>
    <row r="51" spans="1:36">
      <c r="A51" s="89"/>
      <c r="B51" s="377" t="s">
        <v>244</v>
      </c>
      <c r="C51" s="374">
        <v>0</v>
      </c>
      <c r="D51" s="374">
        <v>0</v>
      </c>
      <c r="E51" s="374">
        <v>0</v>
      </c>
      <c r="F51" s="374">
        <v>0</v>
      </c>
      <c r="G51" s="374">
        <v>0</v>
      </c>
      <c r="H51" s="374">
        <v>0</v>
      </c>
      <c r="I51" s="374">
        <v>0</v>
      </c>
      <c r="J51" s="81">
        <v>0</v>
      </c>
      <c r="K51" s="374">
        <v>0</v>
      </c>
      <c r="L51" s="374">
        <v>0</v>
      </c>
      <c r="M51" s="374">
        <v>61.478142099999999</v>
      </c>
      <c r="N51" s="374">
        <v>122.9562842</v>
      </c>
      <c r="O51" s="374">
        <v>122.9562842</v>
      </c>
      <c r="P51" s="374">
        <v>122.9562842</v>
      </c>
      <c r="Q51" s="374">
        <v>122.9562842</v>
      </c>
      <c r="R51" s="374">
        <v>122.9562842</v>
      </c>
      <c r="S51" s="374">
        <v>122.9562842</v>
      </c>
      <c r="T51" s="374">
        <v>122.9562842</v>
      </c>
      <c r="U51" s="374">
        <v>122.9562842</v>
      </c>
      <c r="V51" s="374">
        <v>184.43442630000001</v>
      </c>
      <c r="W51" s="374">
        <v>0</v>
      </c>
      <c r="X51" s="374">
        <v>0</v>
      </c>
      <c r="Y51" s="374">
        <v>0</v>
      </c>
      <c r="Z51" s="374">
        <v>0</v>
      </c>
      <c r="AA51" s="374">
        <v>0</v>
      </c>
      <c r="AB51" s="374">
        <v>0</v>
      </c>
      <c r="AC51" s="374">
        <v>0</v>
      </c>
      <c r="AD51" s="374">
        <v>0</v>
      </c>
      <c r="AE51" s="374">
        <v>0</v>
      </c>
      <c r="AF51" s="374">
        <v>0</v>
      </c>
      <c r="AG51" s="374">
        <v>0</v>
      </c>
      <c r="AH51" s="374">
        <v>0</v>
      </c>
      <c r="AI51" s="374">
        <v>0</v>
      </c>
      <c r="AJ51" s="81">
        <f t="shared" si="14"/>
        <v>1229.562842</v>
      </c>
    </row>
    <row r="52" spans="1:36">
      <c r="A52" s="89"/>
      <c r="B52" s="375" t="s">
        <v>242</v>
      </c>
      <c r="C52" s="374">
        <f t="shared" ref="C52:AI52" si="19">+C53+C54</f>
        <v>0</v>
      </c>
      <c r="D52" s="374">
        <f t="shared" si="19"/>
        <v>0</v>
      </c>
      <c r="E52" s="374">
        <f t="shared" si="19"/>
        <v>0</v>
      </c>
      <c r="F52" s="374">
        <f t="shared" si="19"/>
        <v>0</v>
      </c>
      <c r="G52" s="374">
        <f t="shared" si="19"/>
        <v>0</v>
      </c>
      <c r="H52" s="374">
        <f t="shared" si="19"/>
        <v>0</v>
      </c>
      <c r="I52" s="374">
        <f t="shared" si="19"/>
        <v>0</v>
      </c>
      <c r="J52" s="374">
        <f t="shared" si="19"/>
        <v>0</v>
      </c>
      <c r="K52" s="374">
        <f t="shared" si="19"/>
        <v>0</v>
      </c>
      <c r="L52" s="374">
        <f t="shared" si="19"/>
        <v>0</v>
      </c>
      <c r="M52" s="374">
        <f t="shared" si="19"/>
        <v>8.4189440500000003</v>
      </c>
      <c r="N52" s="374">
        <f t="shared" si="19"/>
        <v>16.837888100000001</v>
      </c>
      <c r="O52" s="374">
        <f t="shared" si="19"/>
        <v>16.837888100000001</v>
      </c>
      <c r="P52" s="374">
        <f t="shared" si="19"/>
        <v>16.837888100000001</v>
      </c>
      <c r="Q52" s="374">
        <f t="shared" si="19"/>
        <v>16.837888100000001</v>
      </c>
      <c r="R52" s="374">
        <f t="shared" si="19"/>
        <v>16.837888100000001</v>
      </c>
      <c r="S52" s="374">
        <f t="shared" si="19"/>
        <v>16.837888100000001</v>
      </c>
      <c r="T52" s="374">
        <f t="shared" si="19"/>
        <v>16.837888100000001</v>
      </c>
      <c r="U52" s="374">
        <f t="shared" si="19"/>
        <v>16.837888100000001</v>
      </c>
      <c r="V52" s="374">
        <f t="shared" si="19"/>
        <v>25.256832150000001</v>
      </c>
      <c r="W52" s="374">
        <f t="shared" si="19"/>
        <v>0</v>
      </c>
      <c r="X52" s="374">
        <f t="shared" si="19"/>
        <v>0</v>
      </c>
      <c r="Y52" s="374">
        <f t="shared" si="19"/>
        <v>0</v>
      </c>
      <c r="Z52" s="374">
        <f t="shared" si="19"/>
        <v>0</v>
      </c>
      <c r="AA52" s="374">
        <f t="shared" si="19"/>
        <v>0</v>
      </c>
      <c r="AB52" s="374">
        <f t="shared" si="19"/>
        <v>0</v>
      </c>
      <c r="AC52" s="374">
        <f t="shared" si="19"/>
        <v>0</v>
      </c>
      <c r="AD52" s="374">
        <f t="shared" si="19"/>
        <v>0</v>
      </c>
      <c r="AE52" s="374">
        <f t="shared" si="19"/>
        <v>0</v>
      </c>
      <c r="AF52" s="374">
        <f t="shared" si="19"/>
        <v>0</v>
      </c>
      <c r="AG52" s="374">
        <f t="shared" si="19"/>
        <v>0</v>
      </c>
      <c r="AH52" s="374">
        <f t="shared" si="19"/>
        <v>0</v>
      </c>
      <c r="AI52" s="374">
        <f t="shared" si="19"/>
        <v>0</v>
      </c>
      <c r="AJ52" s="81">
        <f t="shared" si="14"/>
        <v>168.37888100000001</v>
      </c>
    </row>
    <row r="53" spans="1:36">
      <c r="A53" s="89"/>
      <c r="B53" s="376" t="s">
        <v>243</v>
      </c>
      <c r="C53" s="374">
        <v>0</v>
      </c>
      <c r="D53" s="374">
        <v>0</v>
      </c>
      <c r="E53" s="374">
        <v>0</v>
      </c>
      <c r="F53" s="374">
        <v>0</v>
      </c>
      <c r="G53" s="374">
        <v>0</v>
      </c>
      <c r="H53" s="374">
        <v>0</v>
      </c>
      <c r="I53" s="374">
        <v>0</v>
      </c>
      <c r="J53" s="81">
        <v>0</v>
      </c>
      <c r="K53" s="374">
        <v>0</v>
      </c>
      <c r="L53" s="374">
        <v>0</v>
      </c>
      <c r="M53" s="374">
        <v>4.8469589500000003</v>
      </c>
      <c r="N53" s="374">
        <v>9.6939179000000006</v>
      </c>
      <c r="O53" s="374">
        <v>9.6939179000000006</v>
      </c>
      <c r="P53" s="374">
        <v>9.6939179000000006</v>
      </c>
      <c r="Q53" s="374">
        <v>9.6939179000000006</v>
      </c>
      <c r="R53" s="374">
        <v>9.6939179000000006</v>
      </c>
      <c r="S53" s="374">
        <v>9.6939179000000006</v>
      </c>
      <c r="T53" s="374">
        <v>9.6939179000000006</v>
      </c>
      <c r="U53" s="374">
        <v>9.6939179000000006</v>
      </c>
      <c r="V53" s="374">
        <v>14.54087685</v>
      </c>
      <c r="W53" s="374">
        <v>0</v>
      </c>
      <c r="X53" s="374">
        <v>0</v>
      </c>
      <c r="Y53" s="374">
        <v>0</v>
      </c>
      <c r="Z53" s="374">
        <v>0</v>
      </c>
      <c r="AA53" s="374">
        <v>0</v>
      </c>
      <c r="AB53" s="374">
        <v>0</v>
      </c>
      <c r="AC53" s="374">
        <v>0</v>
      </c>
      <c r="AD53" s="374">
        <v>0</v>
      </c>
      <c r="AE53" s="374">
        <v>0</v>
      </c>
      <c r="AF53" s="374">
        <v>0</v>
      </c>
      <c r="AG53" s="374">
        <v>0</v>
      </c>
      <c r="AH53" s="374">
        <v>0</v>
      </c>
      <c r="AI53" s="374">
        <v>0</v>
      </c>
      <c r="AJ53" s="81">
        <f t="shared" si="14"/>
        <v>96.93917900000001</v>
      </c>
    </row>
    <row r="54" spans="1:36">
      <c r="A54" s="89"/>
      <c r="B54" s="377" t="s">
        <v>244</v>
      </c>
      <c r="C54" s="374">
        <v>0</v>
      </c>
      <c r="D54" s="374">
        <v>0</v>
      </c>
      <c r="E54" s="374">
        <v>0</v>
      </c>
      <c r="F54" s="374">
        <v>0</v>
      </c>
      <c r="G54" s="374">
        <v>0</v>
      </c>
      <c r="H54" s="374">
        <v>0</v>
      </c>
      <c r="I54" s="374">
        <v>0</v>
      </c>
      <c r="J54" s="81">
        <v>0</v>
      </c>
      <c r="K54" s="374">
        <v>0</v>
      </c>
      <c r="L54" s="374">
        <v>0</v>
      </c>
      <c r="M54" s="374">
        <v>3.5719851</v>
      </c>
      <c r="N54" s="374">
        <v>7.1439702</v>
      </c>
      <c r="O54" s="374">
        <v>7.1439702</v>
      </c>
      <c r="P54" s="374">
        <v>7.1439702</v>
      </c>
      <c r="Q54" s="374">
        <v>7.1439702</v>
      </c>
      <c r="R54" s="374">
        <v>7.1439702</v>
      </c>
      <c r="S54" s="374">
        <v>7.1439702</v>
      </c>
      <c r="T54" s="374">
        <v>7.1439702</v>
      </c>
      <c r="U54" s="374">
        <v>7.1439702</v>
      </c>
      <c r="V54" s="374">
        <v>10.715955300000001</v>
      </c>
      <c r="W54" s="374">
        <v>0</v>
      </c>
      <c r="X54" s="374">
        <v>0</v>
      </c>
      <c r="Y54" s="374">
        <v>0</v>
      </c>
      <c r="Z54" s="374">
        <v>0</v>
      </c>
      <c r="AA54" s="374">
        <v>0</v>
      </c>
      <c r="AB54" s="374">
        <v>0</v>
      </c>
      <c r="AC54" s="374">
        <v>0</v>
      </c>
      <c r="AD54" s="374">
        <v>0</v>
      </c>
      <c r="AE54" s="374">
        <v>0</v>
      </c>
      <c r="AF54" s="374">
        <v>0</v>
      </c>
      <c r="AG54" s="374">
        <v>0</v>
      </c>
      <c r="AH54" s="374">
        <v>0</v>
      </c>
      <c r="AI54" s="374">
        <v>0</v>
      </c>
      <c r="AJ54" s="81">
        <f t="shared" si="14"/>
        <v>71.439701999999997</v>
      </c>
    </row>
    <row r="55" spans="1:36">
      <c r="A55" s="89"/>
      <c r="B55" s="283" t="s">
        <v>21</v>
      </c>
      <c r="C55" s="374">
        <f t="shared" ref="C55:AI55" si="20">+C56+C57</f>
        <v>0</v>
      </c>
      <c r="D55" s="374">
        <f t="shared" si="20"/>
        <v>0</v>
      </c>
      <c r="E55" s="374">
        <f t="shared" si="20"/>
        <v>0</v>
      </c>
      <c r="F55" s="374">
        <f t="shared" si="20"/>
        <v>0</v>
      </c>
      <c r="G55" s="374">
        <f t="shared" si="20"/>
        <v>0</v>
      </c>
      <c r="H55" s="374">
        <f t="shared" si="20"/>
        <v>0</v>
      </c>
      <c r="I55" s="374">
        <f t="shared" si="20"/>
        <v>0</v>
      </c>
      <c r="J55" s="374">
        <f t="shared" si="20"/>
        <v>0</v>
      </c>
      <c r="K55" s="374">
        <f t="shared" si="20"/>
        <v>0</v>
      </c>
      <c r="L55" s="374">
        <f t="shared" si="20"/>
        <v>0</v>
      </c>
      <c r="M55" s="374">
        <f t="shared" si="20"/>
        <v>367.92219495282535</v>
      </c>
      <c r="N55" s="374">
        <f t="shared" si="20"/>
        <v>735.8443899056499</v>
      </c>
      <c r="O55" s="374">
        <f t="shared" si="20"/>
        <v>735.8443899056499</v>
      </c>
      <c r="P55" s="374">
        <f t="shared" si="20"/>
        <v>735.8443899056499</v>
      </c>
      <c r="Q55" s="374">
        <f t="shared" si="20"/>
        <v>735.8443899056499</v>
      </c>
      <c r="R55" s="374">
        <f t="shared" si="20"/>
        <v>735.8443899056499</v>
      </c>
      <c r="S55" s="374">
        <f t="shared" si="20"/>
        <v>735.8443899056499</v>
      </c>
      <c r="T55" s="374">
        <f t="shared" si="20"/>
        <v>735.8443899056499</v>
      </c>
      <c r="U55" s="374">
        <f t="shared" si="20"/>
        <v>735.8443899056499</v>
      </c>
      <c r="V55" s="374">
        <f t="shared" si="20"/>
        <v>1103.766584858475</v>
      </c>
      <c r="W55" s="374">
        <f t="shared" si="20"/>
        <v>0</v>
      </c>
      <c r="X55" s="374">
        <f t="shared" si="20"/>
        <v>0</v>
      </c>
      <c r="Y55" s="374">
        <f t="shared" si="20"/>
        <v>0</v>
      </c>
      <c r="Z55" s="374">
        <f t="shared" si="20"/>
        <v>0</v>
      </c>
      <c r="AA55" s="374">
        <f t="shared" si="20"/>
        <v>0</v>
      </c>
      <c r="AB55" s="374">
        <f t="shared" si="20"/>
        <v>0</v>
      </c>
      <c r="AC55" s="374">
        <f t="shared" si="20"/>
        <v>0</v>
      </c>
      <c r="AD55" s="374">
        <f t="shared" si="20"/>
        <v>0</v>
      </c>
      <c r="AE55" s="374">
        <f t="shared" si="20"/>
        <v>0</v>
      </c>
      <c r="AF55" s="374">
        <f t="shared" si="20"/>
        <v>0</v>
      </c>
      <c r="AG55" s="374">
        <f t="shared" si="20"/>
        <v>0</v>
      </c>
      <c r="AH55" s="374">
        <f t="shared" si="20"/>
        <v>0</v>
      </c>
      <c r="AI55" s="374">
        <f t="shared" si="20"/>
        <v>0</v>
      </c>
      <c r="AJ55" s="81">
        <f t="shared" si="14"/>
        <v>7358.4438990565004</v>
      </c>
    </row>
    <row r="56" spans="1:36">
      <c r="A56" s="89"/>
      <c r="B56" s="375" t="s">
        <v>241</v>
      </c>
      <c r="C56" s="374">
        <v>0</v>
      </c>
      <c r="D56" s="374">
        <v>0</v>
      </c>
      <c r="E56" s="374">
        <v>0</v>
      </c>
      <c r="F56" s="374">
        <v>0</v>
      </c>
      <c r="G56" s="374">
        <v>0</v>
      </c>
      <c r="H56" s="374">
        <v>0</v>
      </c>
      <c r="I56" s="374">
        <v>0</v>
      </c>
      <c r="J56" s="81">
        <v>0</v>
      </c>
      <c r="K56" s="374">
        <v>0</v>
      </c>
      <c r="L56" s="374">
        <v>0</v>
      </c>
      <c r="M56" s="374">
        <v>286.17211367511703</v>
      </c>
      <c r="N56" s="374">
        <v>572.34422735023293</v>
      </c>
      <c r="O56" s="374">
        <v>572.34422735023293</v>
      </c>
      <c r="P56" s="374">
        <v>572.34422735023293</v>
      </c>
      <c r="Q56" s="374">
        <v>572.34422735023293</v>
      </c>
      <c r="R56" s="374">
        <v>572.34422735023293</v>
      </c>
      <c r="S56" s="374">
        <v>572.34422735023293</v>
      </c>
      <c r="T56" s="374">
        <v>572.34422735023293</v>
      </c>
      <c r="U56" s="374">
        <v>572.34422735023293</v>
      </c>
      <c r="V56" s="374">
        <v>858.51634102535002</v>
      </c>
      <c r="W56" s="374">
        <v>0</v>
      </c>
      <c r="X56" s="374">
        <v>0</v>
      </c>
      <c r="Y56" s="374">
        <v>0</v>
      </c>
      <c r="Z56" s="374">
        <v>0</v>
      </c>
      <c r="AA56" s="374">
        <v>0</v>
      </c>
      <c r="AB56" s="374">
        <v>0</v>
      </c>
      <c r="AC56" s="374">
        <v>0</v>
      </c>
      <c r="AD56" s="374">
        <v>0</v>
      </c>
      <c r="AE56" s="374">
        <v>0</v>
      </c>
      <c r="AF56" s="374">
        <v>0</v>
      </c>
      <c r="AG56" s="374">
        <v>0</v>
      </c>
      <c r="AH56" s="374">
        <v>0</v>
      </c>
      <c r="AI56" s="374">
        <v>0</v>
      </c>
      <c r="AJ56" s="81">
        <f t="shared" si="14"/>
        <v>5723.44227350233</v>
      </c>
    </row>
    <row r="57" spans="1:36">
      <c r="A57" s="89"/>
      <c r="B57" s="375" t="s">
        <v>242</v>
      </c>
      <c r="C57" s="374">
        <v>0</v>
      </c>
      <c r="D57" s="374">
        <v>0</v>
      </c>
      <c r="E57" s="374">
        <v>0</v>
      </c>
      <c r="F57" s="374">
        <v>0</v>
      </c>
      <c r="G57" s="374">
        <v>0</v>
      </c>
      <c r="H57" s="374">
        <v>0</v>
      </c>
      <c r="I57" s="374">
        <v>0</v>
      </c>
      <c r="J57" s="81">
        <v>0</v>
      </c>
      <c r="K57" s="374">
        <v>0</v>
      </c>
      <c r="L57" s="374">
        <v>0</v>
      </c>
      <c r="M57" s="374">
        <v>81.750081277708304</v>
      </c>
      <c r="N57" s="374">
        <v>163.50016255541701</v>
      </c>
      <c r="O57" s="374">
        <v>163.50016255541701</v>
      </c>
      <c r="P57" s="374">
        <v>163.50016255541701</v>
      </c>
      <c r="Q57" s="374">
        <v>163.50016255541701</v>
      </c>
      <c r="R57" s="374">
        <v>163.50016255541701</v>
      </c>
      <c r="S57" s="374">
        <v>163.50016255541701</v>
      </c>
      <c r="T57" s="374">
        <v>163.50016255541701</v>
      </c>
      <c r="U57" s="374">
        <v>163.50016255541701</v>
      </c>
      <c r="V57" s="374">
        <v>245.25024383312498</v>
      </c>
      <c r="W57" s="374">
        <v>0</v>
      </c>
      <c r="X57" s="374">
        <v>0</v>
      </c>
      <c r="Y57" s="374">
        <v>0</v>
      </c>
      <c r="Z57" s="374">
        <v>0</v>
      </c>
      <c r="AA57" s="374">
        <v>0</v>
      </c>
      <c r="AB57" s="374">
        <v>0</v>
      </c>
      <c r="AC57" s="374">
        <v>0</v>
      </c>
      <c r="AD57" s="374">
        <v>0</v>
      </c>
      <c r="AE57" s="374">
        <v>0</v>
      </c>
      <c r="AF57" s="374">
        <v>0</v>
      </c>
      <c r="AG57" s="374">
        <v>0</v>
      </c>
      <c r="AH57" s="374">
        <v>0</v>
      </c>
      <c r="AI57" s="374">
        <v>0</v>
      </c>
      <c r="AJ57" s="81">
        <f t="shared" si="14"/>
        <v>1635.0016255541696</v>
      </c>
    </row>
    <row r="58" spans="1:36">
      <c r="A58" s="89"/>
      <c r="B58" s="283" t="s">
        <v>22</v>
      </c>
      <c r="C58" s="374">
        <f t="shared" ref="C58:AI58" si="21">+C59+C60</f>
        <v>0</v>
      </c>
      <c r="D58" s="374">
        <f t="shared" si="21"/>
        <v>0</v>
      </c>
      <c r="E58" s="374">
        <f t="shared" si="21"/>
        <v>0</v>
      </c>
      <c r="F58" s="374">
        <f t="shared" si="21"/>
        <v>0</v>
      </c>
      <c r="G58" s="374">
        <f t="shared" si="21"/>
        <v>0</v>
      </c>
      <c r="H58" s="374">
        <f t="shared" si="21"/>
        <v>0</v>
      </c>
      <c r="I58" s="374">
        <f t="shared" si="21"/>
        <v>0</v>
      </c>
      <c r="J58" s="374">
        <f t="shared" si="21"/>
        <v>0</v>
      </c>
      <c r="K58" s="374">
        <f t="shared" si="21"/>
        <v>0</v>
      </c>
      <c r="L58" s="374">
        <f t="shared" si="21"/>
        <v>0</v>
      </c>
      <c r="M58" s="374">
        <f t="shared" si="21"/>
        <v>8.3975370782350733</v>
      </c>
      <c r="N58" s="374">
        <f t="shared" si="21"/>
        <v>16.795074156470125</v>
      </c>
      <c r="O58" s="374">
        <f t="shared" si="21"/>
        <v>16.795074156470125</v>
      </c>
      <c r="P58" s="374">
        <f t="shared" si="21"/>
        <v>16.795074156470125</v>
      </c>
      <c r="Q58" s="374">
        <f t="shared" si="21"/>
        <v>16.795074156470125</v>
      </c>
      <c r="R58" s="374">
        <f t="shared" si="21"/>
        <v>16.795074156470125</v>
      </c>
      <c r="S58" s="374">
        <f t="shared" si="21"/>
        <v>16.795074156470125</v>
      </c>
      <c r="T58" s="374">
        <f t="shared" si="21"/>
        <v>16.795074156470125</v>
      </c>
      <c r="U58" s="374">
        <f t="shared" si="21"/>
        <v>16.795074156470125</v>
      </c>
      <c r="V58" s="374">
        <f t="shared" si="21"/>
        <v>25.19261123470524</v>
      </c>
      <c r="W58" s="374">
        <f t="shared" si="21"/>
        <v>0</v>
      </c>
      <c r="X58" s="374">
        <f t="shared" si="21"/>
        <v>0</v>
      </c>
      <c r="Y58" s="374">
        <f t="shared" si="21"/>
        <v>0</v>
      </c>
      <c r="Z58" s="374">
        <f t="shared" si="21"/>
        <v>0</v>
      </c>
      <c r="AA58" s="374">
        <f t="shared" si="21"/>
        <v>0</v>
      </c>
      <c r="AB58" s="374">
        <f t="shared" si="21"/>
        <v>0</v>
      </c>
      <c r="AC58" s="374">
        <f t="shared" si="21"/>
        <v>0</v>
      </c>
      <c r="AD58" s="374">
        <f t="shared" si="21"/>
        <v>0</v>
      </c>
      <c r="AE58" s="374">
        <f t="shared" si="21"/>
        <v>0</v>
      </c>
      <c r="AF58" s="374">
        <f t="shared" si="21"/>
        <v>0</v>
      </c>
      <c r="AG58" s="374">
        <f t="shared" si="21"/>
        <v>0</v>
      </c>
      <c r="AH58" s="374">
        <f t="shared" si="21"/>
        <v>0</v>
      </c>
      <c r="AI58" s="374">
        <f t="shared" si="21"/>
        <v>0</v>
      </c>
      <c r="AJ58" s="81">
        <f t="shared" si="14"/>
        <v>167.95074156470127</v>
      </c>
    </row>
    <row r="59" spans="1:36">
      <c r="A59" s="89"/>
      <c r="B59" s="375" t="s">
        <v>241</v>
      </c>
      <c r="C59" s="374">
        <v>0</v>
      </c>
      <c r="D59" s="374">
        <v>0</v>
      </c>
      <c r="E59" s="374">
        <v>0</v>
      </c>
      <c r="F59" s="374">
        <v>0</v>
      </c>
      <c r="G59" s="374">
        <v>0</v>
      </c>
      <c r="H59" s="374">
        <v>0</v>
      </c>
      <c r="I59" s="374">
        <v>0</v>
      </c>
      <c r="J59" s="81">
        <v>0</v>
      </c>
      <c r="K59" s="374">
        <v>0</v>
      </c>
      <c r="L59" s="374">
        <v>0</v>
      </c>
      <c r="M59" s="374">
        <v>8.0017811457174606</v>
      </c>
      <c r="N59" s="374">
        <v>16.0035622914349</v>
      </c>
      <c r="O59" s="374">
        <v>16.0035622914349</v>
      </c>
      <c r="P59" s="374">
        <v>16.0035622914349</v>
      </c>
      <c r="Q59" s="374">
        <v>16.0035622914349</v>
      </c>
      <c r="R59" s="374">
        <v>16.0035622914349</v>
      </c>
      <c r="S59" s="374">
        <v>16.0035622914349</v>
      </c>
      <c r="T59" s="374">
        <v>16.0035622914349</v>
      </c>
      <c r="U59" s="374">
        <v>16.0035622914349</v>
      </c>
      <c r="V59" s="374">
        <v>24.005343437152401</v>
      </c>
      <c r="W59" s="374">
        <v>0</v>
      </c>
      <c r="X59" s="374">
        <v>0</v>
      </c>
      <c r="Y59" s="374">
        <v>0</v>
      </c>
      <c r="Z59" s="374">
        <v>0</v>
      </c>
      <c r="AA59" s="374">
        <v>0</v>
      </c>
      <c r="AB59" s="374">
        <v>0</v>
      </c>
      <c r="AC59" s="374">
        <v>0</v>
      </c>
      <c r="AD59" s="374">
        <v>0</v>
      </c>
      <c r="AE59" s="374">
        <v>0</v>
      </c>
      <c r="AF59" s="374">
        <v>0</v>
      </c>
      <c r="AG59" s="374">
        <v>0</v>
      </c>
      <c r="AH59" s="374">
        <v>0</v>
      </c>
      <c r="AI59" s="374">
        <v>0</v>
      </c>
      <c r="AJ59" s="81">
        <f t="shared" si="14"/>
        <v>160.03562291434906</v>
      </c>
    </row>
    <row r="60" spans="1:36">
      <c r="A60" s="89"/>
      <c r="B60" s="375" t="s">
        <v>242</v>
      </c>
      <c r="C60" s="374">
        <v>0</v>
      </c>
      <c r="D60" s="374">
        <v>0</v>
      </c>
      <c r="E60" s="374">
        <v>0</v>
      </c>
      <c r="F60" s="374">
        <v>0</v>
      </c>
      <c r="G60" s="374">
        <v>0</v>
      </c>
      <c r="H60" s="374">
        <v>0</v>
      </c>
      <c r="I60" s="374">
        <v>0</v>
      </c>
      <c r="J60" s="85">
        <v>0</v>
      </c>
      <c r="K60" s="374">
        <v>0</v>
      </c>
      <c r="L60" s="374">
        <v>0</v>
      </c>
      <c r="M60" s="374">
        <v>0.39575593251761199</v>
      </c>
      <c r="N60" s="374">
        <v>0.79151186503522397</v>
      </c>
      <c r="O60" s="374">
        <v>0.79151186503522397</v>
      </c>
      <c r="P60" s="374">
        <v>0.79151186503522397</v>
      </c>
      <c r="Q60" s="374">
        <v>0.79151186503522397</v>
      </c>
      <c r="R60" s="374">
        <v>0.79151186503522397</v>
      </c>
      <c r="S60" s="374">
        <v>0.79151186503522397</v>
      </c>
      <c r="T60" s="374">
        <v>0.79151186503522397</v>
      </c>
      <c r="U60" s="374">
        <v>0.79151186503522397</v>
      </c>
      <c r="V60" s="374">
        <v>1.1872677975528401</v>
      </c>
      <c r="W60" s="374">
        <v>0</v>
      </c>
      <c r="X60" s="374">
        <v>0</v>
      </c>
      <c r="Y60" s="374">
        <v>0</v>
      </c>
      <c r="Z60" s="374">
        <v>0</v>
      </c>
      <c r="AA60" s="374">
        <v>0</v>
      </c>
      <c r="AB60" s="374">
        <v>0</v>
      </c>
      <c r="AC60" s="374">
        <v>0</v>
      </c>
      <c r="AD60" s="374">
        <v>0</v>
      </c>
      <c r="AE60" s="374">
        <v>0</v>
      </c>
      <c r="AF60" s="374">
        <v>0</v>
      </c>
      <c r="AG60" s="374">
        <v>0</v>
      </c>
      <c r="AH60" s="374">
        <v>0</v>
      </c>
      <c r="AI60" s="374">
        <v>0</v>
      </c>
      <c r="AJ60" s="85">
        <f t="shared" si="14"/>
        <v>7.9151186503522428</v>
      </c>
    </row>
    <row r="61" spans="1:36">
      <c r="A61" s="89"/>
      <c r="B61" s="378" t="s">
        <v>76</v>
      </c>
      <c r="C61" s="379">
        <f t="shared" ref="C61:AI61" si="22">+C62+C65+C72+C75</f>
        <v>0</v>
      </c>
      <c r="D61" s="379">
        <f t="shared" si="22"/>
        <v>0</v>
      </c>
      <c r="E61" s="379">
        <f t="shared" si="22"/>
        <v>0</v>
      </c>
      <c r="F61" s="379">
        <f t="shared" si="22"/>
        <v>0</v>
      </c>
      <c r="G61" s="379">
        <f t="shared" si="22"/>
        <v>0</v>
      </c>
      <c r="H61" s="379">
        <f t="shared" si="22"/>
        <v>2275.1268720659264</v>
      </c>
      <c r="I61" s="379">
        <f t="shared" si="22"/>
        <v>2275.1268720659264</v>
      </c>
      <c r="J61" s="379">
        <f t="shared" si="22"/>
        <v>2275.1268720659264</v>
      </c>
      <c r="K61" s="379">
        <f t="shared" si="22"/>
        <v>2275.1268720659264</v>
      </c>
      <c r="L61" s="379">
        <f t="shared" si="22"/>
        <v>2275.1268720659264</v>
      </c>
      <c r="M61" s="379">
        <f t="shared" si="22"/>
        <v>2275.1268720659264</v>
      </c>
      <c r="N61" s="379">
        <f t="shared" si="22"/>
        <v>2275.1268720659264</v>
      </c>
      <c r="O61" s="379">
        <f t="shared" si="22"/>
        <v>2275.1268720659264</v>
      </c>
      <c r="P61" s="379">
        <f t="shared" si="22"/>
        <v>2275.1268720659264</v>
      </c>
      <c r="Q61" s="379">
        <f t="shared" si="22"/>
        <v>2275.1268720659264</v>
      </c>
      <c r="R61" s="379">
        <f t="shared" si="22"/>
        <v>0</v>
      </c>
      <c r="S61" s="379">
        <f t="shared" si="22"/>
        <v>0</v>
      </c>
      <c r="T61" s="379">
        <f t="shared" si="22"/>
        <v>0</v>
      </c>
      <c r="U61" s="379">
        <f t="shared" si="22"/>
        <v>0</v>
      </c>
      <c r="V61" s="379">
        <f t="shared" si="22"/>
        <v>0</v>
      </c>
      <c r="W61" s="379">
        <f t="shared" si="22"/>
        <v>0</v>
      </c>
      <c r="X61" s="379">
        <f t="shared" si="22"/>
        <v>0</v>
      </c>
      <c r="Y61" s="379">
        <f t="shared" si="22"/>
        <v>0</v>
      </c>
      <c r="Z61" s="379">
        <f t="shared" si="22"/>
        <v>0</v>
      </c>
      <c r="AA61" s="379">
        <f t="shared" si="22"/>
        <v>0</v>
      </c>
      <c r="AB61" s="379">
        <f t="shared" si="22"/>
        <v>0</v>
      </c>
      <c r="AC61" s="379">
        <f t="shared" si="22"/>
        <v>0</v>
      </c>
      <c r="AD61" s="379">
        <f t="shared" si="22"/>
        <v>0</v>
      </c>
      <c r="AE61" s="379">
        <f t="shared" si="22"/>
        <v>0</v>
      </c>
      <c r="AF61" s="379">
        <f t="shared" si="22"/>
        <v>0</v>
      </c>
      <c r="AG61" s="379">
        <f t="shared" si="22"/>
        <v>0</v>
      </c>
      <c r="AH61" s="379">
        <f>+AH62+AH65+AH72+AH75</f>
        <v>0</v>
      </c>
      <c r="AI61" s="379">
        <f t="shared" si="22"/>
        <v>0</v>
      </c>
      <c r="AJ61" s="80">
        <f t="shared" si="14"/>
        <v>22751.268720659267</v>
      </c>
    </row>
    <row r="62" spans="1:36">
      <c r="A62" s="89"/>
      <c r="B62" s="283" t="s">
        <v>23</v>
      </c>
      <c r="C62" s="374">
        <f t="shared" ref="C62:AI62" si="23">+C63+C64</f>
        <v>0</v>
      </c>
      <c r="D62" s="374">
        <f t="shared" si="23"/>
        <v>0</v>
      </c>
      <c r="E62" s="374">
        <f t="shared" si="23"/>
        <v>0</v>
      </c>
      <c r="F62" s="374">
        <f t="shared" si="23"/>
        <v>0</v>
      </c>
      <c r="G62" s="374">
        <f t="shared" si="23"/>
        <v>0</v>
      </c>
      <c r="H62" s="374">
        <f t="shared" si="23"/>
        <v>327.49641785143899</v>
      </c>
      <c r="I62" s="374">
        <f t="shared" si="23"/>
        <v>327.49641785143899</v>
      </c>
      <c r="J62" s="374">
        <f t="shared" si="23"/>
        <v>327.49641785143899</v>
      </c>
      <c r="K62" s="374">
        <f t="shared" si="23"/>
        <v>327.49641785143899</v>
      </c>
      <c r="L62" s="374">
        <f t="shared" si="23"/>
        <v>327.49641785143899</v>
      </c>
      <c r="M62" s="374">
        <f t="shared" si="23"/>
        <v>327.49641785143899</v>
      </c>
      <c r="N62" s="374">
        <f t="shared" si="23"/>
        <v>327.49641785143899</v>
      </c>
      <c r="O62" s="374">
        <f t="shared" si="23"/>
        <v>327.49641785143899</v>
      </c>
      <c r="P62" s="374">
        <f t="shared" si="23"/>
        <v>327.49641785143899</v>
      </c>
      <c r="Q62" s="374">
        <f t="shared" si="23"/>
        <v>327.49641785143899</v>
      </c>
      <c r="R62" s="374">
        <f t="shared" si="23"/>
        <v>0</v>
      </c>
      <c r="S62" s="374">
        <f t="shared" si="23"/>
        <v>0</v>
      </c>
      <c r="T62" s="374">
        <f t="shared" si="23"/>
        <v>0</v>
      </c>
      <c r="U62" s="374">
        <f t="shared" si="23"/>
        <v>0</v>
      </c>
      <c r="V62" s="374">
        <f t="shared" si="23"/>
        <v>0</v>
      </c>
      <c r="W62" s="374">
        <f t="shared" si="23"/>
        <v>0</v>
      </c>
      <c r="X62" s="374">
        <f t="shared" si="23"/>
        <v>0</v>
      </c>
      <c r="Y62" s="374">
        <f t="shared" si="23"/>
        <v>0</v>
      </c>
      <c r="Z62" s="374">
        <f t="shared" si="23"/>
        <v>0</v>
      </c>
      <c r="AA62" s="374">
        <f t="shared" si="23"/>
        <v>0</v>
      </c>
      <c r="AB62" s="374">
        <f t="shared" si="23"/>
        <v>0</v>
      </c>
      <c r="AC62" s="374">
        <f t="shared" si="23"/>
        <v>0</v>
      </c>
      <c r="AD62" s="374">
        <f t="shared" si="23"/>
        <v>0</v>
      </c>
      <c r="AE62" s="374">
        <f t="shared" si="23"/>
        <v>0</v>
      </c>
      <c r="AF62" s="374">
        <f t="shared" si="23"/>
        <v>0</v>
      </c>
      <c r="AG62" s="374">
        <f t="shared" si="23"/>
        <v>0</v>
      </c>
      <c r="AH62" s="374">
        <f>+AH63+AH64</f>
        <v>0</v>
      </c>
      <c r="AI62" s="374">
        <f t="shared" si="23"/>
        <v>0</v>
      </c>
      <c r="AJ62" s="95">
        <f t="shared" si="14"/>
        <v>3274.9641785143904</v>
      </c>
    </row>
    <row r="63" spans="1:36">
      <c r="A63" s="89"/>
      <c r="B63" s="375" t="s">
        <v>241</v>
      </c>
      <c r="C63" s="374">
        <v>0</v>
      </c>
      <c r="D63" s="374">
        <v>0</v>
      </c>
      <c r="E63" s="374">
        <v>0</v>
      </c>
      <c r="F63" s="374">
        <v>0</v>
      </c>
      <c r="G63" s="374">
        <v>0</v>
      </c>
      <c r="H63" s="374">
        <v>323.60642885179595</v>
      </c>
      <c r="I63" s="374">
        <v>323.60642885179595</v>
      </c>
      <c r="J63" s="81">
        <v>323.60642885179595</v>
      </c>
      <c r="K63" s="374">
        <v>323.60642885179595</v>
      </c>
      <c r="L63" s="374">
        <v>323.60642885179595</v>
      </c>
      <c r="M63" s="374">
        <v>323.60642885179595</v>
      </c>
      <c r="N63" s="374">
        <v>323.60642885179595</v>
      </c>
      <c r="O63" s="374">
        <v>323.60642885179595</v>
      </c>
      <c r="P63" s="374">
        <v>323.60642885179595</v>
      </c>
      <c r="Q63" s="374">
        <v>323.60642885179595</v>
      </c>
      <c r="R63" s="374">
        <v>0</v>
      </c>
      <c r="S63" s="374">
        <v>0</v>
      </c>
      <c r="T63" s="374">
        <v>0</v>
      </c>
      <c r="U63" s="374">
        <v>0</v>
      </c>
      <c r="V63" s="374">
        <v>0</v>
      </c>
      <c r="W63" s="374">
        <v>0</v>
      </c>
      <c r="X63" s="374">
        <v>0</v>
      </c>
      <c r="Y63" s="374">
        <v>0</v>
      </c>
      <c r="Z63" s="374">
        <v>0</v>
      </c>
      <c r="AA63" s="374">
        <v>0</v>
      </c>
      <c r="AB63" s="374">
        <v>0</v>
      </c>
      <c r="AC63" s="374">
        <v>0</v>
      </c>
      <c r="AD63" s="374">
        <v>0</v>
      </c>
      <c r="AE63" s="374">
        <v>0</v>
      </c>
      <c r="AF63" s="374">
        <v>0</v>
      </c>
      <c r="AG63" s="374">
        <v>0</v>
      </c>
      <c r="AH63" s="374">
        <v>0</v>
      </c>
      <c r="AI63" s="374">
        <v>0</v>
      </c>
      <c r="AJ63" s="81">
        <f t="shared" si="14"/>
        <v>3236.0642885179595</v>
      </c>
    </row>
    <row r="64" spans="1:36">
      <c r="A64" s="89"/>
      <c r="B64" s="375" t="s">
        <v>242</v>
      </c>
      <c r="C64" s="374">
        <v>0</v>
      </c>
      <c r="D64" s="374">
        <v>0</v>
      </c>
      <c r="E64" s="374">
        <v>0</v>
      </c>
      <c r="F64" s="374">
        <v>0</v>
      </c>
      <c r="G64" s="374">
        <v>0</v>
      </c>
      <c r="H64" s="374">
        <v>3.8899889996430397</v>
      </c>
      <c r="I64" s="374">
        <v>3.8899889996430397</v>
      </c>
      <c r="J64" s="81">
        <v>3.8899889996430397</v>
      </c>
      <c r="K64" s="374">
        <v>3.8899889996430397</v>
      </c>
      <c r="L64" s="374">
        <v>3.8899889996430397</v>
      </c>
      <c r="M64" s="374">
        <v>3.8899889996430397</v>
      </c>
      <c r="N64" s="374">
        <v>3.8899889996430397</v>
      </c>
      <c r="O64" s="374">
        <v>3.8899889996430397</v>
      </c>
      <c r="P64" s="374">
        <v>3.8899889996430397</v>
      </c>
      <c r="Q64" s="374">
        <v>3.8899889996430397</v>
      </c>
      <c r="R64" s="374">
        <v>0</v>
      </c>
      <c r="S64" s="374">
        <v>0</v>
      </c>
      <c r="T64" s="374">
        <v>0</v>
      </c>
      <c r="U64" s="374">
        <v>0</v>
      </c>
      <c r="V64" s="374">
        <v>0</v>
      </c>
      <c r="W64" s="374">
        <v>0</v>
      </c>
      <c r="X64" s="374">
        <v>0</v>
      </c>
      <c r="Y64" s="374">
        <v>0</v>
      </c>
      <c r="Z64" s="374">
        <v>0</v>
      </c>
      <c r="AA64" s="374">
        <v>0</v>
      </c>
      <c r="AB64" s="374">
        <v>0</v>
      </c>
      <c r="AC64" s="374">
        <v>0</v>
      </c>
      <c r="AD64" s="374">
        <v>0</v>
      </c>
      <c r="AE64" s="374">
        <v>0</v>
      </c>
      <c r="AF64" s="374">
        <v>0</v>
      </c>
      <c r="AG64" s="374">
        <v>0</v>
      </c>
      <c r="AH64" s="374">
        <v>0</v>
      </c>
      <c r="AI64" s="374">
        <v>0</v>
      </c>
      <c r="AJ64" s="81">
        <f t="shared" si="14"/>
        <v>38.899889996430396</v>
      </c>
    </row>
    <row r="65" spans="1:36">
      <c r="A65" s="89"/>
      <c r="B65" s="283" t="s">
        <v>24</v>
      </c>
      <c r="C65" s="374">
        <f t="shared" ref="C65:AI65" si="24">+C66+C69</f>
        <v>0</v>
      </c>
      <c r="D65" s="374">
        <f t="shared" si="24"/>
        <v>0</v>
      </c>
      <c r="E65" s="374">
        <f t="shared" si="24"/>
        <v>0</v>
      </c>
      <c r="F65" s="374">
        <f t="shared" si="24"/>
        <v>0</v>
      </c>
      <c r="G65" s="374">
        <f t="shared" si="24"/>
        <v>0</v>
      </c>
      <c r="H65" s="374">
        <f t="shared" si="24"/>
        <v>1281.9036951399999</v>
      </c>
      <c r="I65" s="374">
        <f t="shared" si="24"/>
        <v>1281.9036951399999</v>
      </c>
      <c r="J65" s="374">
        <f t="shared" si="24"/>
        <v>1281.9036951399999</v>
      </c>
      <c r="K65" s="374">
        <f t="shared" si="24"/>
        <v>1281.9036951399999</v>
      </c>
      <c r="L65" s="374">
        <f t="shared" si="24"/>
        <v>1281.9036951399999</v>
      </c>
      <c r="M65" s="374">
        <f t="shared" si="24"/>
        <v>1281.9036951399999</v>
      </c>
      <c r="N65" s="374">
        <f t="shared" si="24"/>
        <v>1281.9036951399999</v>
      </c>
      <c r="O65" s="374">
        <f t="shared" si="24"/>
        <v>1281.9036951399999</v>
      </c>
      <c r="P65" s="374">
        <f t="shared" si="24"/>
        <v>1281.9036951399999</v>
      </c>
      <c r="Q65" s="374">
        <f t="shared" si="24"/>
        <v>1281.9036951399999</v>
      </c>
      <c r="R65" s="374">
        <f t="shared" si="24"/>
        <v>0</v>
      </c>
      <c r="S65" s="374">
        <f t="shared" si="24"/>
        <v>0</v>
      </c>
      <c r="T65" s="374">
        <f t="shared" si="24"/>
        <v>0</v>
      </c>
      <c r="U65" s="374">
        <f t="shared" si="24"/>
        <v>0</v>
      </c>
      <c r="V65" s="374">
        <f t="shared" si="24"/>
        <v>0</v>
      </c>
      <c r="W65" s="374">
        <f t="shared" si="24"/>
        <v>0</v>
      </c>
      <c r="X65" s="374">
        <f t="shared" si="24"/>
        <v>0</v>
      </c>
      <c r="Y65" s="374">
        <f t="shared" si="24"/>
        <v>0</v>
      </c>
      <c r="Z65" s="374">
        <f t="shared" si="24"/>
        <v>0</v>
      </c>
      <c r="AA65" s="374">
        <f t="shared" si="24"/>
        <v>0</v>
      </c>
      <c r="AB65" s="374">
        <f t="shared" si="24"/>
        <v>0</v>
      </c>
      <c r="AC65" s="374">
        <f t="shared" si="24"/>
        <v>0</v>
      </c>
      <c r="AD65" s="374">
        <f t="shared" si="24"/>
        <v>0</v>
      </c>
      <c r="AE65" s="374">
        <f t="shared" si="24"/>
        <v>0</v>
      </c>
      <c r="AF65" s="374">
        <f t="shared" si="24"/>
        <v>0</v>
      </c>
      <c r="AG65" s="374">
        <f t="shared" si="24"/>
        <v>0</v>
      </c>
      <c r="AH65" s="374">
        <f>+AH66+AH69</f>
        <v>0</v>
      </c>
      <c r="AI65" s="374">
        <f t="shared" si="24"/>
        <v>0</v>
      </c>
      <c r="AJ65" s="81">
        <f t="shared" si="14"/>
        <v>12819.036951399996</v>
      </c>
    </row>
    <row r="66" spans="1:36">
      <c r="A66" s="89"/>
      <c r="B66" s="375" t="s">
        <v>241</v>
      </c>
      <c r="C66" s="374">
        <f t="shared" ref="C66:AI66" si="25">+C67+C68</f>
        <v>0</v>
      </c>
      <c r="D66" s="374">
        <f t="shared" si="25"/>
        <v>0</v>
      </c>
      <c r="E66" s="374">
        <f t="shared" si="25"/>
        <v>0</v>
      </c>
      <c r="F66" s="374">
        <f t="shared" si="25"/>
        <v>0</v>
      </c>
      <c r="G66" s="374">
        <f t="shared" si="25"/>
        <v>0</v>
      </c>
      <c r="H66" s="374">
        <f t="shared" si="25"/>
        <v>1133.0953413</v>
      </c>
      <c r="I66" s="374">
        <f t="shared" si="25"/>
        <v>1133.0953413</v>
      </c>
      <c r="J66" s="374">
        <f t="shared" si="25"/>
        <v>1133.0953413</v>
      </c>
      <c r="K66" s="374">
        <f t="shared" si="25"/>
        <v>1133.0953413</v>
      </c>
      <c r="L66" s="374">
        <f t="shared" si="25"/>
        <v>1133.0953413</v>
      </c>
      <c r="M66" s="374">
        <f t="shared" si="25"/>
        <v>1133.0953413</v>
      </c>
      <c r="N66" s="374">
        <f t="shared" si="25"/>
        <v>1133.0953413</v>
      </c>
      <c r="O66" s="374">
        <f t="shared" si="25"/>
        <v>1133.0953413</v>
      </c>
      <c r="P66" s="374">
        <f t="shared" si="25"/>
        <v>1133.0953413</v>
      </c>
      <c r="Q66" s="374">
        <f t="shared" si="25"/>
        <v>1133.0953413</v>
      </c>
      <c r="R66" s="374">
        <f t="shared" si="25"/>
        <v>0</v>
      </c>
      <c r="S66" s="374">
        <f t="shared" si="25"/>
        <v>0</v>
      </c>
      <c r="T66" s="374">
        <f t="shared" si="25"/>
        <v>0</v>
      </c>
      <c r="U66" s="374">
        <f t="shared" si="25"/>
        <v>0</v>
      </c>
      <c r="V66" s="374">
        <f t="shared" si="25"/>
        <v>0</v>
      </c>
      <c r="W66" s="374">
        <f t="shared" si="25"/>
        <v>0</v>
      </c>
      <c r="X66" s="374">
        <f t="shared" si="25"/>
        <v>0</v>
      </c>
      <c r="Y66" s="374">
        <f t="shared" si="25"/>
        <v>0</v>
      </c>
      <c r="Z66" s="374">
        <f t="shared" si="25"/>
        <v>0</v>
      </c>
      <c r="AA66" s="374">
        <f t="shared" si="25"/>
        <v>0</v>
      </c>
      <c r="AB66" s="374">
        <f t="shared" si="25"/>
        <v>0</v>
      </c>
      <c r="AC66" s="374">
        <f t="shared" si="25"/>
        <v>0</v>
      </c>
      <c r="AD66" s="374">
        <f t="shared" si="25"/>
        <v>0</v>
      </c>
      <c r="AE66" s="374">
        <f t="shared" si="25"/>
        <v>0</v>
      </c>
      <c r="AF66" s="374">
        <f t="shared" si="25"/>
        <v>0</v>
      </c>
      <c r="AG66" s="374">
        <f t="shared" si="25"/>
        <v>0</v>
      </c>
      <c r="AH66" s="374">
        <f>+AH67+AH68</f>
        <v>0</v>
      </c>
      <c r="AI66" s="374">
        <f t="shared" si="25"/>
        <v>0</v>
      </c>
      <c r="AJ66" s="81">
        <f t="shared" si="14"/>
        <v>11330.953413000001</v>
      </c>
    </row>
    <row r="67" spans="1:36">
      <c r="A67" s="89"/>
      <c r="B67" s="376" t="s">
        <v>243</v>
      </c>
      <c r="C67" s="374">
        <v>0</v>
      </c>
      <c r="D67" s="374">
        <v>0</v>
      </c>
      <c r="E67" s="374">
        <v>0</v>
      </c>
      <c r="F67" s="374">
        <v>0</v>
      </c>
      <c r="G67" s="374">
        <v>0</v>
      </c>
      <c r="H67" s="374">
        <v>426.1542364</v>
      </c>
      <c r="I67" s="374">
        <v>426.1542364</v>
      </c>
      <c r="J67" s="81">
        <v>426.1542364</v>
      </c>
      <c r="K67" s="374">
        <v>426.1542364</v>
      </c>
      <c r="L67" s="374">
        <v>426.1542364</v>
      </c>
      <c r="M67" s="374">
        <v>426.1542364</v>
      </c>
      <c r="N67" s="374">
        <v>426.1542364</v>
      </c>
      <c r="O67" s="374">
        <v>426.1542364</v>
      </c>
      <c r="P67" s="374">
        <v>426.1542364</v>
      </c>
      <c r="Q67" s="374">
        <v>426.1542364</v>
      </c>
      <c r="R67" s="374">
        <v>0</v>
      </c>
      <c r="S67" s="374">
        <v>0</v>
      </c>
      <c r="T67" s="374">
        <v>0</v>
      </c>
      <c r="U67" s="374">
        <v>0</v>
      </c>
      <c r="V67" s="374">
        <v>0</v>
      </c>
      <c r="W67" s="374">
        <v>0</v>
      </c>
      <c r="X67" s="374">
        <v>0</v>
      </c>
      <c r="Y67" s="374">
        <v>0</v>
      </c>
      <c r="Z67" s="374">
        <v>0</v>
      </c>
      <c r="AA67" s="374">
        <v>0</v>
      </c>
      <c r="AB67" s="374">
        <v>0</v>
      </c>
      <c r="AC67" s="374">
        <v>0</v>
      </c>
      <c r="AD67" s="374">
        <v>0</v>
      </c>
      <c r="AE67" s="374">
        <v>0</v>
      </c>
      <c r="AF67" s="374">
        <v>0</v>
      </c>
      <c r="AG67" s="374">
        <v>0</v>
      </c>
      <c r="AH67" s="374">
        <v>0</v>
      </c>
      <c r="AI67" s="374">
        <v>0</v>
      </c>
      <c r="AJ67" s="81">
        <f t="shared" si="14"/>
        <v>4261.5423640000008</v>
      </c>
    </row>
    <row r="68" spans="1:36">
      <c r="A68" s="89"/>
      <c r="B68" s="377" t="s">
        <v>244</v>
      </c>
      <c r="C68" s="374">
        <v>0</v>
      </c>
      <c r="D68" s="374">
        <v>0</v>
      </c>
      <c r="E68" s="374">
        <v>0</v>
      </c>
      <c r="F68" s="374">
        <v>0</v>
      </c>
      <c r="G68" s="374">
        <v>0</v>
      </c>
      <c r="H68" s="374">
        <v>706.94110490000003</v>
      </c>
      <c r="I68" s="374">
        <v>706.94110490000003</v>
      </c>
      <c r="J68" s="81">
        <v>706.94110490000003</v>
      </c>
      <c r="K68" s="374">
        <v>706.94110490000003</v>
      </c>
      <c r="L68" s="374">
        <v>706.94110490000003</v>
      </c>
      <c r="M68" s="374">
        <v>706.94110490000003</v>
      </c>
      <c r="N68" s="374">
        <v>706.94110490000003</v>
      </c>
      <c r="O68" s="374">
        <v>706.94110490000003</v>
      </c>
      <c r="P68" s="374">
        <v>706.94110490000003</v>
      </c>
      <c r="Q68" s="374">
        <v>706.94110490000003</v>
      </c>
      <c r="R68" s="374">
        <v>0</v>
      </c>
      <c r="S68" s="374">
        <v>0</v>
      </c>
      <c r="T68" s="374">
        <v>0</v>
      </c>
      <c r="U68" s="374">
        <v>0</v>
      </c>
      <c r="V68" s="374">
        <v>0</v>
      </c>
      <c r="W68" s="374">
        <v>0</v>
      </c>
      <c r="X68" s="374">
        <v>0</v>
      </c>
      <c r="Y68" s="374">
        <v>0</v>
      </c>
      <c r="Z68" s="374">
        <v>0</v>
      </c>
      <c r="AA68" s="374">
        <v>0</v>
      </c>
      <c r="AB68" s="374">
        <v>0</v>
      </c>
      <c r="AC68" s="374">
        <v>0</v>
      </c>
      <c r="AD68" s="374">
        <v>0</v>
      </c>
      <c r="AE68" s="374">
        <v>0</v>
      </c>
      <c r="AF68" s="374">
        <v>0</v>
      </c>
      <c r="AG68" s="374">
        <v>0</v>
      </c>
      <c r="AH68" s="374">
        <v>0</v>
      </c>
      <c r="AI68" s="374">
        <v>0</v>
      </c>
      <c r="AJ68" s="81">
        <f t="shared" si="14"/>
        <v>7069.4110490000003</v>
      </c>
    </row>
    <row r="69" spans="1:36">
      <c r="A69" s="89"/>
      <c r="B69" s="375" t="s">
        <v>242</v>
      </c>
      <c r="C69" s="374">
        <f t="shared" ref="C69:AI69" si="26">+C70+C71</f>
        <v>0</v>
      </c>
      <c r="D69" s="374">
        <f t="shared" si="26"/>
        <v>0</v>
      </c>
      <c r="E69" s="374">
        <f t="shared" si="26"/>
        <v>0</v>
      </c>
      <c r="F69" s="374">
        <f t="shared" si="26"/>
        <v>0</v>
      </c>
      <c r="G69" s="374">
        <f t="shared" si="26"/>
        <v>0</v>
      </c>
      <c r="H69" s="374">
        <f t="shared" si="26"/>
        <v>148.80835384</v>
      </c>
      <c r="I69" s="374">
        <f t="shared" si="26"/>
        <v>148.80835384</v>
      </c>
      <c r="J69" s="374">
        <f t="shared" si="26"/>
        <v>148.80835384</v>
      </c>
      <c r="K69" s="374">
        <f t="shared" si="26"/>
        <v>148.80835384</v>
      </c>
      <c r="L69" s="374">
        <f t="shared" si="26"/>
        <v>148.80835384</v>
      </c>
      <c r="M69" s="374">
        <f t="shared" si="26"/>
        <v>148.80835384</v>
      </c>
      <c r="N69" s="374">
        <f t="shared" si="26"/>
        <v>148.80835384</v>
      </c>
      <c r="O69" s="374">
        <f t="shared" si="26"/>
        <v>148.80835384</v>
      </c>
      <c r="P69" s="374">
        <f t="shared" si="26"/>
        <v>148.80835384</v>
      </c>
      <c r="Q69" s="374">
        <f t="shared" si="26"/>
        <v>148.80835384</v>
      </c>
      <c r="R69" s="374">
        <f t="shared" si="26"/>
        <v>0</v>
      </c>
      <c r="S69" s="374">
        <f t="shared" si="26"/>
        <v>0</v>
      </c>
      <c r="T69" s="374">
        <f t="shared" si="26"/>
        <v>0</v>
      </c>
      <c r="U69" s="374">
        <f t="shared" si="26"/>
        <v>0</v>
      </c>
      <c r="V69" s="374">
        <f t="shared" si="26"/>
        <v>0</v>
      </c>
      <c r="W69" s="374">
        <f t="shared" si="26"/>
        <v>0</v>
      </c>
      <c r="X69" s="374">
        <f t="shared" si="26"/>
        <v>0</v>
      </c>
      <c r="Y69" s="374">
        <f t="shared" si="26"/>
        <v>0</v>
      </c>
      <c r="Z69" s="374">
        <f t="shared" si="26"/>
        <v>0</v>
      </c>
      <c r="AA69" s="374">
        <f t="shared" si="26"/>
        <v>0</v>
      </c>
      <c r="AB69" s="374">
        <f t="shared" si="26"/>
        <v>0</v>
      </c>
      <c r="AC69" s="374">
        <f t="shared" si="26"/>
        <v>0</v>
      </c>
      <c r="AD69" s="374">
        <f t="shared" si="26"/>
        <v>0</v>
      </c>
      <c r="AE69" s="374">
        <f t="shared" si="26"/>
        <v>0</v>
      </c>
      <c r="AF69" s="374">
        <f t="shared" si="26"/>
        <v>0</v>
      </c>
      <c r="AG69" s="374">
        <f t="shared" si="26"/>
        <v>0</v>
      </c>
      <c r="AH69" s="374">
        <f t="shared" si="26"/>
        <v>0</v>
      </c>
      <c r="AI69" s="374">
        <f t="shared" si="26"/>
        <v>0</v>
      </c>
      <c r="AJ69" s="81">
        <f t="shared" si="14"/>
        <v>1488.0835384000002</v>
      </c>
    </row>
    <row r="70" spans="1:36">
      <c r="A70" s="89"/>
      <c r="B70" s="376" t="s">
        <v>243</v>
      </c>
      <c r="C70" s="374">
        <v>0</v>
      </c>
      <c r="D70" s="374">
        <v>0</v>
      </c>
      <c r="E70" s="374">
        <v>0</v>
      </c>
      <c r="F70" s="374">
        <v>0</v>
      </c>
      <c r="G70" s="374">
        <v>0</v>
      </c>
      <c r="H70" s="374">
        <v>130.37493726</v>
      </c>
      <c r="I70" s="374">
        <v>130.37493726</v>
      </c>
      <c r="J70" s="81">
        <v>130.37493726</v>
      </c>
      <c r="K70" s="374">
        <v>130.37493726</v>
      </c>
      <c r="L70" s="374">
        <v>130.37493726</v>
      </c>
      <c r="M70" s="374">
        <v>130.37493726</v>
      </c>
      <c r="N70" s="374">
        <v>130.37493726</v>
      </c>
      <c r="O70" s="374">
        <v>130.37493726</v>
      </c>
      <c r="P70" s="374">
        <v>130.37493726</v>
      </c>
      <c r="Q70" s="374">
        <v>130.37493726</v>
      </c>
      <c r="R70" s="374">
        <v>0</v>
      </c>
      <c r="S70" s="374">
        <v>0</v>
      </c>
      <c r="T70" s="374">
        <v>0</v>
      </c>
      <c r="U70" s="374">
        <v>0</v>
      </c>
      <c r="V70" s="374">
        <v>0</v>
      </c>
      <c r="W70" s="374">
        <v>0</v>
      </c>
      <c r="X70" s="374">
        <v>0</v>
      </c>
      <c r="Y70" s="374">
        <v>0</v>
      </c>
      <c r="Z70" s="374">
        <v>0</v>
      </c>
      <c r="AA70" s="374">
        <v>0</v>
      </c>
      <c r="AB70" s="374">
        <v>0</v>
      </c>
      <c r="AC70" s="374">
        <v>0</v>
      </c>
      <c r="AD70" s="374">
        <v>0</v>
      </c>
      <c r="AE70" s="374">
        <v>0</v>
      </c>
      <c r="AF70" s="374">
        <v>0</v>
      </c>
      <c r="AG70" s="374">
        <v>0</v>
      </c>
      <c r="AH70" s="374">
        <v>0</v>
      </c>
      <c r="AI70" s="374">
        <v>0</v>
      </c>
      <c r="AJ70" s="81">
        <f t="shared" si="14"/>
        <v>1303.7493726</v>
      </c>
    </row>
    <row r="71" spans="1:36">
      <c r="A71" s="89"/>
      <c r="B71" s="377" t="s">
        <v>244</v>
      </c>
      <c r="C71" s="374">
        <v>0</v>
      </c>
      <c r="D71" s="374">
        <v>0</v>
      </c>
      <c r="E71" s="374">
        <v>0</v>
      </c>
      <c r="F71" s="374">
        <v>0</v>
      </c>
      <c r="G71" s="374">
        <v>0</v>
      </c>
      <c r="H71" s="374">
        <v>18.433416579999999</v>
      </c>
      <c r="I71" s="374">
        <v>18.433416579999999</v>
      </c>
      <c r="J71" s="81">
        <v>18.433416579999999</v>
      </c>
      <c r="K71" s="374">
        <v>18.433416579999999</v>
      </c>
      <c r="L71" s="374">
        <v>18.433416579999999</v>
      </c>
      <c r="M71" s="374">
        <v>18.433416579999999</v>
      </c>
      <c r="N71" s="374">
        <v>18.433416579999999</v>
      </c>
      <c r="O71" s="374">
        <v>18.433416579999999</v>
      </c>
      <c r="P71" s="374">
        <v>18.433416579999999</v>
      </c>
      <c r="Q71" s="374">
        <v>18.433416579999999</v>
      </c>
      <c r="R71" s="374">
        <v>0</v>
      </c>
      <c r="S71" s="374">
        <v>0</v>
      </c>
      <c r="T71" s="374">
        <v>0</v>
      </c>
      <c r="U71" s="374">
        <v>0</v>
      </c>
      <c r="V71" s="374">
        <v>0</v>
      </c>
      <c r="W71" s="374">
        <v>0</v>
      </c>
      <c r="X71" s="374">
        <v>0</v>
      </c>
      <c r="Y71" s="374">
        <v>0</v>
      </c>
      <c r="Z71" s="374">
        <v>0</v>
      </c>
      <c r="AA71" s="374">
        <v>0</v>
      </c>
      <c r="AB71" s="374">
        <v>0</v>
      </c>
      <c r="AC71" s="374">
        <v>0</v>
      </c>
      <c r="AD71" s="374">
        <v>0</v>
      </c>
      <c r="AE71" s="374">
        <v>0</v>
      </c>
      <c r="AF71" s="374">
        <v>0</v>
      </c>
      <c r="AG71" s="374">
        <v>0</v>
      </c>
      <c r="AH71" s="374">
        <v>0</v>
      </c>
      <c r="AI71" s="374">
        <v>0</v>
      </c>
      <c r="AJ71" s="81">
        <f t="shared" si="14"/>
        <v>184.33416579999999</v>
      </c>
    </row>
    <row r="72" spans="1:36">
      <c r="A72" s="89"/>
      <c r="B72" s="283" t="s">
        <v>25</v>
      </c>
      <c r="C72" s="374">
        <f t="shared" ref="C72:AI72" si="27">+C73+C74</f>
        <v>0</v>
      </c>
      <c r="D72" s="374">
        <f t="shared" si="27"/>
        <v>0</v>
      </c>
      <c r="E72" s="374">
        <f t="shared" si="27"/>
        <v>0</v>
      </c>
      <c r="F72" s="374">
        <f t="shared" si="27"/>
        <v>0</v>
      </c>
      <c r="G72" s="374">
        <f t="shared" si="27"/>
        <v>0</v>
      </c>
      <c r="H72" s="374">
        <f t="shared" si="27"/>
        <v>656.61975884960805</v>
      </c>
      <c r="I72" s="374">
        <f t="shared" si="27"/>
        <v>656.61975884960805</v>
      </c>
      <c r="J72" s="374">
        <f t="shared" si="27"/>
        <v>656.61975884960805</v>
      </c>
      <c r="K72" s="374">
        <f t="shared" si="27"/>
        <v>656.61975884960805</v>
      </c>
      <c r="L72" s="374">
        <f t="shared" si="27"/>
        <v>656.61975884960805</v>
      </c>
      <c r="M72" s="374">
        <f t="shared" si="27"/>
        <v>656.61975884960805</v>
      </c>
      <c r="N72" s="374">
        <f t="shared" si="27"/>
        <v>656.61975884960805</v>
      </c>
      <c r="O72" s="374">
        <f t="shared" si="27"/>
        <v>656.61975884960805</v>
      </c>
      <c r="P72" s="374">
        <f t="shared" si="27"/>
        <v>656.61975884960805</v>
      </c>
      <c r="Q72" s="374">
        <f t="shared" si="27"/>
        <v>656.61975884960805</v>
      </c>
      <c r="R72" s="374">
        <f t="shared" si="27"/>
        <v>0</v>
      </c>
      <c r="S72" s="374">
        <f t="shared" si="27"/>
        <v>0</v>
      </c>
      <c r="T72" s="374">
        <f t="shared" si="27"/>
        <v>0</v>
      </c>
      <c r="U72" s="374">
        <f t="shared" si="27"/>
        <v>0</v>
      </c>
      <c r="V72" s="374">
        <f t="shared" si="27"/>
        <v>0</v>
      </c>
      <c r="W72" s="374">
        <f t="shared" si="27"/>
        <v>0</v>
      </c>
      <c r="X72" s="374">
        <f t="shared" si="27"/>
        <v>0</v>
      </c>
      <c r="Y72" s="374">
        <f t="shared" si="27"/>
        <v>0</v>
      </c>
      <c r="Z72" s="374">
        <f t="shared" si="27"/>
        <v>0</v>
      </c>
      <c r="AA72" s="374">
        <f t="shared" si="27"/>
        <v>0</v>
      </c>
      <c r="AB72" s="374">
        <f t="shared" si="27"/>
        <v>0</v>
      </c>
      <c r="AC72" s="374">
        <f t="shared" si="27"/>
        <v>0</v>
      </c>
      <c r="AD72" s="374">
        <f t="shared" si="27"/>
        <v>0</v>
      </c>
      <c r="AE72" s="374">
        <f t="shared" si="27"/>
        <v>0</v>
      </c>
      <c r="AF72" s="374">
        <f t="shared" si="27"/>
        <v>0</v>
      </c>
      <c r="AG72" s="374">
        <f t="shared" si="27"/>
        <v>0</v>
      </c>
      <c r="AH72" s="374">
        <f t="shared" si="27"/>
        <v>0</v>
      </c>
      <c r="AI72" s="374">
        <f t="shared" si="27"/>
        <v>0</v>
      </c>
      <c r="AJ72" s="81">
        <f t="shared" si="14"/>
        <v>6566.1975884960802</v>
      </c>
    </row>
    <row r="73" spans="1:36">
      <c r="A73" s="89"/>
      <c r="B73" s="375" t="s">
        <v>241</v>
      </c>
      <c r="C73" s="374">
        <v>0</v>
      </c>
      <c r="D73" s="374">
        <v>0</v>
      </c>
      <c r="E73" s="374">
        <v>0</v>
      </c>
      <c r="F73" s="374">
        <v>0</v>
      </c>
      <c r="G73" s="374">
        <v>0</v>
      </c>
      <c r="H73" s="374">
        <v>354.07656937592401</v>
      </c>
      <c r="I73" s="374">
        <v>354.07656937592401</v>
      </c>
      <c r="J73" s="81">
        <v>354.07656937592401</v>
      </c>
      <c r="K73" s="374">
        <v>354.07656937592401</v>
      </c>
      <c r="L73" s="374">
        <v>354.07656937592401</v>
      </c>
      <c r="M73" s="374">
        <v>354.07656937592401</v>
      </c>
      <c r="N73" s="374">
        <v>354.07656937592401</v>
      </c>
      <c r="O73" s="374">
        <v>354.07656937592401</v>
      </c>
      <c r="P73" s="374">
        <v>354.07656937592401</v>
      </c>
      <c r="Q73" s="374">
        <v>354.07656937592401</v>
      </c>
      <c r="R73" s="374">
        <v>0</v>
      </c>
      <c r="S73" s="374">
        <v>0</v>
      </c>
      <c r="T73" s="374">
        <v>0</v>
      </c>
      <c r="U73" s="374">
        <v>0</v>
      </c>
      <c r="V73" s="374">
        <v>0</v>
      </c>
      <c r="W73" s="374">
        <v>0</v>
      </c>
      <c r="X73" s="374">
        <v>0</v>
      </c>
      <c r="Y73" s="374">
        <v>0</v>
      </c>
      <c r="Z73" s="374">
        <v>0</v>
      </c>
      <c r="AA73" s="374">
        <v>0</v>
      </c>
      <c r="AB73" s="374">
        <v>0</v>
      </c>
      <c r="AC73" s="374">
        <v>0</v>
      </c>
      <c r="AD73" s="374">
        <v>0</v>
      </c>
      <c r="AE73" s="374">
        <v>0</v>
      </c>
      <c r="AF73" s="374">
        <v>0</v>
      </c>
      <c r="AG73" s="374">
        <v>0</v>
      </c>
      <c r="AH73" s="374">
        <v>0</v>
      </c>
      <c r="AI73" s="374">
        <v>0</v>
      </c>
      <c r="AJ73" s="81">
        <f t="shared" si="14"/>
        <v>3540.7656937592401</v>
      </c>
    </row>
    <row r="74" spans="1:36">
      <c r="A74" s="89"/>
      <c r="B74" s="380" t="s">
        <v>242</v>
      </c>
      <c r="C74" s="374">
        <v>0</v>
      </c>
      <c r="D74" s="374">
        <v>0</v>
      </c>
      <c r="E74" s="374">
        <v>0</v>
      </c>
      <c r="F74" s="374">
        <v>0</v>
      </c>
      <c r="G74" s="374">
        <v>0</v>
      </c>
      <c r="H74" s="374">
        <v>302.54318947368404</v>
      </c>
      <c r="I74" s="374">
        <v>302.54318947368404</v>
      </c>
      <c r="J74" s="81">
        <v>302.54318947368404</v>
      </c>
      <c r="K74" s="374">
        <v>302.54318947368404</v>
      </c>
      <c r="L74" s="374">
        <v>302.54318947368404</v>
      </c>
      <c r="M74" s="374">
        <v>302.54318947368404</v>
      </c>
      <c r="N74" s="374">
        <v>302.54318947368404</v>
      </c>
      <c r="O74" s="374">
        <v>302.54318947368404</v>
      </c>
      <c r="P74" s="374">
        <v>302.54318947368404</v>
      </c>
      <c r="Q74" s="374">
        <v>302.54318947368404</v>
      </c>
      <c r="R74" s="374">
        <v>0</v>
      </c>
      <c r="S74" s="374">
        <v>0</v>
      </c>
      <c r="T74" s="374">
        <v>0</v>
      </c>
      <c r="U74" s="374">
        <v>0</v>
      </c>
      <c r="V74" s="374">
        <v>0</v>
      </c>
      <c r="W74" s="374">
        <v>0</v>
      </c>
      <c r="X74" s="374">
        <v>0</v>
      </c>
      <c r="Y74" s="374">
        <v>0</v>
      </c>
      <c r="Z74" s="374">
        <v>0</v>
      </c>
      <c r="AA74" s="374">
        <v>0</v>
      </c>
      <c r="AB74" s="374">
        <v>0</v>
      </c>
      <c r="AC74" s="374">
        <v>0</v>
      </c>
      <c r="AD74" s="374">
        <v>0</v>
      </c>
      <c r="AE74" s="374">
        <v>0</v>
      </c>
      <c r="AF74" s="374">
        <v>0</v>
      </c>
      <c r="AG74" s="374">
        <v>0</v>
      </c>
      <c r="AH74" s="374">
        <v>0</v>
      </c>
      <c r="AI74" s="374">
        <v>0</v>
      </c>
      <c r="AJ74" s="81">
        <f t="shared" si="14"/>
        <v>3025.4318947368397</v>
      </c>
    </row>
    <row r="75" spans="1:36">
      <c r="A75" s="89"/>
      <c r="B75" s="475" t="s">
        <v>26</v>
      </c>
      <c r="C75" s="374">
        <f t="shared" ref="C75:AI75" si="28">+C76+C77</f>
        <v>0</v>
      </c>
      <c r="D75" s="374">
        <f t="shared" si="28"/>
        <v>0</v>
      </c>
      <c r="E75" s="374">
        <f t="shared" si="28"/>
        <v>0</v>
      </c>
      <c r="F75" s="374">
        <f t="shared" si="28"/>
        <v>0</v>
      </c>
      <c r="G75" s="374">
        <f t="shared" si="28"/>
        <v>0</v>
      </c>
      <c r="H75" s="374">
        <f t="shared" si="28"/>
        <v>9.1070002248794992</v>
      </c>
      <c r="I75" s="374">
        <f t="shared" si="28"/>
        <v>9.1070002248794992</v>
      </c>
      <c r="J75" s="374">
        <f t="shared" si="28"/>
        <v>9.1070002248794992</v>
      </c>
      <c r="K75" s="374">
        <f t="shared" si="28"/>
        <v>9.1070002248794992</v>
      </c>
      <c r="L75" s="374">
        <f t="shared" si="28"/>
        <v>9.1070002248794992</v>
      </c>
      <c r="M75" s="374">
        <f t="shared" si="28"/>
        <v>9.1070002248794992</v>
      </c>
      <c r="N75" s="374">
        <f t="shared" si="28"/>
        <v>9.1070002248794992</v>
      </c>
      <c r="O75" s="374">
        <f t="shared" si="28"/>
        <v>9.1070002248794992</v>
      </c>
      <c r="P75" s="374">
        <f t="shared" si="28"/>
        <v>9.1070002248794992</v>
      </c>
      <c r="Q75" s="374">
        <f t="shared" si="28"/>
        <v>9.1070002248794992</v>
      </c>
      <c r="R75" s="374">
        <f t="shared" si="28"/>
        <v>0</v>
      </c>
      <c r="S75" s="374">
        <f t="shared" si="28"/>
        <v>0</v>
      </c>
      <c r="T75" s="374">
        <f t="shared" si="28"/>
        <v>0</v>
      </c>
      <c r="U75" s="374">
        <f t="shared" si="28"/>
        <v>0</v>
      </c>
      <c r="V75" s="374">
        <f t="shared" si="28"/>
        <v>0</v>
      </c>
      <c r="W75" s="374">
        <f t="shared" si="28"/>
        <v>0</v>
      </c>
      <c r="X75" s="374">
        <f t="shared" si="28"/>
        <v>0</v>
      </c>
      <c r="Y75" s="374">
        <f t="shared" si="28"/>
        <v>0</v>
      </c>
      <c r="Z75" s="374">
        <f t="shared" si="28"/>
        <v>0</v>
      </c>
      <c r="AA75" s="374">
        <f t="shared" si="28"/>
        <v>0</v>
      </c>
      <c r="AB75" s="374">
        <f t="shared" si="28"/>
        <v>0</v>
      </c>
      <c r="AC75" s="374">
        <f t="shared" si="28"/>
        <v>0</v>
      </c>
      <c r="AD75" s="374">
        <f t="shared" si="28"/>
        <v>0</v>
      </c>
      <c r="AE75" s="374">
        <f t="shared" si="28"/>
        <v>0</v>
      </c>
      <c r="AF75" s="374">
        <f t="shared" si="28"/>
        <v>0</v>
      </c>
      <c r="AG75" s="374">
        <f t="shared" si="28"/>
        <v>0</v>
      </c>
      <c r="AH75" s="374">
        <f t="shared" si="28"/>
        <v>0</v>
      </c>
      <c r="AI75" s="374">
        <f t="shared" si="28"/>
        <v>0</v>
      </c>
      <c r="AJ75" s="81">
        <f t="shared" ref="AJ75:AJ101" si="29">SUM(C75:AI75)</f>
        <v>91.070002248794992</v>
      </c>
    </row>
    <row r="76" spans="1:36">
      <c r="A76" s="89"/>
      <c r="B76" s="380" t="s">
        <v>241</v>
      </c>
      <c r="C76" s="374">
        <v>0</v>
      </c>
      <c r="D76" s="374">
        <v>0</v>
      </c>
      <c r="E76" s="374">
        <v>0</v>
      </c>
      <c r="F76" s="374">
        <v>0</v>
      </c>
      <c r="G76" s="374">
        <v>0</v>
      </c>
      <c r="H76" s="374">
        <v>6.28352020986281</v>
      </c>
      <c r="I76" s="374">
        <v>6.28352020986281</v>
      </c>
      <c r="J76" s="81">
        <v>6.28352020986281</v>
      </c>
      <c r="K76" s="374">
        <v>6.28352020986281</v>
      </c>
      <c r="L76" s="374">
        <v>6.28352020986281</v>
      </c>
      <c r="M76" s="374">
        <v>6.28352020986281</v>
      </c>
      <c r="N76" s="374">
        <v>6.28352020986281</v>
      </c>
      <c r="O76" s="374">
        <v>6.28352020986281</v>
      </c>
      <c r="P76" s="374">
        <v>6.28352020986281</v>
      </c>
      <c r="Q76" s="374">
        <v>6.28352020986281</v>
      </c>
      <c r="R76" s="374">
        <v>0</v>
      </c>
      <c r="S76" s="374">
        <v>0</v>
      </c>
      <c r="T76" s="374">
        <v>0</v>
      </c>
      <c r="U76" s="374">
        <v>0</v>
      </c>
      <c r="V76" s="374">
        <v>0</v>
      </c>
      <c r="W76" s="374">
        <v>0</v>
      </c>
      <c r="X76" s="374">
        <v>0</v>
      </c>
      <c r="Y76" s="374">
        <v>0</v>
      </c>
      <c r="Z76" s="374">
        <v>0</v>
      </c>
      <c r="AA76" s="374">
        <v>0</v>
      </c>
      <c r="AB76" s="374">
        <v>0</v>
      </c>
      <c r="AC76" s="374">
        <v>0</v>
      </c>
      <c r="AD76" s="374">
        <v>0</v>
      </c>
      <c r="AE76" s="374">
        <v>0</v>
      </c>
      <c r="AF76" s="374">
        <v>0</v>
      </c>
      <c r="AG76" s="374">
        <v>0</v>
      </c>
      <c r="AH76" s="374">
        <v>0</v>
      </c>
      <c r="AI76" s="374">
        <v>0</v>
      </c>
      <c r="AJ76" s="81">
        <f t="shared" si="29"/>
        <v>62.835202098628088</v>
      </c>
    </row>
    <row r="77" spans="1:36">
      <c r="A77" s="89"/>
      <c r="B77" s="380" t="s">
        <v>242</v>
      </c>
      <c r="C77" s="374">
        <v>0</v>
      </c>
      <c r="D77" s="374">
        <v>0</v>
      </c>
      <c r="E77" s="374">
        <v>0</v>
      </c>
      <c r="F77" s="374">
        <v>0</v>
      </c>
      <c r="G77" s="374">
        <v>0</v>
      </c>
      <c r="H77" s="374">
        <v>2.8234800150166901</v>
      </c>
      <c r="I77" s="374">
        <v>2.8234800150166901</v>
      </c>
      <c r="J77" s="85">
        <v>2.8234800150166901</v>
      </c>
      <c r="K77" s="374">
        <v>2.8234800150166901</v>
      </c>
      <c r="L77" s="374">
        <v>2.8234800150166901</v>
      </c>
      <c r="M77" s="374">
        <v>2.8234800150166901</v>
      </c>
      <c r="N77" s="374">
        <v>2.8234800150166901</v>
      </c>
      <c r="O77" s="374">
        <v>2.8234800150166901</v>
      </c>
      <c r="P77" s="374">
        <v>2.8234800150166901</v>
      </c>
      <c r="Q77" s="374">
        <v>2.8234800150166901</v>
      </c>
      <c r="R77" s="374">
        <v>0</v>
      </c>
      <c r="S77" s="374">
        <v>0</v>
      </c>
      <c r="T77" s="374">
        <v>0</v>
      </c>
      <c r="U77" s="374">
        <v>0</v>
      </c>
      <c r="V77" s="374">
        <v>0</v>
      </c>
      <c r="W77" s="374">
        <v>0</v>
      </c>
      <c r="X77" s="374">
        <v>0</v>
      </c>
      <c r="Y77" s="374">
        <v>0</v>
      </c>
      <c r="Z77" s="374">
        <v>0</v>
      </c>
      <c r="AA77" s="374">
        <v>0</v>
      </c>
      <c r="AB77" s="374">
        <v>0</v>
      </c>
      <c r="AC77" s="374">
        <v>0</v>
      </c>
      <c r="AD77" s="374">
        <v>0</v>
      </c>
      <c r="AE77" s="374">
        <v>0</v>
      </c>
      <c r="AF77" s="374">
        <v>0</v>
      </c>
      <c r="AG77" s="374">
        <v>0</v>
      </c>
      <c r="AH77" s="374">
        <v>0</v>
      </c>
      <c r="AI77" s="374">
        <v>0</v>
      </c>
      <c r="AJ77" s="85">
        <f t="shared" si="29"/>
        <v>28.234800150166905</v>
      </c>
    </row>
    <row r="78" spans="1:36">
      <c r="A78" s="89"/>
      <c r="B78" s="381" t="s">
        <v>27</v>
      </c>
      <c r="C78" s="357">
        <v>0</v>
      </c>
      <c r="D78" s="357">
        <v>0</v>
      </c>
      <c r="E78" s="357">
        <v>0</v>
      </c>
      <c r="F78" s="357">
        <v>0</v>
      </c>
      <c r="G78" s="357">
        <v>0</v>
      </c>
      <c r="H78" s="357">
        <v>0</v>
      </c>
      <c r="I78" s="357">
        <v>0</v>
      </c>
      <c r="J78" s="80">
        <v>0</v>
      </c>
      <c r="K78" s="357">
        <v>0</v>
      </c>
      <c r="L78" s="357">
        <v>0</v>
      </c>
      <c r="M78" s="357">
        <v>0</v>
      </c>
      <c r="N78" s="357">
        <v>0</v>
      </c>
      <c r="O78" s="357">
        <v>0</v>
      </c>
      <c r="P78" s="357">
        <v>0</v>
      </c>
      <c r="Q78" s="357">
        <v>0</v>
      </c>
      <c r="R78" s="357">
        <v>0</v>
      </c>
      <c r="S78" s="357">
        <v>0</v>
      </c>
      <c r="T78" s="357">
        <v>794.16077871434493</v>
      </c>
      <c r="U78" s="357">
        <v>794.16077871434493</v>
      </c>
      <c r="V78" s="357">
        <v>794.16077871434493</v>
      </c>
      <c r="W78" s="357">
        <v>794.16077871434493</v>
      </c>
      <c r="X78" s="357">
        <v>794.16077871434493</v>
      </c>
      <c r="Y78" s="357">
        <v>794.16077871434493</v>
      </c>
      <c r="Z78" s="357">
        <v>794.16077871434493</v>
      </c>
      <c r="AA78" s="357">
        <v>794.16077871434493</v>
      </c>
      <c r="AB78" s="357">
        <v>794.16077871434493</v>
      </c>
      <c r="AC78" s="357">
        <v>794.16077871434493</v>
      </c>
      <c r="AD78" s="357">
        <v>0</v>
      </c>
      <c r="AE78" s="357">
        <v>0</v>
      </c>
      <c r="AF78" s="357">
        <v>0</v>
      </c>
      <c r="AG78" s="357">
        <v>0</v>
      </c>
      <c r="AH78" s="357">
        <v>0</v>
      </c>
      <c r="AI78" s="357">
        <v>0</v>
      </c>
      <c r="AJ78" s="80">
        <f t="shared" si="29"/>
        <v>7941.6077871434491</v>
      </c>
    </row>
    <row r="79" spans="1:36">
      <c r="A79" s="89"/>
      <c r="B79" s="381" t="s">
        <v>627</v>
      </c>
      <c r="C79" s="357">
        <v>0</v>
      </c>
      <c r="D79" s="357">
        <v>0</v>
      </c>
      <c r="E79" s="357">
        <v>0</v>
      </c>
      <c r="F79" s="357">
        <v>0</v>
      </c>
      <c r="G79" s="357">
        <v>1750</v>
      </c>
      <c r="H79" s="357">
        <v>0</v>
      </c>
      <c r="I79" s="357">
        <v>0</v>
      </c>
      <c r="J79" s="80">
        <v>0</v>
      </c>
      <c r="K79" s="357">
        <v>0</v>
      </c>
      <c r="L79" s="357">
        <v>0</v>
      </c>
      <c r="M79" s="357">
        <v>0</v>
      </c>
      <c r="N79" s="357">
        <v>0</v>
      </c>
      <c r="O79" s="357">
        <v>0</v>
      </c>
      <c r="P79" s="357">
        <v>0</v>
      </c>
      <c r="Q79" s="357">
        <v>0</v>
      </c>
      <c r="R79" s="357">
        <v>0</v>
      </c>
      <c r="S79" s="357">
        <v>0</v>
      </c>
      <c r="T79" s="357">
        <v>0</v>
      </c>
      <c r="U79" s="357">
        <v>0</v>
      </c>
      <c r="V79" s="357">
        <v>0</v>
      </c>
      <c r="W79" s="357">
        <v>0</v>
      </c>
      <c r="X79" s="357">
        <v>0</v>
      </c>
      <c r="Y79" s="357">
        <v>0</v>
      </c>
      <c r="Z79" s="357">
        <v>0</v>
      </c>
      <c r="AA79" s="357">
        <v>0</v>
      </c>
      <c r="AB79" s="357">
        <v>0</v>
      </c>
      <c r="AC79" s="357">
        <v>0</v>
      </c>
      <c r="AD79" s="357">
        <v>0</v>
      </c>
      <c r="AE79" s="357">
        <v>0</v>
      </c>
      <c r="AF79" s="357">
        <v>0</v>
      </c>
      <c r="AG79" s="357">
        <v>0</v>
      </c>
      <c r="AH79" s="357">
        <v>0</v>
      </c>
      <c r="AI79" s="357">
        <v>0</v>
      </c>
      <c r="AJ79" s="80">
        <f t="shared" si="29"/>
        <v>1750</v>
      </c>
    </row>
    <row r="80" spans="1:36">
      <c r="A80" s="89"/>
      <c r="B80" s="356" t="s">
        <v>520</v>
      </c>
      <c r="C80" s="382">
        <v>0</v>
      </c>
      <c r="D80" s="382">
        <v>0</v>
      </c>
      <c r="E80" s="382">
        <v>0</v>
      </c>
      <c r="F80" s="382">
        <v>3250</v>
      </c>
      <c r="G80" s="382">
        <v>0</v>
      </c>
      <c r="H80" s="382">
        <v>0</v>
      </c>
      <c r="I80" s="382">
        <v>0</v>
      </c>
      <c r="J80" s="80">
        <v>0</v>
      </c>
      <c r="K80" s="382">
        <v>0</v>
      </c>
      <c r="L80" s="382">
        <v>0</v>
      </c>
      <c r="M80" s="382">
        <v>0</v>
      </c>
      <c r="N80" s="382">
        <v>0</v>
      </c>
      <c r="O80" s="382">
        <v>0</v>
      </c>
      <c r="P80" s="382">
        <v>0</v>
      </c>
      <c r="Q80" s="382">
        <v>0</v>
      </c>
      <c r="R80" s="382">
        <v>0</v>
      </c>
      <c r="S80" s="382">
        <v>0</v>
      </c>
      <c r="T80" s="382">
        <v>0</v>
      </c>
      <c r="U80" s="382">
        <v>0</v>
      </c>
      <c r="V80" s="382">
        <v>0</v>
      </c>
      <c r="W80" s="382">
        <v>0</v>
      </c>
      <c r="X80" s="382">
        <v>0</v>
      </c>
      <c r="Y80" s="382">
        <v>0</v>
      </c>
      <c r="Z80" s="382">
        <v>0</v>
      </c>
      <c r="AA80" s="382">
        <v>0</v>
      </c>
      <c r="AB80" s="382">
        <v>0</v>
      </c>
      <c r="AC80" s="382">
        <v>0</v>
      </c>
      <c r="AD80" s="382">
        <v>0</v>
      </c>
      <c r="AE80" s="382">
        <v>0</v>
      </c>
      <c r="AF80" s="382">
        <v>0</v>
      </c>
      <c r="AG80" s="382">
        <v>0</v>
      </c>
      <c r="AH80" s="382">
        <v>0</v>
      </c>
      <c r="AI80" s="382">
        <v>0</v>
      </c>
      <c r="AJ80" s="80">
        <f t="shared" si="29"/>
        <v>3250</v>
      </c>
    </row>
    <row r="81" spans="1:36">
      <c r="A81" s="89"/>
      <c r="B81" s="356" t="s">
        <v>628</v>
      </c>
      <c r="C81" s="382">
        <v>0</v>
      </c>
      <c r="D81" s="382">
        <v>0</v>
      </c>
      <c r="E81" s="382">
        <v>0</v>
      </c>
      <c r="F81" s="382">
        <v>0</v>
      </c>
      <c r="G81" s="382">
        <v>0</v>
      </c>
      <c r="H81" s="382">
        <v>0</v>
      </c>
      <c r="I81" s="382">
        <v>0</v>
      </c>
      <c r="J81" s="80">
        <v>0</v>
      </c>
      <c r="K81" s="382">
        <v>0</v>
      </c>
      <c r="L81" s="382">
        <v>4250</v>
      </c>
      <c r="M81" s="382">
        <v>0</v>
      </c>
      <c r="N81" s="382">
        <v>0</v>
      </c>
      <c r="O81" s="382">
        <v>0</v>
      </c>
      <c r="P81" s="382">
        <v>0</v>
      </c>
      <c r="Q81" s="382">
        <v>0</v>
      </c>
      <c r="R81" s="382">
        <v>0</v>
      </c>
      <c r="S81" s="382">
        <v>0</v>
      </c>
      <c r="T81" s="382">
        <v>0</v>
      </c>
      <c r="U81" s="382">
        <v>0</v>
      </c>
      <c r="V81" s="382">
        <v>0</v>
      </c>
      <c r="W81" s="382">
        <v>0</v>
      </c>
      <c r="X81" s="382">
        <v>0</v>
      </c>
      <c r="Y81" s="382">
        <v>0</v>
      </c>
      <c r="Z81" s="382">
        <v>0</v>
      </c>
      <c r="AA81" s="382">
        <v>0</v>
      </c>
      <c r="AB81" s="382">
        <v>0</v>
      </c>
      <c r="AC81" s="382">
        <v>0</v>
      </c>
      <c r="AD81" s="382">
        <v>0</v>
      </c>
      <c r="AE81" s="382">
        <v>0</v>
      </c>
      <c r="AF81" s="382">
        <v>0</v>
      </c>
      <c r="AG81" s="382">
        <v>0</v>
      </c>
      <c r="AH81" s="382">
        <v>0</v>
      </c>
      <c r="AI81" s="382">
        <v>0</v>
      </c>
      <c r="AJ81" s="80">
        <f t="shared" si="29"/>
        <v>4250</v>
      </c>
    </row>
    <row r="82" spans="1:36">
      <c r="A82" s="89"/>
      <c r="B82" s="356" t="s">
        <v>428</v>
      </c>
      <c r="C82" s="382">
        <v>0</v>
      </c>
      <c r="D82" s="382">
        <v>0</v>
      </c>
      <c r="E82" s="382">
        <v>0</v>
      </c>
      <c r="F82" s="382">
        <v>0</v>
      </c>
      <c r="G82" s="382">
        <v>0</v>
      </c>
      <c r="H82" s="382">
        <v>0</v>
      </c>
      <c r="I82" s="382">
        <v>0</v>
      </c>
      <c r="J82" s="80">
        <v>0</v>
      </c>
      <c r="K82" s="382">
        <v>0</v>
      </c>
      <c r="L82" s="382">
        <v>1000</v>
      </c>
      <c r="M82" s="382">
        <v>0</v>
      </c>
      <c r="N82" s="382">
        <v>0</v>
      </c>
      <c r="O82" s="382">
        <v>0</v>
      </c>
      <c r="P82" s="382">
        <v>0</v>
      </c>
      <c r="Q82" s="382">
        <v>0</v>
      </c>
      <c r="R82" s="382">
        <v>0</v>
      </c>
      <c r="S82" s="382">
        <v>0</v>
      </c>
      <c r="T82" s="382">
        <v>0</v>
      </c>
      <c r="U82" s="382">
        <v>0</v>
      </c>
      <c r="V82" s="382">
        <v>0</v>
      </c>
      <c r="W82" s="382">
        <v>0</v>
      </c>
      <c r="X82" s="382">
        <v>0</v>
      </c>
      <c r="Y82" s="382">
        <v>0</v>
      </c>
      <c r="Z82" s="382">
        <v>0</v>
      </c>
      <c r="AA82" s="382">
        <v>0</v>
      </c>
      <c r="AB82" s="382">
        <v>0</v>
      </c>
      <c r="AC82" s="382">
        <v>0</v>
      </c>
      <c r="AD82" s="382">
        <v>0</v>
      </c>
      <c r="AE82" s="382">
        <v>0</v>
      </c>
      <c r="AF82" s="382">
        <v>0</v>
      </c>
      <c r="AG82" s="382">
        <v>0</v>
      </c>
      <c r="AH82" s="382">
        <v>0</v>
      </c>
      <c r="AI82" s="382">
        <v>0</v>
      </c>
      <c r="AJ82" s="80">
        <f t="shared" si="29"/>
        <v>1000</v>
      </c>
    </row>
    <row r="83" spans="1:36">
      <c r="A83" s="89"/>
      <c r="B83" s="356" t="s">
        <v>629</v>
      </c>
      <c r="C83" s="382">
        <v>0</v>
      </c>
      <c r="D83" s="382">
        <v>0</v>
      </c>
      <c r="E83" s="382">
        <v>0</v>
      </c>
      <c r="F83" s="382">
        <v>0</v>
      </c>
      <c r="G83" s="382">
        <v>0</v>
      </c>
      <c r="H83" s="382">
        <v>0</v>
      </c>
      <c r="I83" s="382">
        <v>0</v>
      </c>
      <c r="J83" s="80">
        <v>0</v>
      </c>
      <c r="K83" s="382">
        <v>0</v>
      </c>
      <c r="L83" s="382">
        <v>0</v>
      </c>
      <c r="M83" s="382">
        <v>0</v>
      </c>
      <c r="N83" s="382">
        <v>0</v>
      </c>
      <c r="O83" s="382">
        <v>0</v>
      </c>
      <c r="P83" s="382">
        <v>0</v>
      </c>
      <c r="Q83" s="382">
        <v>0</v>
      </c>
      <c r="R83" s="382">
        <v>0</v>
      </c>
      <c r="S83" s="382">
        <v>0</v>
      </c>
      <c r="T83" s="382">
        <v>0</v>
      </c>
      <c r="U83" s="382">
        <v>0</v>
      </c>
      <c r="V83" s="382">
        <v>0</v>
      </c>
      <c r="W83" s="382">
        <v>0</v>
      </c>
      <c r="X83" s="382">
        <v>0</v>
      </c>
      <c r="Y83" s="382">
        <v>0</v>
      </c>
      <c r="Z83" s="382">
        <v>0</v>
      </c>
      <c r="AA83" s="382">
        <v>0</v>
      </c>
      <c r="AB83" s="382">
        <v>0</v>
      </c>
      <c r="AC83" s="382">
        <v>0</v>
      </c>
      <c r="AD83" s="382">
        <v>0</v>
      </c>
      <c r="AE83" s="382">
        <v>0</v>
      </c>
      <c r="AF83" s="382">
        <v>3000</v>
      </c>
      <c r="AG83" s="382">
        <v>0</v>
      </c>
      <c r="AH83" s="382">
        <v>0</v>
      </c>
      <c r="AI83" s="382">
        <v>0</v>
      </c>
      <c r="AJ83" s="80">
        <f t="shared" si="29"/>
        <v>3000</v>
      </c>
    </row>
    <row r="84" spans="1:36">
      <c r="A84" s="89"/>
      <c r="B84" s="356" t="s">
        <v>421</v>
      </c>
      <c r="C84" s="382">
        <v>0</v>
      </c>
      <c r="D84" s="382">
        <v>0</v>
      </c>
      <c r="E84" s="382">
        <v>4500</v>
      </c>
      <c r="F84" s="382">
        <v>0</v>
      </c>
      <c r="G84" s="382">
        <v>0</v>
      </c>
      <c r="H84" s="382">
        <v>0</v>
      </c>
      <c r="I84" s="382">
        <v>0</v>
      </c>
      <c r="J84" s="80">
        <v>0</v>
      </c>
      <c r="K84" s="382">
        <v>0</v>
      </c>
      <c r="L84" s="382">
        <v>0</v>
      </c>
      <c r="M84" s="382">
        <v>0</v>
      </c>
      <c r="N84" s="382">
        <v>0</v>
      </c>
      <c r="O84" s="382">
        <v>0</v>
      </c>
      <c r="P84" s="382">
        <v>0</v>
      </c>
      <c r="Q84" s="382">
        <v>0</v>
      </c>
      <c r="R84" s="382">
        <v>0</v>
      </c>
      <c r="S84" s="382">
        <v>0</v>
      </c>
      <c r="T84" s="382">
        <v>0</v>
      </c>
      <c r="U84" s="382">
        <v>0</v>
      </c>
      <c r="V84" s="382">
        <v>0</v>
      </c>
      <c r="W84" s="382">
        <v>0</v>
      </c>
      <c r="X84" s="382">
        <v>0</v>
      </c>
      <c r="Y84" s="382">
        <v>0</v>
      </c>
      <c r="Z84" s="382">
        <v>0</v>
      </c>
      <c r="AA84" s="382">
        <v>0</v>
      </c>
      <c r="AB84" s="382">
        <v>0</v>
      </c>
      <c r="AC84" s="382">
        <v>0</v>
      </c>
      <c r="AD84" s="382">
        <v>0</v>
      </c>
      <c r="AE84" s="382">
        <v>0</v>
      </c>
      <c r="AF84" s="382">
        <v>0</v>
      </c>
      <c r="AG84" s="382">
        <v>0</v>
      </c>
      <c r="AH84" s="382">
        <v>0</v>
      </c>
      <c r="AI84" s="382">
        <v>0</v>
      </c>
      <c r="AJ84" s="80">
        <f t="shared" si="29"/>
        <v>4500</v>
      </c>
    </row>
    <row r="85" spans="1:36">
      <c r="A85" s="89"/>
      <c r="B85" s="356" t="s">
        <v>521</v>
      </c>
      <c r="C85" s="382">
        <v>0</v>
      </c>
      <c r="D85" s="382">
        <v>0</v>
      </c>
      <c r="E85" s="382">
        <v>0</v>
      </c>
      <c r="F85" s="382">
        <v>0</v>
      </c>
      <c r="G85" s="382">
        <v>0</v>
      </c>
      <c r="H85" s="382">
        <v>0</v>
      </c>
      <c r="I85" s="382">
        <v>0</v>
      </c>
      <c r="J85" s="80">
        <v>0</v>
      </c>
      <c r="K85" s="382">
        <v>3750</v>
      </c>
      <c r="L85" s="382">
        <v>0</v>
      </c>
      <c r="M85" s="382">
        <v>0</v>
      </c>
      <c r="N85" s="382">
        <v>0</v>
      </c>
      <c r="O85" s="382">
        <v>0</v>
      </c>
      <c r="P85" s="382">
        <v>0</v>
      </c>
      <c r="Q85" s="382">
        <v>0</v>
      </c>
      <c r="R85" s="382">
        <v>0</v>
      </c>
      <c r="S85" s="382">
        <v>0</v>
      </c>
      <c r="T85" s="382">
        <v>0</v>
      </c>
      <c r="U85" s="382">
        <v>0</v>
      </c>
      <c r="V85" s="382">
        <v>0</v>
      </c>
      <c r="W85" s="382">
        <v>0</v>
      </c>
      <c r="X85" s="382">
        <v>0</v>
      </c>
      <c r="Y85" s="382">
        <v>0</v>
      </c>
      <c r="Z85" s="382">
        <v>0</v>
      </c>
      <c r="AA85" s="382">
        <v>0</v>
      </c>
      <c r="AB85" s="382">
        <v>0</v>
      </c>
      <c r="AC85" s="382">
        <v>0</v>
      </c>
      <c r="AD85" s="382">
        <v>0</v>
      </c>
      <c r="AE85" s="382">
        <v>0</v>
      </c>
      <c r="AF85" s="382">
        <v>0</v>
      </c>
      <c r="AG85" s="382">
        <v>0</v>
      </c>
      <c r="AH85" s="382">
        <v>0</v>
      </c>
      <c r="AI85" s="382">
        <v>0</v>
      </c>
      <c r="AJ85" s="80">
        <f t="shared" si="29"/>
        <v>3750</v>
      </c>
    </row>
    <row r="86" spans="1:36">
      <c r="A86" s="89"/>
      <c r="B86" s="381" t="s">
        <v>430</v>
      </c>
      <c r="C86" s="382">
        <v>0</v>
      </c>
      <c r="D86" s="382">
        <v>0</v>
      </c>
      <c r="E86" s="382">
        <v>0</v>
      </c>
      <c r="F86" s="382">
        <v>0</v>
      </c>
      <c r="G86" s="382">
        <v>0</v>
      </c>
      <c r="H86" s="382">
        <v>0</v>
      </c>
      <c r="I86" s="382">
        <v>0</v>
      </c>
      <c r="J86" s="80">
        <v>0</v>
      </c>
      <c r="K86" s="382">
        <v>0</v>
      </c>
      <c r="L86" s="382">
        <v>0</v>
      </c>
      <c r="M86" s="382">
        <v>0</v>
      </c>
      <c r="N86" s="382">
        <v>0</v>
      </c>
      <c r="O86" s="382">
        <v>0</v>
      </c>
      <c r="P86" s="382">
        <v>0</v>
      </c>
      <c r="Q86" s="382">
        <v>0</v>
      </c>
      <c r="R86" s="382">
        <v>0</v>
      </c>
      <c r="S86" s="382">
        <v>0</v>
      </c>
      <c r="T86" s="382">
        <v>1750</v>
      </c>
      <c r="U86" s="382">
        <v>0</v>
      </c>
      <c r="V86" s="382">
        <v>0</v>
      </c>
      <c r="W86" s="382">
        <v>0</v>
      </c>
      <c r="X86" s="382">
        <v>0</v>
      </c>
      <c r="Y86" s="382">
        <v>0</v>
      </c>
      <c r="Z86" s="382">
        <v>0</v>
      </c>
      <c r="AA86" s="382">
        <v>0</v>
      </c>
      <c r="AB86" s="382">
        <v>0</v>
      </c>
      <c r="AC86" s="382">
        <v>0</v>
      </c>
      <c r="AD86" s="382">
        <v>0</v>
      </c>
      <c r="AE86" s="382">
        <v>0</v>
      </c>
      <c r="AF86" s="382">
        <v>0</v>
      </c>
      <c r="AG86" s="382">
        <v>0</v>
      </c>
      <c r="AH86" s="382">
        <v>0</v>
      </c>
      <c r="AI86" s="382">
        <v>0</v>
      </c>
      <c r="AJ86" s="80">
        <f t="shared" si="29"/>
        <v>1750</v>
      </c>
    </row>
    <row r="87" spans="1:36">
      <c r="A87" s="89"/>
      <c r="B87" s="381" t="s">
        <v>542</v>
      </c>
      <c r="C87" s="382">
        <v>0</v>
      </c>
      <c r="D87" s="382">
        <v>0</v>
      </c>
      <c r="E87" s="382">
        <v>0</v>
      </c>
      <c r="F87" s="382">
        <v>0</v>
      </c>
      <c r="G87" s="382">
        <v>0</v>
      </c>
      <c r="H87" s="382">
        <v>0</v>
      </c>
      <c r="I87" s="382">
        <v>0</v>
      </c>
      <c r="J87" s="80">
        <v>0</v>
      </c>
      <c r="K87" s="382">
        <v>0</v>
      </c>
      <c r="L87" s="382">
        <v>0</v>
      </c>
      <c r="M87" s="382">
        <v>0</v>
      </c>
      <c r="N87" s="382">
        <v>0</v>
      </c>
      <c r="O87" s="382">
        <v>0</v>
      </c>
      <c r="P87" s="382">
        <v>0</v>
      </c>
      <c r="Q87" s="382">
        <v>0</v>
      </c>
      <c r="R87" s="382">
        <v>0</v>
      </c>
      <c r="S87" s="382">
        <v>0</v>
      </c>
      <c r="T87" s="382">
        <v>0</v>
      </c>
      <c r="U87" s="382">
        <v>0</v>
      </c>
      <c r="V87" s="382">
        <v>0</v>
      </c>
      <c r="W87" s="382">
        <v>0</v>
      </c>
      <c r="X87" s="382">
        <v>0</v>
      </c>
      <c r="Y87" s="382">
        <v>0</v>
      </c>
      <c r="Z87" s="382">
        <v>0</v>
      </c>
      <c r="AA87" s="382">
        <v>0</v>
      </c>
      <c r="AB87" s="382">
        <v>0</v>
      </c>
      <c r="AC87" s="382">
        <v>0</v>
      </c>
      <c r="AD87" s="382">
        <v>0</v>
      </c>
      <c r="AE87" s="382">
        <v>0</v>
      </c>
      <c r="AF87" s="382">
        <v>0</v>
      </c>
      <c r="AG87" s="382">
        <v>0</v>
      </c>
      <c r="AH87" s="382">
        <v>0</v>
      </c>
      <c r="AI87" s="382">
        <v>2750</v>
      </c>
      <c r="AJ87" s="80">
        <f t="shared" si="29"/>
        <v>2750</v>
      </c>
    </row>
    <row r="88" spans="1:36">
      <c r="A88" s="89"/>
      <c r="B88" s="356" t="s">
        <v>422</v>
      </c>
      <c r="C88" s="382">
        <v>0</v>
      </c>
      <c r="D88" s="382">
        <v>0</v>
      </c>
      <c r="E88" s="382">
        <v>0</v>
      </c>
      <c r="F88" s="382">
        <v>0</v>
      </c>
      <c r="G88" s="382">
        <v>0</v>
      </c>
      <c r="H88" s="382">
        <v>0</v>
      </c>
      <c r="I88" s="382">
        <v>0</v>
      </c>
      <c r="J88" s="80">
        <v>6500</v>
      </c>
      <c r="K88" s="382">
        <v>0</v>
      </c>
      <c r="L88" s="382">
        <v>0</v>
      </c>
      <c r="M88" s="382">
        <v>0</v>
      </c>
      <c r="N88" s="382">
        <v>0</v>
      </c>
      <c r="O88" s="382">
        <v>0</v>
      </c>
      <c r="P88" s="382">
        <v>0</v>
      </c>
      <c r="Q88" s="382">
        <v>0</v>
      </c>
      <c r="R88" s="382">
        <v>0</v>
      </c>
      <c r="S88" s="382">
        <v>0</v>
      </c>
      <c r="T88" s="382">
        <v>0</v>
      </c>
      <c r="U88" s="382">
        <v>0</v>
      </c>
      <c r="V88" s="382">
        <v>0</v>
      </c>
      <c r="W88" s="382">
        <v>0</v>
      </c>
      <c r="X88" s="382">
        <v>0</v>
      </c>
      <c r="Y88" s="382">
        <v>0</v>
      </c>
      <c r="Z88" s="382">
        <v>0</v>
      </c>
      <c r="AA88" s="382">
        <v>0</v>
      </c>
      <c r="AB88" s="382">
        <v>0</v>
      </c>
      <c r="AC88" s="382">
        <v>0</v>
      </c>
      <c r="AD88" s="382">
        <v>0</v>
      </c>
      <c r="AE88" s="382">
        <v>0</v>
      </c>
      <c r="AF88" s="382">
        <v>0</v>
      </c>
      <c r="AG88" s="382">
        <v>0</v>
      </c>
      <c r="AH88" s="382">
        <v>0</v>
      </c>
      <c r="AI88" s="382">
        <v>0</v>
      </c>
      <c r="AJ88" s="80">
        <f t="shared" si="29"/>
        <v>6500</v>
      </c>
    </row>
    <row r="89" spans="1:36">
      <c r="A89" s="89"/>
      <c r="B89" s="381" t="s">
        <v>423</v>
      </c>
      <c r="C89" s="382">
        <v>0</v>
      </c>
      <c r="D89" s="382">
        <v>0</v>
      </c>
      <c r="E89" s="382">
        <v>0</v>
      </c>
      <c r="F89" s="382">
        <v>0</v>
      </c>
      <c r="G89" s="382">
        <v>0</v>
      </c>
      <c r="H89" s="382">
        <v>0</v>
      </c>
      <c r="I89" s="382">
        <v>0</v>
      </c>
      <c r="J89" s="80">
        <v>0</v>
      </c>
      <c r="K89" s="382">
        <v>0</v>
      </c>
      <c r="L89" s="382">
        <v>0</v>
      </c>
      <c r="M89" s="382">
        <v>0</v>
      </c>
      <c r="N89" s="382">
        <v>0</v>
      </c>
      <c r="O89" s="382">
        <v>0</v>
      </c>
      <c r="P89" s="382">
        <v>0</v>
      </c>
      <c r="Q89" s="382">
        <v>0</v>
      </c>
      <c r="R89" s="382">
        <v>0</v>
      </c>
      <c r="S89" s="382">
        <v>0</v>
      </c>
      <c r="T89" s="382">
        <v>0</v>
      </c>
      <c r="U89" s="382">
        <v>0</v>
      </c>
      <c r="V89" s="382">
        <v>0</v>
      </c>
      <c r="W89" s="382">
        <v>0</v>
      </c>
      <c r="X89" s="382">
        <v>0</v>
      </c>
      <c r="Y89" s="382">
        <v>0</v>
      </c>
      <c r="Z89" s="382">
        <v>0</v>
      </c>
      <c r="AA89" s="382">
        <v>0</v>
      </c>
      <c r="AB89" s="382">
        <v>0</v>
      </c>
      <c r="AC89" s="382">
        <v>0</v>
      </c>
      <c r="AD89" s="382">
        <v>2750</v>
      </c>
      <c r="AE89" s="382">
        <v>0</v>
      </c>
      <c r="AF89" s="382">
        <v>0</v>
      </c>
      <c r="AG89" s="382">
        <v>0</v>
      </c>
      <c r="AH89" s="382">
        <v>0</v>
      </c>
      <c r="AI89" s="382">
        <v>0</v>
      </c>
      <c r="AJ89" s="80">
        <f t="shared" si="29"/>
        <v>2750</v>
      </c>
    </row>
    <row r="90" spans="1:36">
      <c r="A90" s="89"/>
      <c r="B90" s="381" t="s">
        <v>579</v>
      </c>
      <c r="C90" s="382">
        <v>0</v>
      </c>
      <c r="D90" s="382">
        <v>0</v>
      </c>
      <c r="E90" s="382">
        <v>0</v>
      </c>
      <c r="F90" s="382">
        <v>0</v>
      </c>
      <c r="G90" s="382">
        <v>1136.7511651699399</v>
      </c>
      <c r="H90" s="382">
        <v>0</v>
      </c>
      <c r="I90" s="382">
        <v>0</v>
      </c>
      <c r="J90" s="80">
        <v>0</v>
      </c>
      <c r="K90" s="382">
        <v>0</v>
      </c>
      <c r="L90" s="382">
        <v>0</v>
      </c>
      <c r="M90" s="382">
        <v>0</v>
      </c>
      <c r="N90" s="382">
        <v>0</v>
      </c>
      <c r="O90" s="382">
        <v>0</v>
      </c>
      <c r="P90" s="382">
        <v>0</v>
      </c>
      <c r="Q90" s="382">
        <v>0</v>
      </c>
      <c r="R90" s="382">
        <v>0</v>
      </c>
      <c r="S90" s="382">
        <v>0</v>
      </c>
      <c r="T90" s="382">
        <v>0</v>
      </c>
      <c r="U90" s="382">
        <v>0</v>
      </c>
      <c r="V90" s="382">
        <v>0</v>
      </c>
      <c r="W90" s="382">
        <v>0</v>
      </c>
      <c r="X90" s="382">
        <v>0</v>
      </c>
      <c r="Y90" s="382">
        <v>0</v>
      </c>
      <c r="Z90" s="382">
        <v>0</v>
      </c>
      <c r="AA90" s="382">
        <v>0</v>
      </c>
      <c r="AB90" s="382">
        <v>0</v>
      </c>
      <c r="AC90" s="382">
        <v>0</v>
      </c>
      <c r="AD90" s="382">
        <v>0</v>
      </c>
      <c r="AE90" s="382">
        <v>0</v>
      </c>
      <c r="AF90" s="382">
        <v>0</v>
      </c>
      <c r="AG90" s="382">
        <v>0</v>
      </c>
      <c r="AH90" s="382">
        <v>0</v>
      </c>
      <c r="AI90" s="382">
        <v>0</v>
      </c>
      <c r="AJ90" s="80">
        <f t="shared" si="29"/>
        <v>1136.7511651699399</v>
      </c>
    </row>
    <row r="91" spans="1:36">
      <c r="A91" s="89"/>
      <c r="B91" s="356" t="s">
        <v>514</v>
      </c>
      <c r="C91" s="383">
        <v>0</v>
      </c>
      <c r="D91" s="383">
        <v>0</v>
      </c>
      <c r="E91" s="383">
        <v>0</v>
      </c>
      <c r="F91" s="383">
        <v>1420.93895646243</v>
      </c>
      <c r="G91" s="383">
        <v>0</v>
      </c>
      <c r="H91" s="383">
        <v>0</v>
      </c>
      <c r="I91" s="383">
        <v>0</v>
      </c>
      <c r="J91" s="80">
        <v>0</v>
      </c>
      <c r="K91" s="383">
        <v>0</v>
      </c>
      <c r="L91" s="383">
        <v>0</v>
      </c>
      <c r="M91" s="383">
        <v>0</v>
      </c>
      <c r="N91" s="383">
        <v>0</v>
      </c>
      <c r="O91" s="383">
        <v>0</v>
      </c>
      <c r="P91" s="383">
        <v>0</v>
      </c>
      <c r="Q91" s="383">
        <v>0</v>
      </c>
      <c r="R91" s="383">
        <v>0</v>
      </c>
      <c r="S91" s="383">
        <v>0</v>
      </c>
      <c r="T91" s="383">
        <v>0</v>
      </c>
      <c r="U91" s="383">
        <v>0</v>
      </c>
      <c r="V91" s="383">
        <v>0</v>
      </c>
      <c r="W91" s="383">
        <v>0</v>
      </c>
      <c r="X91" s="383">
        <v>0</v>
      </c>
      <c r="Y91" s="383">
        <v>0</v>
      </c>
      <c r="Z91" s="383">
        <v>0</v>
      </c>
      <c r="AA91" s="383">
        <v>0</v>
      </c>
      <c r="AB91" s="383">
        <v>0</v>
      </c>
      <c r="AC91" s="383">
        <v>0</v>
      </c>
      <c r="AD91" s="383">
        <v>0</v>
      </c>
      <c r="AE91" s="383">
        <v>0</v>
      </c>
      <c r="AF91" s="383">
        <v>0</v>
      </c>
      <c r="AG91" s="383">
        <v>0</v>
      </c>
      <c r="AH91" s="383">
        <v>0</v>
      </c>
      <c r="AI91" s="383">
        <v>0</v>
      </c>
      <c r="AJ91" s="80">
        <f t="shared" si="29"/>
        <v>1420.93895646243</v>
      </c>
    </row>
    <row r="92" spans="1:36">
      <c r="A92" s="89"/>
      <c r="B92" s="356" t="s">
        <v>515</v>
      </c>
      <c r="C92" s="383">
        <v>0</v>
      </c>
      <c r="D92" s="383">
        <v>0</v>
      </c>
      <c r="E92" s="383">
        <v>0</v>
      </c>
      <c r="F92" s="383">
        <v>0</v>
      </c>
      <c r="G92" s="383">
        <v>0</v>
      </c>
      <c r="H92" s="383">
        <v>0</v>
      </c>
      <c r="I92" s="383">
        <v>0</v>
      </c>
      <c r="J92" s="80">
        <v>0</v>
      </c>
      <c r="K92" s="383">
        <v>1420.93895646243</v>
      </c>
      <c r="L92" s="383">
        <v>0</v>
      </c>
      <c r="M92" s="383">
        <v>0</v>
      </c>
      <c r="N92" s="383">
        <v>0</v>
      </c>
      <c r="O92" s="383">
        <v>0</v>
      </c>
      <c r="P92" s="383">
        <v>0</v>
      </c>
      <c r="Q92" s="383">
        <v>0</v>
      </c>
      <c r="R92" s="383">
        <v>0</v>
      </c>
      <c r="S92" s="383">
        <v>0</v>
      </c>
      <c r="T92" s="383">
        <v>0</v>
      </c>
      <c r="U92" s="383">
        <v>0</v>
      </c>
      <c r="V92" s="383">
        <v>0</v>
      </c>
      <c r="W92" s="383">
        <v>0</v>
      </c>
      <c r="X92" s="383">
        <v>0</v>
      </c>
      <c r="Y92" s="383">
        <v>0</v>
      </c>
      <c r="Z92" s="383">
        <v>0</v>
      </c>
      <c r="AA92" s="383">
        <v>0</v>
      </c>
      <c r="AB92" s="383">
        <v>0</v>
      </c>
      <c r="AC92" s="383">
        <v>0</v>
      </c>
      <c r="AD92" s="383">
        <v>0</v>
      </c>
      <c r="AE92" s="383">
        <v>0</v>
      </c>
      <c r="AF92" s="383">
        <v>0</v>
      </c>
      <c r="AG92" s="383">
        <v>0</v>
      </c>
      <c r="AH92" s="383">
        <v>0</v>
      </c>
      <c r="AI92" s="383">
        <v>0</v>
      </c>
      <c r="AJ92" s="80">
        <f t="shared" si="29"/>
        <v>1420.93895646243</v>
      </c>
    </row>
    <row r="93" spans="1:36">
      <c r="A93" s="89"/>
      <c r="B93" s="381" t="s">
        <v>580</v>
      </c>
      <c r="C93" s="382">
        <v>0</v>
      </c>
      <c r="D93" s="382">
        <v>0</v>
      </c>
      <c r="E93" s="382">
        <v>0</v>
      </c>
      <c r="F93" s="382">
        <v>0</v>
      </c>
      <c r="G93" s="382">
        <v>0</v>
      </c>
      <c r="H93" s="382">
        <v>0</v>
      </c>
      <c r="I93" s="382">
        <v>0</v>
      </c>
      <c r="J93" s="80">
        <v>0</v>
      </c>
      <c r="K93" s="382">
        <v>0</v>
      </c>
      <c r="L93" s="382">
        <v>1136.7511651699399</v>
      </c>
      <c r="M93" s="382">
        <v>0</v>
      </c>
      <c r="N93" s="382">
        <v>0</v>
      </c>
      <c r="O93" s="382">
        <v>0</v>
      </c>
      <c r="P93" s="382">
        <v>0</v>
      </c>
      <c r="Q93" s="382">
        <v>0</v>
      </c>
      <c r="R93" s="382">
        <v>0</v>
      </c>
      <c r="S93" s="382">
        <v>0</v>
      </c>
      <c r="T93" s="382">
        <v>0</v>
      </c>
      <c r="U93" s="382">
        <v>0</v>
      </c>
      <c r="V93" s="382">
        <v>0</v>
      </c>
      <c r="W93" s="382">
        <v>0</v>
      </c>
      <c r="X93" s="382">
        <v>0</v>
      </c>
      <c r="Y93" s="382">
        <v>0</v>
      </c>
      <c r="Z93" s="382">
        <v>0</v>
      </c>
      <c r="AA93" s="382">
        <v>0</v>
      </c>
      <c r="AB93" s="382">
        <v>0</v>
      </c>
      <c r="AC93" s="382">
        <v>0</v>
      </c>
      <c r="AD93" s="382">
        <v>0</v>
      </c>
      <c r="AE93" s="382">
        <v>0</v>
      </c>
      <c r="AF93" s="382">
        <v>0</v>
      </c>
      <c r="AG93" s="382">
        <v>0</v>
      </c>
      <c r="AH93" s="382">
        <v>0</v>
      </c>
      <c r="AI93" s="382">
        <v>0</v>
      </c>
      <c r="AJ93" s="80">
        <f t="shared" si="29"/>
        <v>1136.7511651699399</v>
      </c>
    </row>
    <row r="94" spans="1:36">
      <c r="A94" s="89"/>
      <c r="B94" s="381" t="s">
        <v>581</v>
      </c>
      <c r="C94" s="382">
        <v>0</v>
      </c>
      <c r="D94" s="382">
        <v>0</v>
      </c>
      <c r="E94" s="382">
        <v>0</v>
      </c>
      <c r="F94" s="382">
        <v>0</v>
      </c>
      <c r="G94" s="382">
        <v>0</v>
      </c>
      <c r="H94" s="382">
        <v>0</v>
      </c>
      <c r="I94" s="382">
        <v>0</v>
      </c>
      <c r="J94" s="80">
        <v>0</v>
      </c>
      <c r="K94" s="382">
        <v>0</v>
      </c>
      <c r="L94" s="382">
        <v>0</v>
      </c>
      <c r="M94" s="382">
        <v>0</v>
      </c>
      <c r="N94" s="382">
        <v>0</v>
      </c>
      <c r="O94" s="382">
        <v>0</v>
      </c>
      <c r="P94" s="382">
        <v>0</v>
      </c>
      <c r="Q94" s="382">
        <v>0</v>
      </c>
      <c r="R94" s="382">
        <v>0</v>
      </c>
      <c r="S94" s="382">
        <v>0</v>
      </c>
      <c r="T94" s="382">
        <v>0</v>
      </c>
      <c r="U94" s="382">
        <v>0</v>
      </c>
      <c r="V94" s="382">
        <v>0</v>
      </c>
      <c r="W94" s="382">
        <v>0</v>
      </c>
      <c r="X94" s="382">
        <v>0</v>
      </c>
      <c r="Y94" s="382">
        <v>0</v>
      </c>
      <c r="Z94" s="382">
        <v>0</v>
      </c>
      <c r="AA94" s="382">
        <v>0</v>
      </c>
      <c r="AB94" s="382">
        <v>0</v>
      </c>
      <c r="AC94" s="382">
        <v>0</v>
      </c>
      <c r="AD94" s="382">
        <v>0</v>
      </c>
      <c r="AE94" s="382">
        <v>852.56337387745793</v>
      </c>
      <c r="AF94" s="382">
        <v>0</v>
      </c>
      <c r="AG94" s="382">
        <v>0</v>
      </c>
      <c r="AH94" s="382">
        <v>0</v>
      </c>
      <c r="AI94" s="382">
        <v>0</v>
      </c>
      <c r="AJ94" s="80">
        <f t="shared" si="29"/>
        <v>852.56337387745793</v>
      </c>
    </row>
    <row r="95" spans="1:36">
      <c r="A95" s="89"/>
      <c r="B95" s="356" t="s">
        <v>543</v>
      </c>
      <c r="C95" s="95">
        <v>0</v>
      </c>
      <c r="D95" s="95">
        <v>409.83606557377101</v>
      </c>
      <c r="E95" s="95">
        <v>0</v>
      </c>
      <c r="F95" s="95">
        <v>0</v>
      </c>
      <c r="G95" s="95">
        <v>0</v>
      </c>
      <c r="H95" s="95">
        <v>0</v>
      </c>
      <c r="I95" s="95">
        <v>0</v>
      </c>
      <c r="J95" s="80">
        <v>0</v>
      </c>
      <c r="K95" s="95">
        <v>0</v>
      </c>
      <c r="L95" s="95">
        <v>0</v>
      </c>
      <c r="M95" s="95">
        <v>0</v>
      </c>
      <c r="N95" s="95">
        <v>0</v>
      </c>
      <c r="O95" s="95">
        <v>0</v>
      </c>
      <c r="P95" s="95">
        <v>0</v>
      </c>
      <c r="Q95" s="95">
        <v>0</v>
      </c>
      <c r="R95" s="95">
        <v>0</v>
      </c>
      <c r="S95" s="95">
        <v>0</v>
      </c>
      <c r="T95" s="95">
        <v>0</v>
      </c>
      <c r="U95" s="95">
        <v>0</v>
      </c>
      <c r="V95" s="95">
        <v>0</v>
      </c>
      <c r="W95" s="95">
        <v>0</v>
      </c>
      <c r="X95" s="95">
        <v>0</v>
      </c>
      <c r="Y95" s="95">
        <v>0</v>
      </c>
      <c r="Z95" s="95">
        <v>0</v>
      </c>
      <c r="AA95" s="95">
        <v>0</v>
      </c>
      <c r="AB95" s="95">
        <v>0</v>
      </c>
      <c r="AC95" s="95">
        <v>0</v>
      </c>
      <c r="AD95" s="95">
        <v>0</v>
      </c>
      <c r="AE95" s="95">
        <v>0</v>
      </c>
      <c r="AF95" s="95">
        <v>0</v>
      </c>
      <c r="AG95" s="95">
        <v>0</v>
      </c>
      <c r="AH95" s="95">
        <v>0</v>
      </c>
      <c r="AI95" s="95">
        <v>0</v>
      </c>
      <c r="AJ95" s="80">
        <f t="shared" si="29"/>
        <v>409.83606557377101</v>
      </c>
    </row>
    <row r="96" spans="1:36">
      <c r="A96" s="89"/>
      <c r="B96" s="356" t="s">
        <v>625</v>
      </c>
      <c r="C96" s="95">
        <v>0</v>
      </c>
      <c r="D96" s="95">
        <v>1232.63936167927</v>
      </c>
      <c r="E96" s="95">
        <v>0</v>
      </c>
      <c r="F96" s="95">
        <v>0</v>
      </c>
      <c r="G96" s="95">
        <v>0</v>
      </c>
      <c r="H96" s="95">
        <v>0</v>
      </c>
      <c r="I96" s="95">
        <v>0</v>
      </c>
      <c r="J96" s="80">
        <v>0</v>
      </c>
      <c r="K96" s="95">
        <v>0</v>
      </c>
      <c r="L96" s="95">
        <v>0</v>
      </c>
      <c r="M96" s="95">
        <v>0</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80">
        <f t="shared" si="29"/>
        <v>1232.63936167927</v>
      </c>
    </row>
    <row r="97" spans="1:36">
      <c r="A97" s="89"/>
      <c r="B97" s="381" t="s">
        <v>719</v>
      </c>
      <c r="C97" s="80">
        <v>0</v>
      </c>
      <c r="D97" s="80">
        <v>2120.2848490000001</v>
      </c>
      <c r="E97" s="80">
        <v>0</v>
      </c>
      <c r="F97" s="80">
        <v>0</v>
      </c>
      <c r="G97" s="80">
        <v>0</v>
      </c>
      <c r="H97" s="80">
        <v>0</v>
      </c>
      <c r="I97" s="80">
        <v>0</v>
      </c>
      <c r="J97" s="80">
        <v>0</v>
      </c>
      <c r="K97" s="80">
        <v>0</v>
      </c>
      <c r="L97" s="80">
        <v>0</v>
      </c>
      <c r="M97" s="80">
        <v>0</v>
      </c>
      <c r="N97" s="80">
        <v>0</v>
      </c>
      <c r="O97" s="80">
        <v>0</v>
      </c>
      <c r="P97" s="80">
        <v>0</v>
      </c>
      <c r="Q97" s="80">
        <v>0</v>
      </c>
      <c r="R97" s="80">
        <v>0</v>
      </c>
      <c r="S97" s="80">
        <v>0</v>
      </c>
      <c r="T97" s="80">
        <v>0</v>
      </c>
      <c r="U97" s="80">
        <v>0</v>
      </c>
      <c r="V97" s="80">
        <v>0</v>
      </c>
      <c r="W97" s="80">
        <v>0</v>
      </c>
      <c r="X97" s="80">
        <v>0</v>
      </c>
      <c r="Y97" s="80">
        <v>0</v>
      </c>
      <c r="Z97" s="80">
        <v>0</v>
      </c>
      <c r="AA97" s="80">
        <v>0</v>
      </c>
      <c r="AB97" s="80">
        <v>0</v>
      </c>
      <c r="AC97" s="80">
        <v>0</v>
      </c>
      <c r="AD97" s="80">
        <v>0</v>
      </c>
      <c r="AE97" s="80">
        <v>0</v>
      </c>
      <c r="AF97" s="80">
        <v>0</v>
      </c>
      <c r="AG97" s="80">
        <v>0</v>
      </c>
      <c r="AH97" s="80">
        <v>0</v>
      </c>
      <c r="AI97" s="80">
        <v>0</v>
      </c>
      <c r="AJ97" s="80">
        <f t="shared" si="29"/>
        <v>2120.2848490000001</v>
      </c>
    </row>
    <row r="98" spans="1:36">
      <c r="A98" s="89"/>
      <c r="B98" s="356" t="s">
        <v>707</v>
      </c>
      <c r="C98" s="80">
        <v>0</v>
      </c>
      <c r="D98" s="80">
        <v>1637.7714940000001</v>
      </c>
      <c r="E98" s="80">
        <v>0</v>
      </c>
      <c r="F98" s="80">
        <v>0</v>
      </c>
      <c r="G98" s="80">
        <v>0</v>
      </c>
      <c r="H98" s="80">
        <v>0</v>
      </c>
      <c r="I98" s="80">
        <v>0</v>
      </c>
      <c r="J98" s="80">
        <v>0</v>
      </c>
      <c r="K98" s="80">
        <v>0</v>
      </c>
      <c r="L98" s="80">
        <v>0</v>
      </c>
      <c r="M98" s="80">
        <v>0</v>
      </c>
      <c r="N98" s="80">
        <v>0</v>
      </c>
      <c r="O98" s="80">
        <v>0</v>
      </c>
      <c r="P98" s="80">
        <v>0</v>
      </c>
      <c r="Q98" s="80">
        <v>0</v>
      </c>
      <c r="R98" s="80">
        <v>0</v>
      </c>
      <c r="S98" s="80">
        <v>0</v>
      </c>
      <c r="T98" s="80">
        <v>0</v>
      </c>
      <c r="U98" s="80">
        <v>0</v>
      </c>
      <c r="V98" s="80">
        <v>0</v>
      </c>
      <c r="W98" s="80">
        <v>0</v>
      </c>
      <c r="X98" s="80">
        <v>0</v>
      </c>
      <c r="Y98" s="80">
        <v>0</v>
      </c>
      <c r="Z98" s="80">
        <v>0</v>
      </c>
      <c r="AA98" s="80">
        <v>0</v>
      </c>
      <c r="AB98" s="80">
        <v>0</v>
      </c>
      <c r="AC98" s="80">
        <v>0</v>
      </c>
      <c r="AD98" s="80">
        <v>0</v>
      </c>
      <c r="AE98" s="80">
        <v>0</v>
      </c>
      <c r="AF98" s="80">
        <v>0</v>
      </c>
      <c r="AG98" s="80">
        <v>0</v>
      </c>
      <c r="AH98" s="80">
        <v>0</v>
      </c>
      <c r="AI98" s="80">
        <v>0</v>
      </c>
      <c r="AJ98" s="80">
        <f t="shared" si="29"/>
        <v>1637.7714940000001</v>
      </c>
    </row>
    <row r="99" spans="1:36">
      <c r="A99" s="89"/>
      <c r="B99" s="356" t="s">
        <v>664</v>
      </c>
      <c r="C99" s="80">
        <v>53.128659294718496</v>
      </c>
      <c r="D99" s="80">
        <v>96.060475739193308</v>
      </c>
      <c r="E99" s="80">
        <v>102.93257424443399</v>
      </c>
      <c r="F99" s="80">
        <v>110.054614692226</v>
      </c>
      <c r="G99" s="80">
        <v>117.66943850378</v>
      </c>
      <c r="H99" s="80">
        <v>125.670412612755</v>
      </c>
      <c r="I99" s="80">
        <v>134.506443455686</v>
      </c>
      <c r="J99" s="80">
        <v>143.81312151959</v>
      </c>
      <c r="K99" s="80">
        <v>153.76374090293402</v>
      </c>
      <c r="L99" s="80">
        <v>164.372991610029</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80">
        <v>0</v>
      </c>
      <c r="AI99" s="80">
        <v>0</v>
      </c>
      <c r="AJ99" s="80">
        <f t="shared" si="29"/>
        <v>1201.9724725753458</v>
      </c>
    </row>
    <row r="100" spans="1:36">
      <c r="A100" s="89"/>
      <c r="B100" s="381" t="s">
        <v>538</v>
      </c>
      <c r="C100" s="80">
        <v>0</v>
      </c>
      <c r="D100" s="80">
        <v>0</v>
      </c>
      <c r="E100" s="80">
        <v>0</v>
      </c>
      <c r="F100" s="80">
        <v>1263.30483934575</v>
      </c>
      <c r="G100" s="80">
        <v>0</v>
      </c>
      <c r="H100" s="80">
        <v>0</v>
      </c>
      <c r="I100" s="80">
        <v>0</v>
      </c>
      <c r="J100" s="80">
        <v>0</v>
      </c>
      <c r="K100" s="80">
        <v>0</v>
      </c>
      <c r="L100" s="80">
        <v>0</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80">
        <v>0</v>
      </c>
      <c r="AI100" s="80">
        <v>0</v>
      </c>
      <c r="AJ100" s="80">
        <f t="shared" si="29"/>
        <v>1263.30483934575</v>
      </c>
    </row>
    <row r="101" spans="1:36">
      <c r="A101" s="89"/>
      <c r="B101" s="356" t="s">
        <v>706</v>
      </c>
      <c r="C101" s="80">
        <v>0</v>
      </c>
      <c r="D101" s="80">
        <v>834.53836280840505</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80">
        <v>0</v>
      </c>
      <c r="AI101" s="80">
        <v>0</v>
      </c>
      <c r="AJ101" s="80">
        <f t="shared" si="29"/>
        <v>834.53836280840505</v>
      </c>
    </row>
    <row r="102" spans="1:36">
      <c r="A102" s="89"/>
      <c r="B102" s="356" t="s">
        <v>389</v>
      </c>
      <c r="C102" s="80">
        <v>0</v>
      </c>
      <c r="D102" s="80">
        <v>394.06968627718902</v>
      </c>
      <c r="E102" s="80">
        <v>0</v>
      </c>
      <c r="F102" s="80">
        <v>0</v>
      </c>
      <c r="G102" s="80">
        <v>0</v>
      </c>
      <c r="H102" s="80">
        <v>0</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80">
        <v>0</v>
      </c>
      <c r="AI102" s="80">
        <v>0</v>
      </c>
      <c r="AJ102" s="80">
        <f t="shared" ref="AJ102:AJ130" si="30">SUM(C102:AI102)</f>
        <v>394.06968627718902</v>
      </c>
    </row>
    <row r="103" spans="1:36">
      <c r="A103" s="89"/>
      <c r="B103" s="356" t="s">
        <v>429</v>
      </c>
      <c r="C103" s="80">
        <v>22.028931</v>
      </c>
      <c r="D103" s="80">
        <v>0</v>
      </c>
      <c r="E103" s="80">
        <v>0</v>
      </c>
      <c r="F103" s="80">
        <v>0</v>
      </c>
      <c r="G103" s="80">
        <v>0</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80">
        <v>0</v>
      </c>
      <c r="AI103" s="80">
        <v>0</v>
      </c>
      <c r="AJ103" s="80">
        <f t="shared" si="30"/>
        <v>22.028931</v>
      </c>
    </row>
    <row r="104" spans="1:36">
      <c r="A104" s="89"/>
      <c r="B104" s="356" t="s">
        <v>427</v>
      </c>
      <c r="C104" s="80">
        <v>0</v>
      </c>
      <c r="D104" s="80">
        <v>0</v>
      </c>
      <c r="E104" s="80">
        <v>0</v>
      </c>
      <c r="F104" s="80">
        <v>0</v>
      </c>
      <c r="G104" s="80">
        <v>694.68719399999998</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80">
        <v>0</v>
      </c>
      <c r="AI104" s="80">
        <v>0</v>
      </c>
      <c r="AJ104" s="80">
        <f t="shared" si="30"/>
        <v>694.68719399999998</v>
      </c>
    </row>
    <row r="105" spans="1:36">
      <c r="A105" s="89"/>
      <c r="B105" s="356" t="s">
        <v>697</v>
      </c>
      <c r="C105" s="357">
        <v>1958.1159</v>
      </c>
      <c r="D105" s="357">
        <v>2060.8177019999998</v>
      </c>
      <c r="E105" s="357">
        <v>0</v>
      </c>
      <c r="F105" s="357">
        <v>0</v>
      </c>
      <c r="G105" s="357">
        <v>0</v>
      </c>
      <c r="H105" s="357">
        <v>0</v>
      </c>
      <c r="I105" s="357">
        <v>0</v>
      </c>
      <c r="J105" s="80">
        <v>0</v>
      </c>
      <c r="K105" s="357">
        <v>0</v>
      </c>
      <c r="L105" s="357">
        <v>0</v>
      </c>
      <c r="M105" s="357">
        <v>0</v>
      </c>
      <c r="N105" s="357">
        <v>0</v>
      </c>
      <c r="O105" s="357">
        <v>0</v>
      </c>
      <c r="P105" s="357">
        <v>0</v>
      </c>
      <c r="Q105" s="357">
        <v>0</v>
      </c>
      <c r="R105" s="357">
        <v>0</v>
      </c>
      <c r="S105" s="357">
        <v>0</v>
      </c>
      <c r="T105" s="357">
        <v>0</v>
      </c>
      <c r="U105" s="357">
        <v>0</v>
      </c>
      <c r="V105" s="357">
        <v>0</v>
      </c>
      <c r="W105" s="357">
        <v>0</v>
      </c>
      <c r="X105" s="357">
        <v>0</v>
      </c>
      <c r="Y105" s="357">
        <v>0</v>
      </c>
      <c r="Z105" s="357">
        <v>0</v>
      </c>
      <c r="AA105" s="357">
        <v>0</v>
      </c>
      <c r="AB105" s="357">
        <v>0</v>
      </c>
      <c r="AC105" s="357">
        <v>0</v>
      </c>
      <c r="AD105" s="357">
        <v>0</v>
      </c>
      <c r="AE105" s="357">
        <v>0</v>
      </c>
      <c r="AF105" s="357">
        <v>0</v>
      </c>
      <c r="AG105" s="357">
        <v>0</v>
      </c>
      <c r="AH105" s="357">
        <v>0</v>
      </c>
      <c r="AI105" s="357">
        <v>0</v>
      </c>
      <c r="AJ105" s="80">
        <f t="shared" si="30"/>
        <v>4018.9336020000001</v>
      </c>
    </row>
    <row r="106" spans="1:36">
      <c r="A106" s="89"/>
      <c r="B106" s="356" t="s">
        <v>696</v>
      </c>
      <c r="C106" s="357">
        <v>0</v>
      </c>
      <c r="D106" s="357">
        <v>0</v>
      </c>
      <c r="E106" s="357">
        <v>0</v>
      </c>
      <c r="F106" s="357">
        <v>0</v>
      </c>
      <c r="G106" s="357">
        <v>506.81861801999997</v>
      </c>
      <c r="H106" s="357">
        <v>506.81861801999997</v>
      </c>
      <c r="I106" s="357">
        <v>522.17675796000003</v>
      </c>
      <c r="J106" s="80">
        <v>0</v>
      </c>
      <c r="K106" s="357">
        <v>0</v>
      </c>
      <c r="L106" s="357">
        <v>0</v>
      </c>
      <c r="M106" s="357">
        <v>0</v>
      </c>
      <c r="N106" s="357">
        <v>0</v>
      </c>
      <c r="O106" s="357">
        <v>0</v>
      </c>
      <c r="P106" s="357">
        <v>0</v>
      </c>
      <c r="Q106" s="357">
        <v>0</v>
      </c>
      <c r="R106" s="357">
        <v>0</v>
      </c>
      <c r="S106" s="357">
        <v>0</v>
      </c>
      <c r="T106" s="357">
        <v>0</v>
      </c>
      <c r="U106" s="357">
        <v>0</v>
      </c>
      <c r="V106" s="357">
        <v>0</v>
      </c>
      <c r="W106" s="357">
        <v>0</v>
      </c>
      <c r="X106" s="357">
        <v>0</v>
      </c>
      <c r="Y106" s="357">
        <v>0</v>
      </c>
      <c r="Z106" s="357">
        <v>0</v>
      </c>
      <c r="AA106" s="357">
        <v>0</v>
      </c>
      <c r="AB106" s="357">
        <v>0</v>
      </c>
      <c r="AC106" s="357">
        <v>0</v>
      </c>
      <c r="AD106" s="357">
        <v>0</v>
      </c>
      <c r="AE106" s="357">
        <v>0</v>
      </c>
      <c r="AF106" s="357">
        <v>0</v>
      </c>
      <c r="AG106" s="357">
        <v>0</v>
      </c>
      <c r="AH106" s="357">
        <v>0</v>
      </c>
      <c r="AI106" s="357">
        <v>0</v>
      </c>
      <c r="AJ106" s="80">
        <f t="shared" si="30"/>
        <v>1535.8139940000001</v>
      </c>
    </row>
    <row r="107" spans="1:36">
      <c r="A107" s="89"/>
      <c r="B107" s="1101" t="s">
        <v>801</v>
      </c>
      <c r="C107" s="357">
        <v>0</v>
      </c>
      <c r="D107" s="357">
        <v>0</v>
      </c>
      <c r="E107" s="1104">
        <v>2841.5748210000002</v>
      </c>
      <c r="F107" s="357">
        <v>0</v>
      </c>
      <c r="G107" s="357">
        <v>0</v>
      </c>
      <c r="H107" s="357">
        <v>0</v>
      </c>
      <c r="I107" s="357">
        <v>0</v>
      </c>
      <c r="J107" s="80">
        <v>0</v>
      </c>
      <c r="K107" s="357">
        <v>0</v>
      </c>
      <c r="L107" s="357">
        <v>0</v>
      </c>
      <c r="M107" s="357">
        <v>0</v>
      </c>
      <c r="N107" s="357">
        <v>0</v>
      </c>
      <c r="O107" s="357">
        <v>0</v>
      </c>
      <c r="P107" s="357">
        <v>0</v>
      </c>
      <c r="Q107" s="357">
        <v>0</v>
      </c>
      <c r="R107" s="357">
        <v>0</v>
      </c>
      <c r="S107" s="1104">
        <v>0</v>
      </c>
      <c r="T107" s="1104">
        <v>0</v>
      </c>
      <c r="U107" s="1104">
        <v>0</v>
      </c>
      <c r="V107" s="357">
        <v>0</v>
      </c>
      <c r="W107" s="357">
        <v>0</v>
      </c>
      <c r="X107" s="357">
        <v>0</v>
      </c>
      <c r="Y107" s="357">
        <v>0</v>
      </c>
      <c r="Z107" s="357">
        <v>0</v>
      </c>
      <c r="AA107" s="357">
        <v>0</v>
      </c>
      <c r="AB107" s="357">
        <v>0</v>
      </c>
      <c r="AC107" s="357">
        <v>0</v>
      </c>
      <c r="AD107" s="357">
        <v>0</v>
      </c>
      <c r="AE107" s="357">
        <v>0</v>
      </c>
      <c r="AF107" s="357">
        <v>0</v>
      </c>
      <c r="AG107" s="357">
        <v>0</v>
      </c>
      <c r="AH107" s="357">
        <v>0</v>
      </c>
      <c r="AI107" s="357">
        <v>0</v>
      </c>
      <c r="AJ107" s="80">
        <f t="shared" si="30"/>
        <v>2841.5748210000002</v>
      </c>
    </row>
    <row r="108" spans="1:36">
      <c r="A108" s="89"/>
      <c r="B108" s="1101" t="s">
        <v>802</v>
      </c>
      <c r="C108" s="1104">
        <v>0</v>
      </c>
      <c r="D108" s="1104">
        <v>0</v>
      </c>
      <c r="E108" s="1104">
        <v>0</v>
      </c>
      <c r="F108" s="1104">
        <v>0</v>
      </c>
      <c r="G108" s="1104">
        <v>0</v>
      </c>
      <c r="H108" s="1104">
        <v>0</v>
      </c>
      <c r="I108" s="1104">
        <v>0</v>
      </c>
      <c r="J108" s="1100">
        <v>0</v>
      </c>
      <c r="K108" s="1104">
        <v>0</v>
      </c>
      <c r="L108" s="1104">
        <v>0</v>
      </c>
      <c r="M108" s="1104">
        <v>0</v>
      </c>
      <c r="N108" s="1104">
        <v>0</v>
      </c>
      <c r="O108" s="1104">
        <v>0</v>
      </c>
      <c r="P108" s="1104">
        <v>0</v>
      </c>
      <c r="Q108" s="1104">
        <v>0</v>
      </c>
      <c r="R108" s="1104">
        <v>0</v>
      </c>
      <c r="S108" s="1104">
        <v>897.85789995000005</v>
      </c>
      <c r="T108" s="1104">
        <v>897.85789995000005</v>
      </c>
      <c r="U108" s="1104">
        <v>925.06571510000003</v>
      </c>
      <c r="V108" s="1104">
        <v>0</v>
      </c>
      <c r="W108" s="1104">
        <v>0</v>
      </c>
      <c r="X108" s="1104">
        <v>0</v>
      </c>
      <c r="Y108" s="1104">
        <v>0</v>
      </c>
      <c r="Z108" s="1104">
        <v>0</v>
      </c>
      <c r="AA108" s="1104">
        <v>0</v>
      </c>
      <c r="AB108" s="1104">
        <v>0</v>
      </c>
      <c r="AC108" s="1104">
        <v>0</v>
      </c>
      <c r="AD108" s="1104">
        <v>0</v>
      </c>
      <c r="AE108" s="1104">
        <v>0</v>
      </c>
      <c r="AF108" s="1104">
        <v>0</v>
      </c>
      <c r="AG108" s="1104">
        <v>0</v>
      </c>
      <c r="AH108" s="1104">
        <v>0</v>
      </c>
      <c r="AI108" s="1104">
        <v>0</v>
      </c>
      <c r="AJ108" s="1100">
        <f t="shared" si="30"/>
        <v>2720.7815150000001</v>
      </c>
    </row>
    <row r="109" spans="1:36">
      <c r="A109" s="89"/>
      <c r="B109" s="356" t="s">
        <v>497</v>
      </c>
      <c r="C109" s="357">
        <v>0</v>
      </c>
      <c r="D109" s="357">
        <v>0</v>
      </c>
      <c r="E109" s="357">
        <v>0</v>
      </c>
      <c r="F109" s="357">
        <v>4497.7534109999997</v>
      </c>
      <c r="G109" s="357">
        <v>0</v>
      </c>
      <c r="H109" s="357">
        <v>0</v>
      </c>
      <c r="I109" s="357">
        <v>0</v>
      </c>
      <c r="J109" s="80">
        <v>0</v>
      </c>
      <c r="K109" s="357">
        <v>0</v>
      </c>
      <c r="L109" s="357">
        <v>0</v>
      </c>
      <c r="M109" s="357">
        <v>0</v>
      </c>
      <c r="N109" s="357">
        <v>0</v>
      </c>
      <c r="O109" s="357">
        <v>0</v>
      </c>
      <c r="P109" s="357">
        <v>0</v>
      </c>
      <c r="Q109" s="357">
        <v>0</v>
      </c>
      <c r="R109" s="357">
        <v>0</v>
      </c>
      <c r="S109" s="357">
        <v>0</v>
      </c>
      <c r="T109" s="357">
        <v>0</v>
      </c>
      <c r="U109" s="357">
        <v>0</v>
      </c>
      <c r="V109" s="357">
        <v>0</v>
      </c>
      <c r="W109" s="357">
        <v>0</v>
      </c>
      <c r="X109" s="357">
        <v>0</v>
      </c>
      <c r="Y109" s="357">
        <v>0</v>
      </c>
      <c r="Z109" s="357">
        <v>0</v>
      </c>
      <c r="AA109" s="357">
        <v>0</v>
      </c>
      <c r="AB109" s="357">
        <v>0</v>
      </c>
      <c r="AC109" s="357">
        <v>0</v>
      </c>
      <c r="AD109" s="357">
        <v>0</v>
      </c>
      <c r="AE109" s="357">
        <v>0</v>
      </c>
      <c r="AF109" s="357">
        <v>0</v>
      </c>
      <c r="AG109" s="357">
        <v>0</v>
      </c>
      <c r="AH109" s="357">
        <v>0</v>
      </c>
      <c r="AI109" s="357">
        <v>0</v>
      </c>
      <c r="AJ109" s="80">
        <f t="shared" si="30"/>
        <v>4497.7534109999997</v>
      </c>
    </row>
    <row r="110" spans="1:36">
      <c r="A110" s="89"/>
      <c r="B110" s="381" t="s">
        <v>498</v>
      </c>
      <c r="C110" s="357">
        <v>0</v>
      </c>
      <c r="D110" s="357">
        <v>0</v>
      </c>
      <c r="E110" s="357">
        <v>0</v>
      </c>
      <c r="F110" s="357">
        <v>0</v>
      </c>
      <c r="G110" s="357">
        <v>0</v>
      </c>
      <c r="H110" s="357">
        <v>0</v>
      </c>
      <c r="I110" s="357">
        <v>4510.4625749999996</v>
      </c>
      <c r="J110" s="80">
        <v>0</v>
      </c>
      <c r="K110" s="357">
        <v>0</v>
      </c>
      <c r="L110" s="357">
        <v>0</v>
      </c>
      <c r="M110" s="357">
        <v>0</v>
      </c>
      <c r="N110" s="357">
        <v>0</v>
      </c>
      <c r="O110" s="357">
        <v>0</v>
      </c>
      <c r="P110" s="357">
        <v>0</v>
      </c>
      <c r="Q110" s="357">
        <v>0</v>
      </c>
      <c r="R110" s="357">
        <v>0</v>
      </c>
      <c r="S110" s="357">
        <v>0</v>
      </c>
      <c r="T110" s="357">
        <v>0</v>
      </c>
      <c r="U110" s="357">
        <v>0</v>
      </c>
      <c r="V110" s="357">
        <v>0</v>
      </c>
      <c r="W110" s="357">
        <v>0</v>
      </c>
      <c r="X110" s="357">
        <v>0</v>
      </c>
      <c r="Y110" s="357">
        <v>0</v>
      </c>
      <c r="Z110" s="357">
        <v>0</v>
      </c>
      <c r="AA110" s="357">
        <v>0</v>
      </c>
      <c r="AB110" s="357">
        <v>0</v>
      </c>
      <c r="AC110" s="357">
        <v>0</v>
      </c>
      <c r="AD110" s="357">
        <v>0</v>
      </c>
      <c r="AE110" s="357">
        <v>0</v>
      </c>
      <c r="AF110" s="357">
        <v>0</v>
      </c>
      <c r="AG110" s="357">
        <v>0</v>
      </c>
      <c r="AH110" s="357">
        <v>0</v>
      </c>
      <c r="AI110" s="357">
        <v>0</v>
      </c>
      <c r="AJ110" s="80">
        <f t="shared" si="30"/>
        <v>4510.4625749999996</v>
      </c>
    </row>
    <row r="111" spans="1:36">
      <c r="A111" s="89"/>
      <c r="B111" s="381" t="s">
        <v>499</v>
      </c>
      <c r="C111" s="1104">
        <v>0</v>
      </c>
      <c r="D111" s="1104">
        <v>0</v>
      </c>
      <c r="E111" s="1104">
        <v>0</v>
      </c>
      <c r="F111" s="357">
        <v>0</v>
      </c>
      <c r="G111" s="357">
        <v>0</v>
      </c>
      <c r="H111" s="357">
        <v>0</v>
      </c>
      <c r="I111" s="357">
        <v>0</v>
      </c>
      <c r="J111" s="80">
        <v>0</v>
      </c>
      <c r="K111" s="357">
        <v>4690.4995630000003</v>
      </c>
      <c r="L111" s="357">
        <v>0</v>
      </c>
      <c r="M111" s="357">
        <v>0</v>
      </c>
      <c r="N111" s="357">
        <v>0</v>
      </c>
      <c r="O111" s="357">
        <v>0</v>
      </c>
      <c r="P111" s="357">
        <v>0</v>
      </c>
      <c r="Q111" s="357">
        <v>0</v>
      </c>
      <c r="R111" s="357">
        <v>0</v>
      </c>
      <c r="S111" s="357">
        <v>0</v>
      </c>
      <c r="T111" s="357">
        <v>0</v>
      </c>
      <c r="U111" s="357">
        <v>0</v>
      </c>
      <c r="V111" s="357">
        <v>0</v>
      </c>
      <c r="W111" s="357">
        <v>0</v>
      </c>
      <c r="X111" s="357">
        <v>0</v>
      </c>
      <c r="Y111" s="357">
        <v>0</v>
      </c>
      <c r="Z111" s="357">
        <v>0</v>
      </c>
      <c r="AA111" s="357">
        <v>0</v>
      </c>
      <c r="AB111" s="357">
        <v>0</v>
      </c>
      <c r="AC111" s="357">
        <v>0</v>
      </c>
      <c r="AD111" s="357">
        <v>0</v>
      </c>
      <c r="AE111" s="357">
        <v>0</v>
      </c>
      <c r="AF111" s="357">
        <v>0</v>
      </c>
      <c r="AG111" s="357">
        <v>0</v>
      </c>
      <c r="AH111" s="357">
        <v>0</v>
      </c>
      <c r="AI111" s="357">
        <v>0</v>
      </c>
      <c r="AJ111" s="80">
        <f t="shared" si="30"/>
        <v>4690.4995630000003</v>
      </c>
    </row>
    <row r="112" spans="1:36">
      <c r="A112" s="89"/>
      <c r="B112" s="356" t="s">
        <v>381</v>
      </c>
      <c r="C112" s="1104">
        <v>0</v>
      </c>
      <c r="D112" s="1104">
        <v>2947.5606670000002</v>
      </c>
      <c r="E112" s="1104">
        <v>0</v>
      </c>
      <c r="F112" s="357">
        <v>0</v>
      </c>
      <c r="G112" s="357">
        <v>0</v>
      </c>
      <c r="H112" s="357">
        <v>0</v>
      </c>
      <c r="I112" s="357">
        <v>0</v>
      </c>
      <c r="J112" s="80">
        <v>0</v>
      </c>
      <c r="K112" s="357">
        <v>0</v>
      </c>
      <c r="L112" s="357">
        <v>0</v>
      </c>
      <c r="M112" s="357">
        <v>0</v>
      </c>
      <c r="N112" s="357">
        <v>0</v>
      </c>
      <c r="O112" s="357">
        <v>0</v>
      </c>
      <c r="P112" s="357">
        <v>0</v>
      </c>
      <c r="Q112" s="357">
        <v>0</v>
      </c>
      <c r="R112" s="357">
        <v>0</v>
      </c>
      <c r="S112" s="357">
        <v>0</v>
      </c>
      <c r="T112" s="357">
        <v>0</v>
      </c>
      <c r="U112" s="357">
        <v>0</v>
      </c>
      <c r="V112" s="357">
        <v>0</v>
      </c>
      <c r="W112" s="357">
        <v>0</v>
      </c>
      <c r="X112" s="357">
        <v>0</v>
      </c>
      <c r="Y112" s="357">
        <v>0</v>
      </c>
      <c r="Z112" s="357">
        <v>0</v>
      </c>
      <c r="AA112" s="357">
        <v>0</v>
      </c>
      <c r="AB112" s="357">
        <v>0</v>
      </c>
      <c r="AC112" s="357">
        <v>0</v>
      </c>
      <c r="AD112" s="357">
        <v>0</v>
      </c>
      <c r="AE112" s="357">
        <v>0</v>
      </c>
      <c r="AF112" s="357">
        <v>0</v>
      </c>
      <c r="AG112" s="357">
        <v>0</v>
      </c>
      <c r="AH112" s="357">
        <v>0</v>
      </c>
      <c r="AI112" s="357">
        <v>0</v>
      </c>
      <c r="AJ112" s="80">
        <f t="shared" si="30"/>
        <v>2947.5606670000002</v>
      </c>
    </row>
    <row r="113" spans="1:36">
      <c r="A113" s="89"/>
      <c r="B113" s="381" t="s">
        <v>735</v>
      </c>
      <c r="C113" s="1104">
        <v>0</v>
      </c>
      <c r="D113" s="1104">
        <v>0</v>
      </c>
      <c r="E113" s="1104">
        <v>942.32277853294499</v>
      </c>
      <c r="F113" s="357">
        <v>0</v>
      </c>
      <c r="G113" s="357">
        <v>0</v>
      </c>
      <c r="H113" s="357">
        <v>0</v>
      </c>
      <c r="I113" s="357">
        <v>0</v>
      </c>
      <c r="J113" s="80">
        <v>0</v>
      </c>
      <c r="K113" s="357">
        <v>0</v>
      </c>
      <c r="L113" s="357">
        <v>0</v>
      </c>
      <c r="M113" s="357">
        <v>0</v>
      </c>
      <c r="N113" s="357">
        <v>0</v>
      </c>
      <c r="O113" s="357">
        <v>0</v>
      </c>
      <c r="P113" s="357">
        <v>0</v>
      </c>
      <c r="Q113" s="357">
        <v>0</v>
      </c>
      <c r="R113" s="357">
        <v>0</v>
      </c>
      <c r="S113" s="357">
        <v>0</v>
      </c>
      <c r="T113" s="357">
        <v>0</v>
      </c>
      <c r="U113" s="357">
        <v>0</v>
      </c>
      <c r="V113" s="357">
        <v>0</v>
      </c>
      <c r="W113" s="357">
        <v>0</v>
      </c>
      <c r="X113" s="357">
        <v>0</v>
      </c>
      <c r="Y113" s="357">
        <v>0</v>
      </c>
      <c r="Z113" s="357">
        <v>0</v>
      </c>
      <c r="AA113" s="357">
        <v>0</v>
      </c>
      <c r="AB113" s="357">
        <v>0</v>
      </c>
      <c r="AC113" s="357">
        <v>0</v>
      </c>
      <c r="AD113" s="357">
        <v>0</v>
      </c>
      <c r="AE113" s="357">
        <v>0</v>
      </c>
      <c r="AF113" s="357">
        <v>0</v>
      </c>
      <c r="AG113" s="357">
        <v>0</v>
      </c>
      <c r="AH113" s="357">
        <v>0</v>
      </c>
      <c r="AI113" s="357">
        <v>0</v>
      </c>
      <c r="AJ113" s="80">
        <f t="shared" si="30"/>
        <v>942.32277853294499</v>
      </c>
    </row>
    <row r="114" spans="1:36">
      <c r="A114" s="89"/>
      <c r="B114" s="1101" t="s">
        <v>809</v>
      </c>
      <c r="C114" s="1104">
        <v>694.62155860999997</v>
      </c>
      <c r="D114" s="1104">
        <v>3726.6747034499999</v>
      </c>
      <c r="E114" s="1104">
        <v>1527.9806003499998</v>
      </c>
      <c r="F114" s="357">
        <v>0</v>
      </c>
      <c r="G114" s="357">
        <v>0</v>
      </c>
      <c r="H114" s="357">
        <v>0</v>
      </c>
      <c r="I114" s="357">
        <v>0</v>
      </c>
      <c r="J114" s="80">
        <v>0</v>
      </c>
      <c r="K114" s="357">
        <v>0</v>
      </c>
      <c r="L114" s="357">
        <v>0</v>
      </c>
      <c r="M114" s="357">
        <v>0</v>
      </c>
      <c r="N114" s="357">
        <v>0</v>
      </c>
      <c r="O114" s="357">
        <v>0</v>
      </c>
      <c r="P114" s="357">
        <v>0</v>
      </c>
      <c r="Q114" s="357">
        <v>0</v>
      </c>
      <c r="R114" s="357">
        <v>0</v>
      </c>
      <c r="S114" s="357">
        <v>0</v>
      </c>
      <c r="T114" s="357">
        <v>0</v>
      </c>
      <c r="U114" s="357">
        <v>0</v>
      </c>
      <c r="V114" s="357">
        <v>0</v>
      </c>
      <c r="W114" s="357">
        <v>0</v>
      </c>
      <c r="X114" s="357">
        <v>0</v>
      </c>
      <c r="Y114" s="357">
        <v>0</v>
      </c>
      <c r="Z114" s="357">
        <v>0</v>
      </c>
      <c r="AA114" s="357">
        <v>0</v>
      </c>
      <c r="AB114" s="357">
        <v>0</v>
      </c>
      <c r="AC114" s="357">
        <v>0</v>
      </c>
      <c r="AD114" s="357">
        <v>0</v>
      </c>
      <c r="AE114" s="357">
        <v>0</v>
      </c>
      <c r="AF114" s="357">
        <v>0</v>
      </c>
      <c r="AG114" s="357">
        <v>0</v>
      </c>
      <c r="AH114" s="357">
        <v>0</v>
      </c>
      <c r="AI114" s="357">
        <v>0</v>
      </c>
      <c r="AJ114" s="80">
        <f t="shared" si="30"/>
        <v>5949.2768624099999</v>
      </c>
    </row>
    <row r="115" spans="1:36">
      <c r="A115" s="89"/>
      <c r="B115" s="381" t="s">
        <v>695</v>
      </c>
      <c r="C115" s="1100">
        <v>0</v>
      </c>
      <c r="D115" s="1100">
        <v>1326.20572343</v>
      </c>
      <c r="E115" s="1100">
        <v>1326.20572343</v>
      </c>
      <c r="F115" s="80">
        <v>1326.20572343</v>
      </c>
      <c r="G115" s="80">
        <v>1326.20572343</v>
      </c>
      <c r="H115" s="80">
        <v>1329.3898908399999</v>
      </c>
      <c r="I115" s="80">
        <v>0</v>
      </c>
      <c r="J115" s="80">
        <v>0</v>
      </c>
      <c r="K115" s="80">
        <v>0</v>
      </c>
      <c r="L115" s="80">
        <v>0</v>
      </c>
      <c r="M115" s="80">
        <v>0</v>
      </c>
      <c r="N115" s="80">
        <v>0</v>
      </c>
      <c r="O115" s="80">
        <v>0</v>
      </c>
      <c r="P115" s="80">
        <v>0</v>
      </c>
      <c r="Q115" s="80">
        <v>0</v>
      </c>
      <c r="R115" s="80">
        <v>0</v>
      </c>
      <c r="S115" s="80">
        <v>0</v>
      </c>
      <c r="T115" s="80">
        <v>0</v>
      </c>
      <c r="U115" s="80">
        <v>0</v>
      </c>
      <c r="V115" s="80">
        <v>0</v>
      </c>
      <c r="W115" s="80">
        <v>0</v>
      </c>
      <c r="X115" s="80">
        <v>0</v>
      </c>
      <c r="Y115" s="80">
        <v>0</v>
      </c>
      <c r="Z115" s="80">
        <v>0</v>
      </c>
      <c r="AA115" s="80">
        <v>0</v>
      </c>
      <c r="AB115" s="80">
        <v>0</v>
      </c>
      <c r="AC115" s="80">
        <v>0</v>
      </c>
      <c r="AD115" s="80">
        <v>0</v>
      </c>
      <c r="AE115" s="80">
        <v>0</v>
      </c>
      <c r="AF115" s="80">
        <v>0</v>
      </c>
      <c r="AG115" s="80">
        <v>0</v>
      </c>
      <c r="AH115" s="80">
        <v>0</v>
      </c>
      <c r="AI115" s="80">
        <v>0</v>
      </c>
      <c r="AJ115" s="80">
        <f t="shared" si="30"/>
        <v>6634.2127845599998</v>
      </c>
    </row>
    <row r="116" spans="1:36">
      <c r="A116" s="89"/>
      <c r="B116" s="356" t="s">
        <v>513</v>
      </c>
      <c r="C116" s="1104">
        <v>0</v>
      </c>
      <c r="D116" s="1104">
        <v>5965.6878099867899</v>
      </c>
      <c r="E116" s="1104">
        <v>0</v>
      </c>
      <c r="F116" s="357">
        <v>0</v>
      </c>
      <c r="G116" s="357">
        <v>0</v>
      </c>
      <c r="H116" s="357">
        <v>0</v>
      </c>
      <c r="I116" s="357">
        <v>0</v>
      </c>
      <c r="J116" s="80">
        <v>0</v>
      </c>
      <c r="K116" s="357">
        <v>0</v>
      </c>
      <c r="L116" s="357">
        <v>0</v>
      </c>
      <c r="M116" s="357">
        <v>0</v>
      </c>
      <c r="N116" s="357">
        <v>0</v>
      </c>
      <c r="O116" s="357">
        <v>0</v>
      </c>
      <c r="P116" s="357">
        <v>0</v>
      </c>
      <c r="Q116" s="357">
        <v>0</v>
      </c>
      <c r="R116" s="357">
        <v>0</v>
      </c>
      <c r="S116" s="357">
        <v>0</v>
      </c>
      <c r="T116" s="357">
        <v>0</v>
      </c>
      <c r="U116" s="357">
        <v>0</v>
      </c>
      <c r="V116" s="357">
        <v>0</v>
      </c>
      <c r="W116" s="357">
        <v>0</v>
      </c>
      <c r="X116" s="357">
        <v>0</v>
      </c>
      <c r="Y116" s="357">
        <v>0</v>
      </c>
      <c r="Z116" s="357">
        <v>0</v>
      </c>
      <c r="AA116" s="357">
        <v>0</v>
      </c>
      <c r="AB116" s="357">
        <v>0</v>
      </c>
      <c r="AC116" s="357">
        <v>0</v>
      </c>
      <c r="AD116" s="357">
        <v>0</v>
      </c>
      <c r="AE116" s="357">
        <v>0</v>
      </c>
      <c r="AF116" s="357">
        <v>0</v>
      </c>
      <c r="AG116" s="357">
        <v>0</v>
      </c>
      <c r="AH116" s="357">
        <v>0</v>
      </c>
      <c r="AI116" s="357">
        <v>0</v>
      </c>
      <c r="AJ116" s="80">
        <f t="shared" si="30"/>
        <v>5965.6878099867899</v>
      </c>
    </row>
    <row r="117" spans="1:36">
      <c r="A117" s="89"/>
      <c r="B117" s="356" t="s">
        <v>431</v>
      </c>
      <c r="C117" s="1104">
        <v>0</v>
      </c>
      <c r="D117" s="1104">
        <v>0</v>
      </c>
      <c r="E117" s="1104">
        <v>3257.4242734289096</v>
      </c>
      <c r="F117" s="357">
        <v>0</v>
      </c>
      <c r="G117" s="357">
        <v>0</v>
      </c>
      <c r="H117" s="357">
        <v>0</v>
      </c>
      <c r="I117" s="357">
        <v>0</v>
      </c>
      <c r="J117" s="80">
        <v>0</v>
      </c>
      <c r="K117" s="357">
        <v>0</v>
      </c>
      <c r="L117" s="357">
        <v>0</v>
      </c>
      <c r="M117" s="357">
        <v>0</v>
      </c>
      <c r="N117" s="357">
        <v>0</v>
      </c>
      <c r="O117" s="357">
        <v>0</v>
      </c>
      <c r="P117" s="357">
        <v>0</v>
      </c>
      <c r="Q117" s="357">
        <v>0</v>
      </c>
      <c r="R117" s="357">
        <v>0</v>
      </c>
      <c r="S117" s="357">
        <v>0</v>
      </c>
      <c r="T117" s="357">
        <v>0</v>
      </c>
      <c r="U117" s="357">
        <v>0</v>
      </c>
      <c r="V117" s="357">
        <v>0</v>
      </c>
      <c r="W117" s="357">
        <v>0</v>
      </c>
      <c r="X117" s="357">
        <v>0</v>
      </c>
      <c r="Y117" s="357">
        <v>0</v>
      </c>
      <c r="Z117" s="357">
        <v>0</v>
      </c>
      <c r="AA117" s="357">
        <v>0</v>
      </c>
      <c r="AB117" s="357">
        <v>0</v>
      </c>
      <c r="AC117" s="357">
        <v>0</v>
      </c>
      <c r="AD117" s="357">
        <v>0</v>
      </c>
      <c r="AE117" s="357">
        <v>0</v>
      </c>
      <c r="AF117" s="357">
        <v>0</v>
      </c>
      <c r="AG117" s="357">
        <v>0</v>
      </c>
      <c r="AH117" s="357">
        <v>0</v>
      </c>
      <c r="AI117" s="357">
        <v>0</v>
      </c>
      <c r="AJ117" s="80">
        <f t="shared" si="30"/>
        <v>3257.4242734289096</v>
      </c>
    </row>
    <row r="118" spans="1:36">
      <c r="A118" s="89"/>
      <c r="B118" s="381" t="s">
        <v>630</v>
      </c>
      <c r="C118" s="357">
        <v>0</v>
      </c>
      <c r="D118" s="357">
        <v>0</v>
      </c>
      <c r="E118" s="357">
        <v>0</v>
      </c>
      <c r="F118" s="357">
        <v>0</v>
      </c>
      <c r="G118" s="357">
        <v>1141.54482405473</v>
      </c>
      <c r="H118" s="357">
        <v>0</v>
      </c>
      <c r="I118" s="357">
        <v>0</v>
      </c>
      <c r="J118" s="80">
        <v>0</v>
      </c>
      <c r="K118" s="357">
        <v>0</v>
      </c>
      <c r="L118" s="357">
        <v>0</v>
      </c>
      <c r="M118" s="357">
        <v>0</v>
      </c>
      <c r="N118" s="357">
        <v>0</v>
      </c>
      <c r="O118" s="357">
        <v>0</v>
      </c>
      <c r="P118" s="357">
        <v>0</v>
      </c>
      <c r="Q118" s="357">
        <v>0</v>
      </c>
      <c r="R118" s="357">
        <v>0</v>
      </c>
      <c r="S118" s="357">
        <v>0</v>
      </c>
      <c r="T118" s="357">
        <v>0</v>
      </c>
      <c r="U118" s="357">
        <v>0</v>
      </c>
      <c r="V118" s="357">
        <v>0</v>
      </c>
      <c r="W118" s="357">
        <v>0</v>
      </c>
      <c r="X118" s="357">
        <v>0</v>
      </c>
      <c r="Y118" s="357">
        <v>0</v>
      </c>
      <c r="Z118" s="357">
        <v>0</v>
      </c>
      <c r="AA118" s="357">
        <v>0</v>
      </c>
      <c r="AB118" s="357">
        <v>0</v>
      </c>
      <c r="AC118" s="357">
        <v>0</v>
      </c>
      <c r="AD118" s="357">
        <v>0</v>
      </c>
      <c r="AE118" s="357">
        <v>0</v>
      </c>
      <c r="AF118" s="357">
        <v>0</v>
      </c>
      <c r="AG118" s="357">
        <v>0</v>
      </c>
      <c r="AH118" s="357">
        <v>0</v>
      </c>
      <c r="AI118" s="357">
        <v>0</v>
      </c>
      <c r="AJ118" s="80">
        <f t="shared" si="30"/>
        <v>1141.54482405473</v>
      </c>
    </row>
    <row r="119" spans="1:36">
      <c r="A119" s="89"/>
      <c r="B119" s="356" t="s">
        <v>676</v>
      </c>
      <c r="C119" s="80">
        <v>0</v>
      </c>
      <c r="D119" s="80">
        <v>0</v>
      </c>
      <c r="E119" s="80">
        <v>0</v>
      </c>
      <c r="F119" s="80">
        <v>0</v>
      </c>
      <c r="G119" s="80">
        <v>0</v>
      </c>
      <c r="H119" s="80">
        <v>0</v>
      </c>
      <c r="I119" s="80">
        <v>1129.5443139674001</v>
      </c>
      <c r="J119" s="80">
        <v>0</v>
      </c>
      <c r="K119" s="80">
        <v>0</v>
      </c>
      <c r="L119" s="80">
        <v>0</v>
      </c>
      <c r="M119" s="80">
        <v>0</v>
      </c>
      <c r="N119" s="80">
        <v>0</v>
      </c>
      <c r="O119" s="80">
        <v>0</v>
      </c>
      <c r="P119" s="80">
        <v>0</v>
      </c>
      <c r="Q119" s="80">
        <v>0</v>
      </c>
      <c r="R119" s="80">
        <v>0</v>
      </c>
      <c r="S119" s="80">
        <v>0</v>
      </c>
      <c r="T119" s="80">
        <v>0</v>
      </c>
      <c r="U119" s="80">
        <v>0</v>
      </c>
      <c r="V119" s="80">
        <v>0</v>
      </c>
      <c r="W119" s="80">
        <v>0</v>
      </c>
      <c r="X119" s="80">
        <v>0</v>
      </c>
      <c r="Y119" s="80">
        <v>0</v>
      </c>
      <c r="Z119" s="80">
        <v>0</v>
      </c>
      <c r="AA119" s="80">
        <v>0</v>
      </c>
      <c r="AB119" s="80">
        <v>0</v>
      </c>
      <c r="AC119" s="80">
        <v>0</v>
      </c>
      <c r="AD119" s="80">
        <v>0</v>
      </c>
      <c r="AE119" s="80">
        <v>0</v>
      </c>
      <c r="AF119" s="80">
        <v>0</v>
      </c>
      <c r="AG119" s="80">
        <v>0</v>
      </c>
      <c r="AH119" s="80">
        <v>0</v>
      </c>
      <c r="AI119" s="80">
        <v>0</v>
      </c>
      <c r="AJ119" s="80">
        <f t="shared" si="30"/>
        <v>1129.5443139674001</v>
      </c>
    </row>
    <row r="120" spans="1:36">
      <c r="A120" s="89"/>
      <c r="B120" s="356" t="s">
        <v>720</v>
      </c>
      <c r="C120" s="80">
        <v>0</v>
      </c>
      <c r="D120" s="80">
        <v>0</v>
      </c>
      <c r="E120" s="80">
        <v>0</v>
      </c>
      <c r="F120" s="80">
        <v>1023.00923375794</v>
      </c>
      <c r="G120" s="80">
        <v>0</v>
      </c>
      <c r="H120" s="80">
        <v>0</v>
      </c>
      <c r="I120" s="80">
        <v>0</v>
      </c>
      <c r="J120" s="80">
        <v>0</v>
      </c>
      <c r="K120" s="80">
        <v>0</v>
      </c>
      <c r="L120" s="80">
        <v>0</v>
      </c>
      <c r="M120" s="80">
        <v>0</v>
      </c>
      <c r="N120" s="80">
        <v>0</v>
      </c>
      <c r="O120" s="80">
        <v>0</v>
      </c>
      <c r="P120" s="80">
        <v>0</v>
      </c>
      <c r="Q120" s="80">
        <v>0</v>
      </c>
      <c r="R120" s="80">
        <v>0</v>
      </c>
      <c r="S120" s="80">
        <v>0</v>
      </c>
      <c r="T120" s="80">
        <v>0</v>
      </c>
      <c r="U120" s="80">
        <v>0</v>
      </c>
      <c r="V120" s="80">
        <v>0</v>
      </c>
      <c r="W120" s="80">
        <v>0</v>
      </c>
      <c r="X120" s="80">
        <v>0</v>
      </c>
      <c r="Y120" s="80">
        <v>0</v>
      </c>
      <c r="Z120" s="80">
        <v>0</v>
      </c>
      <c r="AA120" s="80">
        <v>0</v>
      </c>
      <c r="AB120" s="80">
        <v>0</v>
      </c>
      <c r="AC120" s="80">
        <v>0</v>
      </c>
      <c r="AD120" s="80">
        <v>0</v>
      </c>
      <c r="AE120" s="80">
        <v>0</v>
      </c>
      <c r="AF120" s="80">
        <v>0</v>
      </c>
      <c r="AG120" s="80">
        <v>0</v>
      </c>
      <c r="AH120" s="80">
        <v>0</v>
      </c>
      <c r="AI120" s="80">
        <v>0</v>
      </c>
      <c r="AJ120" s="80">
        <f t="shared" si="30"/>
        <v>1023.00923375794</v>
      </c>
    </row>
    <row r="121" spans="1:36">
      <c r="A121" s="89"/>
      <c r="B121" s="1243" t="s">
        <v>938</v>
      </c>
      <c r="C121" s="1100">
        <v>299.43339727200004</v>
      </c>
      <c r="D121" s="1100">
        <v>599.46626080400006</v>
      </c>
      <c r="E121" s="1100">
        <v>300.33259666200001</v>
      </c>
      <c r="F121" s="1100">
        <v>0</v>
      </c>
      <c r="G121" s="1100">
        <v>0</v>
      </c>
      <c r="H121" s="1100">
        <v>0</v>
      </c>
      <c r="I121" s="1100">
        <v>0</v>
      </c>
      <c r="J121" s="1100">
        <v>0</v>
      </c>
      <c r="K121" s="1100">
        <v>0</v>
      </c>
      <c r="L121" s="1100">
        <v>0</v>
      </c>
      <c r="M121" s="1100">
        <v>0</v>
      </c>
      <c r="N121" s="1100">
        <v>0</v>
      </c>
      <c r="O121" s="1100">
        <v>0</v>
      </c>
      <c r="P121" s="1100">
        <v>0</v>
      </c>
      <c r="Q121" s="1100">
        <v>0</v>
      </c>
      <c r="R121" s="1100">
        <v>0</v>
      </c>
      <c r="S121" s="1100">
        <v>0</v>
      </c>
      <c r="T121" s="1100">
        <v>0</v>
      </c>
      <c r="U121" s="1100">
        <v>0</v>
      </c>
      <c r="V121" s="1100">
        <v>0</v>
      </c>
      <c r="W121" s="1100">
        <v>0</v>
      </c>
      <c r="X121" s="1100">
        <v>0</v>
      </c>
      <c r="Y121" s="1100">
        <v>0</v>
      </c>
      <c r="Z121" s="1100">
        <v>0</v>
      </c>
      <c r="AA121" s="1100">
        <v>0</v>
      </c>
      <c r="AB121" s="1100">
        <v>0</v>
      </c>
      <c r="AC121" s="1100">
        <v>0</v>
      </c>
      <c r="AD121" s="1100">
        <v>0</v>
      </c>
      <c r="AE121" s="1100">
        <v>0</v>
      </c>
      <c r="AF121" s="1100">
        <v>0</v>
      </c>
      <c r="AG121" s="1100">
        <v>0</v>
      </c>
      <c r="AH121" s="1100">
        <v>0</v>
      </c>
      <c r="AI121" s="1100">
        <v>0</v>
      </c>
      <c r="AJ121" s="1100">
        <f t="shared" si="30"/>
        <v>1199.2322547380002</v>
      </c>
    </row>
    <row r="122" spans="1:36">
      <c r="A122" s="89"/>
      <c r="B122" s="381" t="s">
        <v>690</v>
      </c>
      <c r="C122" s="80">
        <v>0</v>
      </c>
      <c r="D122" s="80">
        <v>2940.2511427312797</v>
      </c>
      <c r="E122" s="80">
        <v>0</v>
      </c>
      <c r="F122" s="80">
        <v>0</v>
      </c>
      <c r="G122" s="80">
        <v>0</v>
      </c>
      <c r="H122" s="80">
        <v>0</v>
      </c>
      <c r="I122" s="80">
        <v>0</v>
      </c>
      <c r="J122" s="80">
        <v>0</v>
      </c>
      <c r="K122" s="80">
        <v>0</v>
      </c>
      <c r="L122" s="80">
        <v>0</v>
      </c>
      <c r="M122" s="80">
        <v>0</v>
      </c>
      <c r="N122" s="80">
        <v>0</v>
      </c>
      <c r="O122" s="80">
        <v>0</v>
      </c>
      <c r="P122" s="80">
        <v>0</v>
      </c>
      <c r="Q122" s="80">
        <v>0</v>
      </c>
      <c r="R122" s="80">
        <v>0</v>
      </c>
      <c r="S122" s="80">
        <v>0</v>
      </c>
      <c r="T122" s="80">
        <v>0</v>
      </c>
      <c r="U122" s="80">
        <v>0</v>
      </c>
      <c r="V122" s="80">
        <v>0</v>
      </c>
      <c r="W122" s="80">
        <v>0</v>
      </c>
      <c r="X122" s="80">
        <v>0</v>
      </c>
      <c r="Y122" s="80">
        <v>0</v>
      </c>
      <c r="Z122" s="80">
        <v>0</v>
      </c>
      <c r="AA122" s="80">
        <v>0</v>
      </c>
      <c r="AB122" s="80">
        <v>0</v>
      </c>
      <c r="AC122" s="80">
        <v>0</v>
      </c>
      <c r="AD122" s="80">
        <v>0</v>
      </c>
      <c r="AE122" s="80">
        <v>0</v>
      </c>
      <c r="AF122" s="80">
        <v>0</v>
      </c>
      <c r="AG122" s="80">
        <v>0</v>
      </c>
      <c r="AH122" s="80">
        <v>0</v>
      </c>
      <c r="AI122" s="80">
        <v>0</v>
      </c>
      <c r="AJ122" s="80">
        <f t="shared" si="30"/>
        <v>2940.2511427312797</v>
      </c>
    </row>
    <row r="123" spans="1:36">
      <c r="A123" s="89"/>
      <c r="B123" s="381" t="s">
        <v>510</v>
      </c>
      <c r="C123" s="85">
        <v>0</v>
      </c>
      <c r="D123" s="85">
        <v>0</v>
      </c>
      <c r="E123" s="85">
        <v>0</v>
      </c>
      <c r="F123" s="85">
        <v>0</v>
      </c>
      <c r="G123" s="85">
        <v>0</v>
      </c>
      <c r="H123" s="85">
        <v>0</v>
      </c>
      <c r="I123" s="85">
        <v>0</v>
      </c>
      <c r="J123" s="80">
        <v>2274.9960243402002</v>
      </c>
      <c r="K123" s="85">
        <v>0</v>
      </c>
      <c r="L123" s="85">
        <v>0</v>
      </c>
      <c r="M123" s="85">
        <v>0</v>
      </c>
      <c r="N123" s="85">
        <v>0</v>
      </c>
      <c r="O123" s="85">
        <v>0</v>
      </c>
      <c r="P123" s="85">
        <v>0</v>
      </c>
      <c r="Q123" s="85">
        <v>0</v>
      </c>
      <c r="R123" s="85">
        <v>0</v>
      </c>
      <c r="S123" s="85">
        <v>0</v>
      </c>
      <c r="T123" s="85">
        <v>0</v>
      </c>
      <c r="U123" s="85">
        <v>0</v>
      </c>
      <c r="V123" s="85">
        <v>0</v>
      </c>
      <c r="W123" s="85">
        <v>0</v>
      </c>
      <c r="X123" s="85">
        <v>0</v>
      </c>
      <c r="Y123" s="85">
        <v>0</v>
      </c>
      <c r="Z123" s="85">
        <v>0</v>
      </c>
      <c r="AA123" s="85">
        <v>0</v>
      </c>
      <c r="AB123" s="85">
        <v>0</v>
      </c>
      <c r="AC123" s="85">
        <v>0</v>
      </c>
      <c r="AD123" s="85">
        <v>0</v>
      </c>
      <c r="AE123" s="85">
        <v>0</v>
      </c>
      <c r="AF123" s="85">
        <v>0</v>
      </c>
      <c r="AG123" s="85">
        <v>0</v>
      </c>
      <c r="AH123" s="85">
        <v>0</v>
      </c>
      <c r="AI123" s="85">
        <v>0</v>
      </c>
      <c r="AJ123" s="80">
        <f t="shared" si="30"/>
        <v>2274.9960243402002</v>
      </c>
    </row>
    <row r="124" spans="1:36">
      <c r="A124" s="89"/>
      <c r="B124" s="356" t="s">
        <v>511</v>
      </c>
      <c r="C124" s="373">
        <v>0</v>
      </c>
      <c r="D124" s="373">
        <v>0</v>
      </c>
      <c r="E124" s="373">
        <v>0</v>
      </c>
      <c r="F124" s="373">
        <v>0</v>
      </c>
      <c r="G124" s="373">
        <v>1511.2584733899801</v>
      </c>
      <c r="H124" s="373">
        <v>0</v>
      </c>
      <c r="I124" s="373">
        <v>0</v>
      </c>
      <c r="J124" s="80">
        <v>0</v>
      </c>
      <c r="K124" s="373">
        <v>0</v>
      </c>
      <c r="L124" s="373">
        <v>0</v>
      </c>
      <c r="M124" s="373">
        <v>0</v>
      </c>
      <c r="N124" s="373">
        <v>0</v>
      </c>
      <c r="O124" s="373">
        <v>0</v>
      </c>
      <c r="P124" s="373">
        <v>0</v>
      </c>
      <c r="Q124" s="373">
        <v>0</v>
      </c>
      <c r="R124" s="373">
        <v>0</v>
      </c>
      <c r="S124" s="373">
        <v>0</v>
      </c>
      <c r="T124" s="373">
        <v>0</v>
      </c>
      <c r="U124" s="373">
        <v>0</v>
      </c>
      <c r="V124" s="373">
        <v>0</v>
      </c>
      <c r="W124" s="373">
        <v>0</v>
      </c>
      <c r="X124" s="373">
        <v>0</v>
      </c>
      <c r="Y124" s="373">
        <v>0</v>
      </c>
      <c r="Z124" s="373">
        <v>0</v>
      </c>
      <c r="AA124" s="373">
        <v>0</v>
      </c>
      <c r="AB124" s="373">
        <v>0</v>
      </c>
      <c r="AC124" s="373">
        <v>0</v>
      </c>
      <c r="AD124" s="373">
        <v>0</v>
      </c>
      <c r="AE124" s="373">
        <v>0</v>
      </c>
      <c r="AF124" s="373">
        <v>0</v>
      </c>
      <c r="AG124" s="373">
        <v>0</v>
      </c>
      <c r="AH124" s="373">
        <v>0</v>
      </c>
      <c r="AI124" s="373">
        <v>0</v>
      </c>
      <c r="AJ124" s="80">
        <f t="shared" si="30"/>
        <v>1511.2584733899801</v>
      </c>
    </row>
    <row r="125" spans="1:36">
      <c r="A125" s="89"/>
      <c r="B125" s="356" t="s">
        <v>626</v>
      </c>
      <c r="C125" s="373">
        <v>0</v>
      </c>
      <c r="D125" s="373">
        <v>0</v>
      </c>
      <c r="E125" s="373">
        <v>2454.5604459217402</v>
      </c>
      <c r="F125" s="373">
        <v>0</v>
      </c>
      <c r="G125" s="373">
        <v>0</v>
      </c>
      <c r="H125" s="373">
        <v>0</v>
      </c>
      <c r="I125" s="373">
        <v>0</v>
      </c>
      <c r="J125" s="80">
        <v>0</v>
      </c>
      <c r="K125" s="373">
        <v>0</v>
      </c>
      <c r="L125" s="373">
        <v>0</v>
      </c>
      <c r="M125" s="373">
        <v>0</v>
      </c>
      <c r="N125" s="373">
        <v>0</v>
      </c>
      <c r="O125" s="373">
        <v>0</v>
      </c>
      <c r="P125" s="373">
        <v>0</v>
      </c>
      <c r="Q125" s="373">
        <v>0</v>
      </c>
      <c r="R125" s="373">
        <v>0</v>
      </c>
      <c r="S125" s="373">
        <v>0</v>
      </c>
      <c r="T125" s="373">
        <v>0</v>
      </c>
      <c r="U125" s="373">
        <v>0</v>
      </c>
      <c r="V125" s="373">
        <v>0</v>
      </c>
      <c r="W125" s="373">
        <v>0</v>
      </c>
      <c r="X125" s="373">
        <v>0</v>
      </c>
      <c r="Y125" s="373">
        <v>0</v>
      </c>
      <c r="Z125" s="373">
        <v>0</v>
      </c>
      <c r="AA125" s="373">
        <v>0</v>
      </c>
      <c r="AB125" s="373">
        <v>0</v>
      </c>
      <c r="AC125" s="373">
        <v>0</v>
      </c>
      <c r="AD125" s="373">
        <v>0</v>
      </c>
      <c r="AE125" s="373">
        <v>0</v>
      </c>
      <c r="AF125" s="373">
        <v>0</v>
      </c>
      <c r="AG125" s="373">
        <v>0</v>
      </c>
      <c r="AH125" s="373">
        <v>0</v>
      </c>
      <c r="AI125" s="373">
        <v>0</v>
      </c>
      <c r="AJ125" s="80">
        <f t="shared" si="30"/>
        <v>2454.5604459217402</v>
      </c>
    </row>
    <row r="126" spans="1:36">
      <c r="A126" s="89"/>
      <c r="B126" s="356" t="s">
        <v>512</v>
      </c>
      <c r="C126" s="373">
        <v>0</v>
      </c>
      <c r="D126" s="373">
        <v>0</v>
      </c>
      <c r="E126" s="373">
        <v>1472.3793412456998</v>
      </c>
      <c r="F126" s="373">
        <v>0</v>
      </c>
      <c r="G126" s="373">
        <v>0</v>
      </c>
      <c r="H126" s="373">
        <v>0</v>
      </c>
      <c r="I126" s="373">
        <v>0</v>
      </c>
      <c r="J126" s="80">
        <v>0</v>
      </c>
      <c r="K126" s="373">
        <v>0</v>
      </c>
      <c r="L126" s="373">
        <v>0</v>
      </c>
      <c r="M126" s="373">
        <v>0</v>
      </c>
      <c r="N126" s="373">
        <v>0</v>
      </c>
      <c r="O126" s="373">
        <v>0</v>
      </c>
      <c r="P126" s="373">
        <v>0</v>
      </c>
      <c r="Q126" s="373">
        <v>0</v>
      </c>
      <c r="R126" s="373">
        <v>0</v>
      </c>
      <c r="S126" s="373">
        <v>0</v>
      </c>
      <c r="T126" s="373">
        <v>0</v>
      </c>
      <c r="U126" s="373">
        <v>0</v>
      </c>
      <c r="V126" s="373">
        <v>0</v>
      </c>
      <c r="W126" s="373">
        <v>0</v>
      </c>
      <c r="X126" s="373">
        <v>0</v>
      </c>
      <c r="Y126" s="373">
        <v>0</v>
      </c>
      <c r="Z126" s="373">
        <v>0</v>
      </c>
      <c r="AA126" s="373">
        <v>0</v>
      </c>
      <c r="AB126" s="373">
        <v>0</v>
      </c>
      <c r="AC126" s="373">
        <v>0</v>
      </c>
      <c r="AD126" s="373">
        <v>0</v>
      </c>
      <c r="AE126" s="373">
        <v>0</v>
      </c>
      <c r="AF126" s="373">
        <v>0</v>
      </c>
      <c r="AG126" s="373">
        <v>0</v>
      </c>
      <c r="AH126" s="373">
        <v>0</v>
      </c>
      <c r="AI126" s="373">
        <v>0</v>
      </c>
      <c r="AJ126" s="80">
        <f t="shared" si="30"/>
        <v>1472.3793412456998</v>
      </c>
    </row>
    <row r="127" spans="1:36">
      <c r="A127" s="89"/>
      <c r="B127" s="381" t="s">
        <v>574</v>
      </c>
      <c r="C127" s="357">
        <v>0</v>
      </c>
      <c r="D127" s="357">
        <v>3354.1582929822898</v>
      </c>
      <c r="E127" s="357">
        <v>0</v>
      </c>
      <c r="F127" s="357">
        <v>0</v>
      </c>
      <c r="G127" s="357">
        <v>0</v>
      </c>
      <c r="H127" s="357">
        <v>0</v>
      </c>
      <c r="I127" s="357">
        <v>0</v>
      </c>
      <c r="J127" s="80">
        <v>0</v>
      </c>
      <c r="K127" s="357">
        <v>0</v>
      </c>
      <c r="L127" s="357">
        <v>0</v>
      </c>
      <c r="M127" s="357">
        <v>0</v>
      </c>
      <c r="N127" s="357">
        <v>0</v>
      </c>
      <c r="O127" s="357">
        <v>0</v>
      </c>
      <c r="P127" s="357">
        <v>0</v>
      </c>
      <c r="Q127" s="357">
        <v>0</v>
      </c>
      <c r="R127" s="357">
        <v>0</v>
      </c>
      <c r="S127" s="357">
        <v>0</v>
      </c>
      <c r="T127" s="357">
        <v>0</v>
      </c>
      <c r="U127" s="357">
        <v>0</v>
      </c>
      <c r="V127" s="357">
        <v>0</v>
      </c>
      <c r="W127" s="357">
        <v>0</v>
      </c>
      <c r="X127" s="357">
        <v>0</v>
      </c>
      <c r="Y127" s="357">
        <v>0</v>
      </c>
      <c r="Z127" s="357">
        <v>0</v>
      </c>
      <c r="AA127" s="357">
        <v>0</v>
      </c>
      <c r="AB127" s="357">
        <v>0</v>
      </c>
      <c r="AC127" s="357">
        <v>0</v>
      </c>
      <c r="AD127" s="357">
        <v>0</v>
      </c>
      <c r="AE127" s="357">
        <v>0</v>
      </c>
      <c r="AF127" s="357">
        <v>0</v>
      </c>
      <c r="AG127" s="357">
        <v>0</v>
      </c>
      <c r="AH127" s="357">
        <v>0</v>
      </c>
      <c r="AI127" s="357">
        <v>0</v>
      </c>
      <c r="AJ127" s="80">
        <f t="shared" si="30"/>
        <v>3354.1582929822898</v>
      </c>
    </row>
    <row r="128" spans="1:36">
      <c r="A128" s="89"/>
      <c r="B128" s="381" t="s">
        <v>80</v>
      </c>
      <c r="C128" s="357">
        <v>0</v>
      </c>
      <c r="D128" s="357">
        <v>0</v>
      </c>
      <c r="E128" s="357">
        <v>9625.3864849999991</v>
      </c>
      <c r="F128" s="357">
        <v>7757.6480259999998</v>
      </c>
      <c r="G128" s="357">
        <v>9424.9517798400011</v>
      </c>
      <c r="H128" s="357">
        <v>10939.764891999999</v>
      </c>
      <c r="I128" s="357">
        <v>10562.539717</v>
      </c>
      <c r="J128" s="80">
        <v>376.29992600000003</v>
      </c>
      <c r="K128" s="357">
        <v>0</v>
      </c>
      <c r="L128" s="357">
        <v>0</v>
      </c>
      <c r="M128" s="357">
        <v>0</v>
      </c>
      <c r="N128" s="357">
        <v>0</v>
      </c>
      <c r="O128" s="357">
        <v>0</v>
      </c>
      <c r="P128" s="357">
        <v>0</v>
      </c>
      <c r="Q128" s="357">
        <v>0</v>
      </c>
      <c r="R128" s="357">
        <v>0</v>
      </c>
      <c r="S128" s="357">
        <v>0</v>
      </c>
      <c r="T128" s="357">
        <v>0</v>
      </c>
      <c r="U128" s="357">
        <v>0</v>
      </c>
      <c r="V128" s="357">
        <v>0</v>
      </c>
      <c r="W128" s="357">
        <v>0</v>
      </c>
      <c r="X128" s="357">
        <v>0</v>
      </c>
      <c r="Y128" s="357">
        <v>0</v>
      </c>
      <c r="Z128" s="357">
        <v>0</v>
      </c>
      <c r="AA128" s="357">
        <v>0</v>
      </c>
      <c r="AB128" s="357">
        <v>0</v>
      </c>
      <c r="AC128" s="357">
        <v>0</v>
      </c>
      <c r="AD128" s="357">
        <v>0</v>
      </c>
      <c r="AE128" s="357">
        <v>0</v>
      </c>
      <c r="AF128" s="357">
        <v>0</v>
      </c>
      <c r="AG128" s="357">
        <v>0</v>
      </c>
      <c r="AH128" s="357">
        <v>0</v>
      </c>
      <c r="AI128" s="357">
        <v>0</v>
      </c>
      <c r="AJ128" s="80">
        <f t="shared" si="30"/>
        <v>48686.590825840001</v>
      </c>
    </row>
    <row r="129" spans="1:36">
      <c r="A129" s="89"/>
      <c r="B129" s="381" t="s">
        <v>571</v>
      </c>
      <c r="C129" s="357">
        <v>48.686050000000002</v>
      </c>
      <c r="D129" s="357">
        <v>243.89262499999995</v>
      </c>
      <c r="E129" s="357">
        <v>359.39327499999996</v>
      </c>
      <c r="F129" s="357">
        <v>365.23127499999998</v>
      </c>
      <c r="G129" s="357">
        <v>370.85627499999998</v>
      </c>
      <c r="H129" s="357">
        <v>370.85627499999998</v>
      </c>
      <c r="I129" s="357">
        <v>370.85627499999998</v>
      </c>
      <c r="J129" s="80">
        <v>370.85627499999998</v>
      </c>
      <c r="K129" s="357">
        <v>370.85627499999998</v>
      </c>
      <c r="L129" s="357">
        <v>370.85627499999998</v>
      </c>
      <c r="M129" s="357">
        <v>370.85627499999998</v>
      </c>
      <c r="N129" s="357">
        <v>370.85627499999998</v>
      </c>
      <c r="O129" s="357">
        <v>370.85627499999998</v>
      </c>
      <c r="P129" s="357">
        <v>370.85627499999998</v>
      </c>
      <c r="Q129" s="357">
        <v>370.85627499999998</v>
      </c>
      <c r="R129" s="357">
        <v>370.85627499999998</v>
      </c>
      <c r="S129" s="357">
        <v>370.85627499999998</v>
      </c>
      <c r="T129" s="357">
        <v>370.85627499999998</v>
      </c>
      <c r="U129" s="357">
        <v>370.85627499999998</v>
      </c>
      <c r="V129" s="357">
        <v>370.85627499999998</v>
      </c>
      <c r="W129" s="357">
        <v>322.17022499999996</v>
      </c>
      <c r="X129" s="357">
        <v>126.96365000000003</v>
      </c>
      <c r="Y129" s="357">
        <v>11.463000000000001</v>
      </c>
      <c r="Z129" s="357">
        <v>5.625</v>
      </c>
      <c r="AA129" s="357">
        <v>0</v>
      </c>
      <c r="AB129" s="357">
        <v>0</v>
      </c>
      <c r="AC129" s="357">
        <v>0</v>
      </c>
      <c r="AD129" s="357">
        <v>0</v>
      </c>
      <c r="AE129" s="357">
        <v>0</v>
      </c>
      <c r="AF129" s="357">
        <v>0</v>
      </c>
      <c r="AG129" s="357">
        <v>0</v>
      </c>
      <c r="AH129" s="357">
        <v>0</v>
      </c>
      <c r="AI129" s="357">
        <v>0</v>
      </c>
      <c r="AJ129" s="80">
        <f t="shared" si="30"/>
        <v>7417.1255000000001</v>
      </c>
    </row>
    <row r="130" spans="1:36">
      <c r="A130" s="89"/>
      <c r="B130" s="356" t="s">
        <v>221</v>
      </c>
      <c r="C130" s="357">
        <f t="shared" ref="C130:AI130" si="31">+C131+C132</f>
        <v>24923.264896523127</v>
      </c>
      <c r="D130" s="357">
        <f t="shared" si="31"/>
        <v>4484.0715314293229</v>
      </c>
      <c r="E130" s="357">
        <f t="shared" si="31"/>
        <v>0</v>
      </c>
      <c r="F130" s="357">
        <f t="shared" si="31"/>
        <v>0</v>
      </c>
      <c r="G130" s="357">
        <f t="shared" si="31"/>
        <v>0</v>
      </c>
      <c r="H130" s="357">
        <f t="shared" si="31"/>
        <v>0</v>
      </c>
      <c r="I130" s="357">
        <f t="shared" si="31"/>
        <v>0</v>
      </c>
      <c r="J130" s="357">
        <f t="shared" si="31"/>
        <v>0</v>
      </c>
      <c r="K130" s="357">
        <f t="shared" si="31"/>
        <v>0</v>
      </c>
      <c r="L130" s="357">
        <f t="shared" si="31"/>
        <v>0</v>
      </c>
      <c r="M130" s="357">
        <f t="shared" si="31"/>
        <v>0</v>
      </c>
      <c r="N130" s="357">
        <f t="shared" si="31"/>
        <v>0</v>
      </c>
      <c r="O130" s="357">
        <f t="shared" si="31"/>
        <v>0</v>
      </c>
      <c r="P130" s="357">
        <f t="shared" si="31"/>
        <v>0</v>
      </c>
      <c r="Q130" s="357">
        <f t="shared" si="31"/>
        <v>0</v>
      </c>
      <c r="R130" s="357">
        <f t="shared" si="31"/>
        <v>0</v>
      </c>
      <c r="S130" s="357">
        <f t="shared" si="31"/>
        <v>0</v>
      </c>
      <c r="T130" s="357">
        <f t="shared" si="31"/>
        <v>0</v>
      </c>
      <c r="U130" s="357">
        <f t="shared" si="31"/>
        <v>0</v>
      </c>
      <c r="V130" s="357">
        <f t="shared" si="31"/>
        <v>0</v>
      </c>
      <c r="W130" s="357">
        <f t="shared" si="31"/>
        <v>0</v>
      </c>
      <c r="X130" s="357">
        <f t="shared" si="31"/>
        <v>0</v>
      </c>
      <c r="Y130" s="357">
        <f t="shared" si="31"/>
        <v>0</v>
      </c>
      <c r="Z130" s="357">
        <f t="shared" si="31"/>
        <v>0</v>
      </c>
      <c r="AA130" s="357">
        <f t="shared" si="31"/>
        <v>0</v>
      </c>
      <c r="AB130" s="357">
        <f t="shared" si="31"/>
        <v>0</v>
      </c>
      <c r="AC130" s="357">
        <f t="shared" si="31"/>
        <v>0</v>
      </c>
      <c r="AD130" s="357">
        <f t="shared" si="31"/>
        <v>0</v>
      </c>
      <c r="AE130" s="357">
        <f t="shared" si="31"/>
        <v>0</v>
      </c>
      <c r="AF130" s="357">
        <f t="shared" si="31"/>
        <v>0</v>
      </c>
      <c r="AG130" s="357">
        <f t="shared" si="31"/>
        <v>0</v>
      </c>
      <c r="AH130" s="357">
        <f t="shared" si="31"/>
        <v>0</v>
      </c>
      <c r="AI130" s="357">
        <f t="shared" si="31"/>
        <v>0</v>
      </c>
      <c r="AJ130" s="80">
        <f t="shared" si="30"/>
        <v>29407.33642795245</v>
      </c>
    </row>
    <row r="131" spans="1:36">
      <c r="A131" s="89"/>
      <c r="B131" s="364" t="s">
        <v>73</v>
      </c>
      <c r="C131" s="360">
        <v>13586.794069523128</v>
      </c>
      <c r="D131" s="360">
        <v>2966.9472324293229</v>
      </c>
      <c r="E131" s="360">
        <v>0</v>
      </c>
      <c r="F131" s="360">
        <v>0</v>
      </c>
      <c r="G131" s="360">
        <v>0</v>
      </c>
      <c r="H131" s="360">
        <v>0</v>
      </c>
      <c r="I131" s="360">
        <v>0</v>
      </c>
      <c r="J131" s="83">
        <v>0</v>
      </c>
      <c r="K131" s="360">
        <v>0</v>
      </c>
      <c r="L131" s="360">
        <v>0</v>
      </c>
      <c r="M131" s="360">
        <v>0</v>
      </c>
      <c r="N131" s="360">
        <v>0</v>
      </c>
      <c r="O131" s="360">
        <v>0</v>
      </c>
      <c r="P131" s="360">
        <v>0</v>
      </c>
      <c r="Q131" s="360">
        <v>0</v>
      </c>
      <c r="R131" s="360">
        <v>0</v>
      </c>
      <c r="S131" s="360">
        <v>0</v>
      </c>
      <c r="T131" s="360">
        <v>0</v>
      </c>
      <c r="U131" s="360">
        <v>0</v>
      </c>
      <c r="V131" s="360">
        <v>0</v>
      </c>
      <c r="W131" s="360">
        <v>0</v>
      </c>
      <c r="X131" s="360">
        <v>0</v>
      </c>
      <c r="Y131" s="360">
        <v>0</v>
      </c>
      <c r="Z131" s="360">
        <v>0</v>
      </c>
      <c r="AA131" s="360">
        <v>0</v>
      </c>
      <c r="AB131" s="360">
        <v>0</v>
      </c>
      <c r="AC131" s="360">
        <v>0</v>
      </c>
      <c r="AD131" s="360">
        <v>0</v>
      </c>
      <c r="AE131" s="360">
        <v>0</v>
      </c>
      <c r="AF131" s="360">
        <v>0</v>
      </c>
      <c r="AG131" s="360">
        <v>0</v>
      </c>
      <c r="AH131" s="360">
        <v>0</v>
      </c>
      <c r="AI131" s="360">
        <v>0</v>
      </c>
      <c r="AJ131" s="83">
        <f t="shared" ref="AJ131:AJ143" si="32">SUM(C131:AI131)</f>
        <v>16553.74130195245</v>
      </c>
    </row>
    <row r="132" spans="1:36">
      <c r="A132" s="89"/>
      <c r="B132" s="394" t="s">
        <v>71</v>
      </c>
      <c r="C132" s="361">
        <v>11336.470827000001</v>
      </c>
      <c r="D132" s="361">
        <v>1517.1242990000001</v>
      </c>
      <c r="E132" s="361">
        <v>0</v>
      </c>
      <c r="F132" s="361">
        <v>0</v>
      </c>
      <c r="G132" s="361">
        <v>0</v>
      </c>
      <c r="H132" s="361">
        <v>0</v>
      </c>
      <c r="I132" s="361">
        <v>0</v>
      </c>
      <c r="J132" s="82">
        <v>0</v>
      </c>
      <c r="K132" s="361">
        <v>0</v>
      </c>
      <c r="L132" s="361">
        <v>0</v>
      </c>
      <c r="M132" s="361">
        <v>0</v>
      </c>
      <c r="N132" s="361">
        <v>0</v>
      </c>
      <c r="O132" s="361">
        <v>0</v>
      </c>
      <c r="P132" s="361">
        <v>0</v>
      </c>
      <c r="Q132" s="361">
        <v>0</v>
      </c>
      <c r="R132" s="361">
        <v>0</v>
      </c>
      <c r="S132" s="361">
        <v>0</v>
      </c>
      <c r="T132" s="361">
        <v>0</v>
      </c>
      <c r="U132" s="361">
        <v>0</v>
      </c>
      <c r="V132" s="361">
        <v>0</v>
      </c>
      <c r="W132" s="361">
        <v>0</v>
      </c>
      <c r="X132" s="361">
        <v>0</v>
      </c>
      <c r="Y132" s="361">
        <v>0</v>
      </c>
      <c r="Z132" s="361">
        <v>0</v>
      </c>
      <c r="AA132" s="361">
        <v>0</v>
      </c>
      <c r="AB132" s="361">
        <v>0</v>
      </c>
      <c r="AC132" s="361">
        <v>0</v>
      </c>
      <c r="AD132" s="361">
        <v>0</v>
      </c>
      <c r="AE132" s="361">
        <v>0</v>
      </c>
      <c r="AF132" s="361">
        <v>0</v>
      </c>
      <c r="AG132" s="361">
        <v>0</v>
      </c>
      <c r="AH132" s="361">
        <v>0</v>
      </c>
      <c r="AI132" s="361">
        <v>0</v>
      </c>
      <c r="AJ132" s="82">
        <f t="shared" si="32"/>
        <v>12853.595126</v>
      </c>
    </row>
    <row r="133" spans="1:36">
      <c r="A133" s="89"/>
      <c r="B133" s="356" t="s">
        <v>346</v>
      </c>
      <c r="C133" s="357">
        <f t="shared" ref="C133:AI133" si="33">+C134+C141</f>
        <v>61.396350556546267</v>
      </c>
      <c r="D133" s="357">
        <f t="shared" si="33"/>
        <v>109.01224084846038</v>
      </c>
      <c r="E133" s="357">
        <f t="shared" si="33"/>
        <v>109.01224084846038</v>
      </c>
      <c r="F133" s="357">
        <f t="shared" si="33"/>
        <v>120.11846967304038</v>
      </c>
      <c r="G133" s="357">
        <f t="shared" si="33"/>
        <v>57.183173000420275</v>
      </c>
      <c r="H133" s="357">
        <f t="shared" si="33"/>
        <v>16.732139126858272</v>
      </c>
      <c r="I133" s="357">
        <f t="shared" si="33"/>
        <v>0.20765582720627199</v>
      </c>
      <c r="J133" s="357">
        <f t="shared" si="33"/>
        <v>0.20765582720627199</v>
      </c>
      <c r="K133" s="357">
        <f t="shared" si="33"/>
        <v>0.74365583720627193</v>
      </c>
      <c r="L133" s="357">
        <f t="shared" si="33"/>
        <v>0.20765582720627199</v>
      </c>
      <c r="M133" s="357">
        <f t="shared" si="33"/>
        <v>0.20765582720627199</v>
      </c>
      <c r="N133" s="357">
        <f t="shared" si="33"/>
        <v>0.20765582720627199</v>
      </c>
      <c r="O133" s="357">
        <f t="shared" si="33"/>
        <v>0.20765582720627199</v>
      </c>
      <c r="P133" s="357">
        <f t="shared" si="33"/>
        <v>0.20765582720627199</v>
      </c>
      <c r="Q133" s="357">
        <f t="shared" si="33"/>
        <v>0.20765582720627199</v>
      </c>
      <c r="R133" s="357">
        <f t="shared" si="33"/>
        <v>0.20765582720627199</v>
      </c>
      <c r="S133" s="357">
        <f t="shared" si="33"/>
        <v>0.20765582720627199</v>
      </c>
      <c r="T133" s="357">
        <f t="shared" si="33"/>
        <v>0.20765582720627199</v>
      </c>
      <c r="U133" s="357">
        <f t="shared" si="33"/>
        <v>0.20765582720627199</v>
      </c>
      <c r="V133" s="357">
        <f t="shared" si="33"/>
        <v>0.20765582720627199</v>
      </c>
      <c r="W133" s="357">
        <f t="shared" si="33"/>
        <v>0.20765582720627199</v>
      </c>
      <c r="X133" s="357">
        <f t="shared" si="33"/>
        <v>0.20765582720627199</v>
      </c>
      <c r="Y133" s="357">
        <f t="shared" si="33"/>
        <v>0.20765582720627199</v>
      </c>
      <c r="Z133" s="357">
        <f t="shared" si="33"/>
        <v>0.20765582720627199</v>
      </c>
      <c r="AA133" s="357">
        <f t="shared" si="33"/>
        <v>0.20765582720627199</v>
      </c>
      <c r="AB133" s="357">
        <f t="shared" si="33"/>
        <v>0.20765582720627199</v>
      </c>
      <c r="AC133" s="357">
        <f t="shared" si="33"/>
        <v>0.20765582720627199</v>
      </c>
      <c r="AD133" s="357">
        <f t="shared" si="33"/>
        <v>0.20765582720627199</v>
      </c>
      <c r="AE133" s="357">
        <f t="shared" si="33"/>
        <v>0.20765582720627199</v>
      </c>
      <c r="AF133" s="357">
        <f t="shared" si="33"/>
        <v>0.20765582720627199</v>
      </c>
      <c r="AG133" s="357">
        <f t="shared" si="33"/>
        <v>0.20765582720627199</v>
      </c>
      <c r="AH133" s="357">
        <f t="shared" si="33"/>
        <v>0.20765582720627199</v>
      </c>
      <c r="AI133" s="357">
        <f t="shared" si="33"/>
        <v>12.251693806583539</v>
      </c>
      <c r="AJ133" s="80">
        <f t="shared" si="32"/>
        <v>491.64135937773278</v>
      </c>
    </row>
    <row r="134" spans="1:36">
      <c r="A134" s="89"/>
      <c r="B134" s="363" t="s">
        <v>73</v>
      </c>
      <c r="C134" s="384">
        <f t="shared" ref="C134:AI134" si="34">+C135+C138</f>
        <v>48.122609406546268</v>
      </c>
      <c r="D134" s="384">
        <f t="shared" si="34"/>
        <v>109.01224084846038</v>
      </c>
      <c r="E134" s="384">
        <f t="shared" si="34"/>
        <v>109.01224084846038</v>
      </c>
      <c r="F134" s="384">
        <f t="shared" si="34"/>
        <v>120.11846967304038</v>
      </c>
      <c r="G134" s="384">
        <f t="shared" si="34"/>
        <v>57.183173000420275</v>
      </c>
      <c r="H134" s="384">
        <f t="shared" si="34"/>
        <v>16.732139126858272</v>
      </c>
      <c r="I134" s="384">
        <f t="shared" si="34"/>
        <v>0.20765582720627199</v>
      </c>
      <c r="J134" s="384">
        <f t="shared" si="34"/>
        <v>0.20765582720627199</v>
      </c>
      <c r="K134" s="384">
        <f t="shared" si="34"/>
        <v>0.20765582720627199</v>
      </c>
      <c r="L134" s="384">
        <f t="shared" si="34"/>
        <v>0.20765582720627199</v>
      </c>
      <c r="M134" s="384">
        <f t="shared" si="34"/>
        <v>0.20765582720627199</v>
      </c>
      <c r="N134" s="384">
        <f t="shared" si="34"/>
        <v>0.20765582720627199</v>
      </c>
      <c r="O134" s="384">
        <f t="shared" si="34"/>
        <v>0.20765582720627199</v>
      </c>
      <c r="P134" s="384">
        <f t="shared" si="34"/>
        <v>0.20765582720627199</v>
      </c>
      <c r="Q134" s="384">
        <f t="shared" si="34"/>
        <v>0.20765582720627199</v>
      </c>
      <c r="R134" s="384">
        <f t="shared" si="34"/>
        <v>0.20765582720627199</v>
      </c>
      <c r="S134" s="384">
        <f t="shared" si="34"/>
        <v>0.20765582720627199</v>
      </c>
      <c r="T134" s="384">
        <f t="shared" si="34"/>
        <v>0.20765582720627199</v>
      </c>
      <c r="U134" s="384">
        <f t="shared" si="34"/>
        <v>0.20765582720627199</v>
      </c>
      <c r="V134" s="384">
        <f t="shared" si="34"/>
        <v>0.20765582720627199</v>
      </c>
      <c r="W134" s="384">
        <f t="shared" si="34"/>
        <v>0.20765582720627199</v>
      </c>
      <c r="X134" s="384">
        <f t="shared" si="34"/>
        <v>0.20765582720627199</v>
      </c>
      <c r="Y134" s="384">
        <f t="shared" si="34"/>
        <v>0.20765582720627199</v>
      </c>
      <c r="Z134" s="384">
        <f t="shared" si="34"/>
        <v>0.20765582720627199</v>
      </c>
      <c r="AA134" s="384">
        <f t="shared" si="34"/>
        <v>0.20765582720627199</v>
      </c>
      <c r="AB134" s="384">
        <f t="shared" si="34"/>
        <v>0.20765582720627199</v>
      </c>
      <c r="AC134" s="384">
        <f t="shared" si="34"/>
        <v>0.20765582720627199</v>
      </c>
      <c r="AD134" s="384">
        <f t="shared" si="34"/>
        <v>0.20765582720627199</v>
      </c>
      <c r="AE134" s="384">
        <f t="shared" si="34"/>
        <v>0.20765582720627199</v>
      </c>
      <c r="AF134" s="384">
        <f t="shared" si="34"/>
        <v>0.20765582720627199</v>
      </c>
      <c r="AG134" s="384">
        <f t="shared" si="34"/>
        <v>0.20765582720627199</v>
      </c>
      <c r="AH134" s="384">
        <f t="shared" si="34"/>
        <v>0.20765582720627199</v>
      </c>
      <c r="AI134" s="384">
        <f t="shared" si="34"/>
        <v>12.251693806583539</v>
      </c>
      <c r="AJ134" s="94">
        <f t="shared" si="32"/>
        <v>477.8316182177328</v>
      </c>
    </row>
    <row r="135" spans="1:36">
      <c r="A135" s="89"/>
      <c r="B135" s="367" t="s">
        <v>83</v>
      </c>
      <c r="C135" s="385">
        <f t="shared" ref="C135:AI135" si="35">+C136+C137</f>
        <v>29.60867842479438</v>
      </c>
      <c r="D135" s="385">
        <f t="shared" si="35"/>
        <v>56.975517173214001</v>
      </c>
      <c r="E135" s="385">
        <f t="shared" si="35"/>
        <v>56.975517173214001</v>
      </c>
      <c r="F135" s="385">
        <f t="shared" si="35"/>
        <v>56.975517173214001</v>
      </c>
      <c r="G135" s="385">
        <f t="shared" si="35"/>
        <v>56.975517173214001</v>
      </c>
      <c r="H135" s="385">
        <f t="shared" si="35"/>
        <v>16.524483299652001</v>
      </c>
      <c r="I135" s="385">
        <f t="shared" si="35"/>
        <v>0</v>
      </c>
      <c r="J135" s="385">
        <f t="shared" si="35"/>
        <v>0</v>
      </c>
      <c r="K135" s="385">
        <f t="shared" si="35"/>
        <v>0</v>
      </c>
      <c r="L135" s="385">
        <f t="shared" si="35"/>
        <v>0</v>
      </c>
      <c r="M135" s="385">
        <f t="shared" si="35"/>
        <v>0</v>
      </c>
      <c r="N135" s="385">
        <f t="shared" si="35"/>
        <v>0</v>
      </c>
      <c r="O135" s="385">
        <f t="shared" si="35"/>
        <v>0</v>
      </c>
      <c r="P135" s="385">
        <f t="shared" si="35"/>
        <v>0</v>
      </c>
      <c r="Q135" s="385">
        <f t="shared" si="35"/>
        <v>0</v>
      </c>
      <c r="R135" s="385">
        <f t="shared" si="35"/>
        <v>0</v>
      </c>
      <c r="S135" s="385">
        <f t="shared" si="35"/>
        <v>0</v>
      </c>
      <c r="T135" s="385">
        <f t="shared" si="35"/>
        <v>0</v>
      </c>
      <c r="U135" s="385">
        <f t="shared" si="35"/>
        <v>0</v>
      </c>
      <c r="V135" s="385">
        <f t="shared" si="35"/>
        <v>0</v>
      </c>
      <c r="W135" s="385">
        <f t="shared" si="35"/>
        <v>0</v>
      </c>
      <c r="X135" s="385">
        <f t="shared" si="35"/>
        <v>0</v>
      </c>
      <c r="Y135" s="385">
        <f t="shared" si="35"/>
        <v>0</v>
      </c>
      <c r="Z135" s="385">
        <f t="shared" si="35"/>
        <v>0</v>
      </c>
      <c r="AA135" s="385">
        <f t="shared" si="35"/>
        <v>0</v>
      </c>
      <c r="AB135" s="385">
        <f t="shared" si="35"/>
        <v>0</v>
      </c>
      <c r="AC135" s="385">
        <f t="shared" si="35"/>
        <v>0</v>
      </c>
      <c r="AD135" s="385">
        <f t="shared" si="35"/>
        <v>0</v>
      </c>
      <c r="AE135" s="385">
        <f t="shared" si="35"/>
        <v>0</v>
      </c>
      <c r="AF135" s="385">
        <f t="shared" si="35"/>
        <v>0</v>
      </c>
      <c r="AG135" s="385">
        <f t="shared" si="35"/>
        <v>0</v>
      </c>
      <c r="AH135" s="385">
        <f t="shared" si="35"/>
        <v>0</v>
      </c>
      <c r="AI135" s="385">
        <f t="shared" si="35"/>
        <v>0</v>
      </c>
      <c r="AJ135" s="81">
        <f t="shared" si="32"/>
        <v>274.03523041730239</v>
      </c>
    </row>
    <row r="136" spans="1:36">
      <c r="A136" s="89"/>
      <c r="B136" s="367" t="s">
        <v>913</v>
      </c>
      <c r="C136" s="385">
        <v>29.46121792155116</v>
      </c>
      <c r="D136" s="385">
        <v>56.975517173214001</v>
      </c>
      <c r="E136" s="385">
        <v>56.975517173214001</v>
      </c>
      <c r="F136" s="385">
        <v>56.975517173214001</v>
      </c>
      <c r="G136" s="385">
        <v>56.975517173214001</v>
      </c>
      <c r="H136" s="385">
        <v>16.524483299652001</v>
      </c>
      <c r="I136" s="385">
        <v>0</v>
      </c>
      <c r="J136" s="81">
        <v>0</v>
      </c>
      <c r="K136" s="385">
        <v>0</v>
      </c>
      <c r="L136" s="385">
        <v>0</v>
      </c>
      <c r="M136" s="385">
        <v>0</v>
      </c>
      <c r="N136" s="385">
        <v>0</v>
      </c>
      <c r="O136" s="385">
        <v>0</v>
      </c>
      <c r="P136" s="385">
        <v>0</v>
      </c>
      <c r="Q136" s="385">
        <v>0</v>
      </c>
      <c r="R136" s="385">
        <v>0</v>
      </c>
      <c r="S136" s="385">
        <v>0</v>
      </c>
      <c r="T136" s="385">
        <v>0</v>
      </c>
      <c r="U136" s="385">
        <v>0</v>
      </c>
      <c r="V136" s="385">
        <v>0</v>
      </c>
      <c r="W136" s="385">
        <v>0</v>
      </c>
      <c r="X136" s="385">
        <v>0</v>
      </c>
      <c r="Y136" s="385">
        <v>0</v>
      </c>
      <c r="Z136" s="385">
        <v>0</v>
      </c>
      <c r="AA136" s="385">
        <v>0</v>
      </c>
      <c r="AB136" s="385">
        <v>0</v>
      </c>
      <c r="AC136" s="385">
        <v>0</v>
      </c>
      <c r="AD136" s="385">
        <v>0</v>
      </c>
      <c r="AE136" s="385">
        <v>0</v>
      </c>
      <c r="AF136" s="385">
        <v>0</v>
      </c>
      <c r="AG136" s="385">
        <v>0</v>
      </c>
      <c r="AH136" s="385">
        <v>0</v>
      </c>
      <c r="AI136" s="385">
        <v>0</v>
      </c>
      <c r="AJ136" s="81">
        <f t="shared" si="32"/>
        <v>273.88776991405916</v>
      </c>
    </row>
    <row r="137" spans="1:36">
      <c r="A137" s="89"/>
      <c r="B137" s="367" t="s">
        <v>86</v>
      </c>
      <c r="C137" s="385">
        <v>0.14746050324322138</v>
      </c>
      <c r="D137" s="385">
        <v>0</v>
      </c>
      <c r="E137" s="385">
        <v>0</v>
      </c>
      <c r="F137" s="385">
        <v>0</v>
      </c>
      <c r="G137" s="385">
        <v>0</v>
      </c>
      <c r="H137" s="385">
        <v>0</v>
      </c>
      <c r="I137" s="385">
        <v>0</v>
      </c>
      <c r="J137" s="81">
        <v>0</v>
      </c>
      <c r="K137" s="385">
        <v>0</v>
      </c>
      <c r="L137" s="385">
        <v>0</v>
      </c>
      <c r="M137" s="385">
        <v>0</v>
      </c>
      <c r="N137" s="385">
        <v>0</v>
      </c>
      <c r="O137" s="385">
        <v>0</v>
      </c>
      <c r="P137" s="385">
        <v>0</v>
      </c>
      <c r="Q137" s="385">
        <v>0</v>
      </c>
      <c r="R137" s="385">
        <v>0</v>
      </c>
      <c r="S137" s="385">
        <v>0</v>
      </c>
      <c r="T137" s="385">
        <v>0</v>
      </c>
      <c r="U137" s="385">
        <v>0</v>
      </c>
      <c r="V137" s="385">
        <v>0</v>
      </c>
      <c r="W137" s="385">
        <v>0</v>
      </c>
      <c r="X137" s="385">
        <v>0</v>
      </c>
      <c r="Y137" s="385">
        <v>0</v>
      </c>
      <c r="Z137" s="385">
        <v>0</v>
      </c>
      <c r="AA137" s="385">
        <v>0</v>
      </c>
      <c r="AB137" s="385">
        <v>0</v>
      </c>
      <c r="AC137" s="385">
        <v>0</v>
      </c>
      <c r="AD137" s="385">
        <v>0</v>
      </c>
      <c r="AE137" s="385">
        <v>0</v>
      </c>
      <c r="AF137" s="385">
        <v>0</v>
      </c>
      <c r="AG137" s="385">
        <v>0</v>
      </c>
      <c r="AH137" s="385">
        <v>0</v>
      </c>
      <c r="AI137" s="385">
        <v>0</v>
      </c>
      <c r="AJ137" s="81">
        <f t="shared" si="32"/>
        <v>0.14746050324322138</v>
      </c>
    </row>
    <row r="138" spans="1:36">
      <c r="A138" s="89"/>
      <c r="B138" s="386" t="s">
        <v>87</v>
      </c>
      <c r="C138" s="385">
        <f t="shared" ref="C138:AI138" si="36">+C139+C140</f>
        <v>18.513930981751887</v>
      </c>
      <c r="D138" s="385">
        <f t="shared" si="36"/>
        <v>52.036723675246371</v>
      </c>
      <c r="E138" s="385">
        <f t="shared" si="36"/>
        <v>52.036723675246371</v>
      </c>
      <c r="F138" s="385">
        <f t="shared" si="36"/>
        <v>63.142952499826379</v>
      </c>
      <c r="G138" s="385">
        <f t="shared" si="36"/>
        <v>0.20765582720627199</v>
      </c>
      <c r="H138" s="385">
        <f t="shared" si="36"/>
        <v>0.20765582720627199</v>
      </c>
      <c r="I138" s="385">
        <f t="shared" si="36"/>
        <v>0.20765582720627199</v>
      </c>
      <c r="J138" s="385">
        <f t="shared" si="36"/>
        <v>0.20765582720627199</v>
      </c>
      <c r="K138" s="385">
        <f t="shared" si="36"/>
        <v>0.20765582720627199</v>
      </c>
      <c r="L138" s="385">
        <f t="shared" si="36"/>
        <v>0.20765582720627199</v>
      </c>
      <c r="M138" s="385">
        <f t="shared" si="36"/>
        <v>0.20765582720627199</v>
      </c>
      <c r="N138" s="385">
        <f t="shared" si="36"/>
        <v>0.20765582720627199</v>
      </c>
      <c r="O138" s="385">
        <f t="shared" si="36"/>
        <v>0.20765582720627199</v>
      </c>
      <c r="P138" s="385">
        <f t="shared" si="36"/>
        <v>0.20765582720627199</v>
      </c>
      <c r="Q138" s="385">
        <f t="shared" si="36"/>
        <v>0.20765582720627199</v>
      </c>
      <c r="R138" s="385">
        <f t="shared" si="36"/>
        <v>0.20765582720627199</v>
      </c>
      <c r="S138" s="385">
        <f t="shared" si="36"/>
        <v>0.20765582720627199</v>
      </c>
      <c r="T138" s="385">
        <f t="shared" si="36"/>
        <v>0.20765582720627199</v>
      </c>
      <c r="U138" s="385">
        <f t="shared" si="36"/>
        <v>0.20765582720627199</v>
      </c>
      <c r="V138" s="385">
        <f t="shared" si="36"/>
        <v>0.20765582720627199</v>
      </c>
      <c r="W138" s="385">
        <f t="shared" si="36"/>
        <v>0.20765582720627199</v>
      </c>
      <c r="X138" s="385">
        <f t="shared" si="36"/>
        <v>0.20765582720627199</v>
      </c>
      <c r="Y138" s="385">
        <f t="shared" si="36"/>
        <v>0.20765582720627199</v>
      </c>
      <c r="Z138" s="385">
        <f t="shared" si="36"/>
        <v>0.20765582720627199</v>
      </c>
      <c r="AA138" s="385">
        <f t="shared" si="36"/>
        <v>0.20765582720627199</v>
      </c>
      <c r="AB138" s="385">
        <f t="shared" si="36"/>
        <v>0.20765582720627199</v>
      </c>
      <c r="AC138" s="385">
        <f t="shared" si="36"/>
        <v>0.20765582720627199</v>
      </c>
      <c r="AD138" s="385">
        <f t="shared" si="36"/>
        <v>0.20765582720627199</v>
      </c>
      <c r="AE138" s="385">
        <f t="shared" si="36"/>
        <v>0.20765582720627199</v>
      </c>
      <c r="AF138" s="385">
        <f t="shared" si="36"/>
        <v>0.20765582720627199</v>
      </c>
      <c r="AG138" s="385">
        <f t="shared" si="36"/>
        <v>0.20765582720627199</v>
      </c>
      <c r="AH138" s="385">
        <f t="shared" si="36"/>
        <v>0.20765582720627199</v>
      </c>
      <c r="AI138" s="385">
        <f t="shared" si="36"/>
        <v>12.251693806583539</v>
      </c>
      <c r="AJ138" s="81">
        <f t="shared" si="32"/>
        <v>203.79638780043044</v>
      </c>
    </row>
    <row r="139" spans="1:36">
      <c r="A139" s="89"/>
      <c r="B139" s="367" t="s">
        <v>913</v>
      </c>
      <c r="C139" s="385">
        <v>18.513930981751887</v>
      </c>
      <c r="D139" s="385">
        <v>51.829067848040097</v>
      </c>
      <c r="E139" s="385">
        <v>51.829067848040097</v>
      </c>
      <c r="F139" s="385">
        <v>62.935296672620105</v>
      </c>
      <c r="G139" s="385">
        <v>0</v>
      </c>
      <c r="H139" s="385">
        <v>0</v>
      </c>
      <c r="I139" s="385">
        <v>0</v>
      </c>
      <c r="J139" s="81">
        <v>0</v>
      </c>
      <c r="K139" s="385">
        <v>0</v>
      </c>
      <c r="L139" s="385">
        <v>0</v>
      </c>
      <c r="M139" s="385">
        <v>0</v>
      </c>
      <c r="N139" s="385">
        <v>0</v>
      </c>
      <c r="O139" s="385">
        <v>0</v>
      </c>
      <c r="P139" s="385">
        <v>0</v>
      </c>
      <c r="Q139" s="385">
        <v>0</v>
      </c>
      <c r="R139" s="385">
        <v>0</v>
      </c>
      <c r="S139" s="385">
        <v>0</v>
      </c>
      <c r="T139" s="385">
        <v>0</v>
      </c>
      <c r="U139" s="385">
        <v>0</v>
      </c>
      <c r="V139" s="385">
        <v>0</v>
      </c>
      <c r="W139" s="385">
        <v>0</v>
      </c>
      <c r="X139" s="385">
        <v>0</v>
      </c>
      <c r="Y139" s="385">
        <v>0</v>
      </c>
      <c r="Z139" s="385">
        <v>0</v>
      </c>
      <c r="AA139" s="385">
        <v>0</v>
      </c>
      <c r="AB139" s="385">
        <v>0</v>
      </c>
      <c r="AC139" s="385">
        <v>0</v>
      </c>
      <c r="AD139" s="385">
        <v>0</v>
      </c>
      <c r="AE139" s="385">
        <v>0</v>
      </c>
      <c r="AF139" s="385">
        <v>0</v>
      </c>
      <c r="AG139" s="385">
        <v>0</v>
      </c>
      <c r="AH139" s="385">
        <v>0</v>
      </c>
      <c r="AI139" s="385">
        <v>0</v>
      </c>
      <c r="AJ139" s="81">
        <f t="shared" si="32"/>
        <v>185.10736335045218</v>
      </c>
    </row>
    <row r="140" spans="1:36">
      <c r="A140" s="89"/>
      <c r="B140" s="387" t="s">
        <v>86</v>
      </c>
      <c r="C140" s="388">
        <v>0</v>
      </c>
      <c r="D140" s="388">
        <v>0.20765582720627199</v>
      </c>
      <c r="E140" s="388">
        <v>0.20765582720627199</v>
      </c>
      <c r="F140" s="388">
        <v>0.20765582720627199</v>
      </c>
      <c r="G140" s="388">
        <v>0.20765582720627199</v>
      </c>
      <c r="H140" s="388">
        <v>0.20765582720627199</v>
      </c>
      <c r="I140" s="388">
        <v>0.20765582720627199</v>
      </c>
      <c r="J140" s="388">
        <v>0.20765582720627199</v>
      </c>
      <c r="K140" s="388">
        <v>0.20765582720627199</v>
      </c>
      <c r="L140" s="388">
        <v>0.20765582720627199</v>
      </c>
      <c r="M140" s="388">
        <v>0.20765582720627199</v>
      </c>
      <c r="N140" s="388">
        <v>0.20765582720627199</v>
      </c>
      <c r="O140" s="388">
        <v>0.20765582720627199</v>
      </c>
      <c r="P140" s="388">
        <v>0.20765582720627199</v>
      </c>
      <c r="Q140" s="388">
        <v>0.20765582720627199</v>
      </c>
      <c r="R140" s="388">
        <v>0.20765582720627199</v>
      </c>
      <c r="S140" s="388">
        <v>0.20765582720627199</v>
      </c>
      <c r="T140" s="388">
        <v>0.20765582720627199</v>
      </c>
      <c r="U140" s="388">
        <v>0.20765582720627199</v>
      </c>
      <c r="V140" s="388">
        <v>0.20765582720627199</v>
      </c>
      <c r="W140" s="388">
        <v>0.20765582720627199</v>
      </c>
      <c r="X140" s="388">
        <v>0.20765582720627199</v>
      </c>
      <c r="Y140" s="388">
        <v>0.20765582720627199</v>
      </c>
      <c r="Z140" s="388">
        <v>0.20765582720627199</v>
      </c>
      <c r="AA140" s="388">
        <v>0.20765582720627199</v>
      </c>
      <c r="AB140" s="388">
        <v>0.20765582720627199</v>
      </c>
      <c r="AC140" s="388">
        <v>0.20765582720627199</v>
      </c>
      <c r="AD140" s="388">
        <v>0.20765582720627199</v>
      </c>
      <c r="AE140" s="388">
        <v>0.20765582720627199</v>
      </c>
      <c r="AF140" s="388">
        <v>0.20765582720627199</v>
      </c>
      <c r="AG140" s="388">
        <v>0.20765582720627199</v>
      </c>
      <c r="AH140" s="385">
        <v>0.20765582720627199</v>
      </c>
      <c r="AI140" s="385">
        <v>12.251693806583539</v>
      </c>
      <c r="AJ140" s="128">
        <f t="shared" si="32"/>
        <v>18.689024449977971</v>
      </c>
    </row>
    <row r="141" spans="1:36" ht="12" customHeight="1">
      <c r="A141" s="89"/>
      <c r="B141" s="364" t="s">
        <v>71</v>
      </c>
      <c r="C141" s="389">
        <f t="shared" ref="C141:AI141" si="37">+C142+C143</f>
        <v>13.273741150000001</v>
      </c>
      <c r="D141" s="389">
        <f t="shared" si="37"/>
        <v>0</v>
      </c>
      <c r="E141" s="389">
        <f t="shared" si="37"/>
        <v>0</v>
      </c>
      <c r="F141" s="389">
        <f t="shared" si="37"/>
        <v>0</v>
      </c>
      <c r="G141" s="389">
        <f t="shared" si="37"/>
        <v>0</v>
      </c>
      <c r="H141" s="389">
        <f t="shared" si="37"/>
        <v>0</v>
      </c>
      <c r="I141" s="389">
        <f t="shared" si="37"/>
        <v>0</v>
      </c>
      <c r="J141" s="389">
        <f t="shared" si="37"/>
        <v>0</v>
      </c>
      <c r="K141" s="389">
        <f t="shared" si="37"/>
        <v>0.53600000999999997</v>
      </c>
      <c r="L141" s="389">
        <f t="shared" si="37"/>
        <v>0</v>
      </c>
      <c r="M141" s="389">
        <f t="shared" si="37"/>
        <v>0</v>
      </c>
      <c r="N141" s="389">
        <f t="shared" si="37"/>
        <v>0</v>
      </c>
      <c r="O141" s="389">
        <f t="shared" si="37"/>
        <v>0</v>
      </c>
      <c r="P141" s="389">
        <f t="shared" si="37"/>
        <v>0</v>
      </c>
      <c r="Q141" s="389">
        <f t="shared" si="37"/>
        <v>0</v>
      </c>
      <c r="R141" s="389">
        <f t="shared" si="37"/>
        <v>0</v>
      </c>
      <c r="S141" s="389">
        <f t="shared" si="37"/>
        <v>0</v>
      </c>
      <c r="T141" s="389">
        <f t="shared" si="37"/>
        <v>0</v>
      </c>
      <c r="U141" s="389">
        <f t="shared" si="37"/>
        <v>0</v>
      </c>
      <c r="V141" s="389">
        <f t="shared" si="37"/>
        <v>0</v>
      </c>
      <c r="W141" s="389">
        <f t="shared" si="37"/>
        <v>0</v>
      </c>
      <c r="X141" s="389">
        <f t="shared" si="37"/>
        <v>0</v>
      </c>
      <c r="Y141" s="389">
        <f t="shared" si="37"/>
        <v>0</v>
      </c>
      <c r="Z141" s="389">
        <f t="shared" si="37"/>
        <v>0</v>
      </c>
      <c r="AA141" s="389">
        <f t="shared" si="37"/>
        <v>0</v>
      </c>
      <c r="AB141" s="389">
        <f t="shared" si="37"/>
        <v>0</v>
      </c>
      <c r="AC141" s="389">
        <f t="shared" si="37"/>
        <v>0</v>
      </c>
      <c r="AD141" s="389">
        <f t="shared" si="37"/>
        <v>0</v>
      </c>
      <c r="AE141" s="389">
        <f t="shared" si="37"/>
        <v>0</v>
      </c>
      <c r="AF141" s="389">
        <f t="shared" si="37"/>
        <v>0</v>
      </c>
      <c r="AG141" s="389">
        <f t="shared" si="37"/>
        <v>0</v>
      </c>
      <c r="AH141" s="389">
        <f t="shared" si="37"/>
        <v>0</v>
      </c>
      <c r="AI141" s="389">
        <f t="shared" si="37"/>
        <v>0</v>
      </c>
      <c r="AJ141" s="83">
        <f t="shared" si="32"/>
        <v>13.809741160000002</v>
      </c>
    </row>
    <row r="142" spans="1:36" ht="12" customHeight="1">
      <c r="A142" s="89"/>
      <c r="B142" s="367" t="s">
        <v>913</v>
      </c>
      <c r="C142" s="385">
        <v>3.06876302</v>
      </c>
      <c r="D142" s="385">
        <v>0</v>
      </c>
      <c r="E142" s="385">
        <v>0</v>
      </c>
      <c r="F142" s="385">
        <v>0</v>
      </c>
      <c r="G142" s="385">
        <v>0</v>
      </c>
      <c r="H142" s="385">
        <v>0</v>
      </c>
      <c r="I142" s="385">
        <v>0</v>
      </c>
      <c r="J142" s="81">
        <v>0</v>
      </c>
      <c r="K142" s="385">
        <v>0</v>
      </c>
      <c r="L142" s="385">
        <v>0</v>
      </c>
      <c r="M142" s="385">
        <v>0</v>
      </c>
      <c r="N142" s="385">
        <v>0</v>
      </c>
      <c r="O142" s="385">
        <v>0</v>
      </c>
      <c r="P142" s="385">
        <v>0</v>
      </c>
      <c r="Q142" s="385">
        <v>0</v>
      </c>
      <c r="R142" s="385">
        <v>0</v>
      </c>
      <c r="S142" s="385">
        <v>0</v>
      </c>
      <c r="T142" s="385">
        <v>0</v>
      </c>
      <c r="U142" s="385">
        <v>0</v>
      </c>
      <c r="V142" s="385">
        <v>0</v>
      </c>
      <c r="W142" s="385">
        <v>0</v>
      </c>
      <c r="X142" s="385">
        <v>0</v>
      </c>
      <c r="Y142" s="385">
        <v>0</v>
      </c>
      <c r="Z142" s="385">
        <v>0</v>
      </c>
      <c r="AA142" s="385">
        <v>0</v>
      </c>
      <c r="AB142" s="385">
        <v>0</v>
      </c>
      <c r="AC142" s="385">
        <v>0</v>
      </c>
      <c r="AD142" s="385">
        <v>0</v>
      </c>
      <c r="AE142" s="385">
        <v>0</v>
      </c>
      <c r="AF142" s="385">
        <v>0</v>
      </c>
      <c r="AG142" s="385">
        <v>0</v>
      </c>
      <c r="AH142" s="385">
        <v>0</v>
      </c>
      <c r="AI142" s="385">
        <v>0</v>
      </c>
      <c r="AJ142" s="81">
        <f t="shared" si="32"/>
        <v>3.06876302</v>
      </c>
    </row>
    <row r="143" spans="1:36" ht="12" customHeight="1">
      <c r="A143" s="89"/>
      <c r="B143" s="367" t="s">
        <v>86</v>
      </c>
      <c r="C143" s="385">
        <v>10.204978130000001</v>
      </c>
      <c r="D143" s="385">
        <v>0</v>
      </c>
      <c r="E143" s="385">
        <v>0</v>
      </c>
      <c r="F143" s="385">
        <v>0</v>
      </c>
      <c r="G143" s="385">
        <v>0</v>
      </c>
      <c r="H143" s="385">
        <v>0</v>
      </c>
      <c r="I143" s="385">
        <v>0</v>
      </c>
      <c r="J143" s="81">
        <v>0</v>
      </c>
      <c r="K143" s="385">
        <v>0.53600000999999997</v>
      </c>
      <c r="L143" s="385">
        <v>0</v>
      </c>
      <c r="M143" s="385">
        <v>0</v>
      </c>
      <c r="N143" s="385">
        <v>0</v>
      </c>
      <c r="O143" s="385">
        <v>0</v>
      </c>
      <c r="P143" s="385">
        <v>0</v>
      </c>
      <c r="Q143" s="385">
        <v>0</v>
      </c>
      <c r="R143" s="385">
        <v>0</v>
      </c>
      <c r="S143" s="385">
        <v>0</v>
      </c>
      <c r="T143" s="385">
        <v>0</v>
      </c>
      <c r="U143" s="385">
        <v>0</v>
      </c>
      <c r="V143" s="385">
        <v>0</v>
      </c>
      <c r="W143" s="385">
        <v>0</v>
      </c>
      <c r="X143" s="385">
        <v>0</v>
      </c>
      <c r="Y143" s="385">
        <v>0</v>
      </c>
      <c r="Z143" s="385">
        <v>0</v>
      </c>
      <c r="AA143" s="385">
        <v>0</v>
      </c>
      <c r="AB143" s="385">
        <v>0</v>
      </c>
      <c r="AC143" s="385">
        <v>0</v>
      </c>
      <c r="AD143" s="385">
        <v>0</v>
      </c>
      <c r="AE143" s="385">
        <v>0</v>
      </c>
      <c r="AF143" s="385">
        <v>0</v>
      </c>
      <c r="AG143" s="385">
        <v>0</v>
      </c>
      <c r="AH143" s="385">
        <v>0</v>
      </c>
      <c r="AI143" s="385">
        <v>0</v>
      </c>
      <c r="AJ143" s="81">
        <f t="shared" si="32"/>
        <v>10.740978140000001</v>
      </c>
    </row>
    <row r="144" spans="1:36">
      <c r="A144" s="89"/>
      <c r="B144" s="390"/>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row>
    <row r="145" spans="1:36">
      <c r="A145" s="162"/>
      <c r="B145" s="354" t="s">
        <v>106</v>
      </c>
      <c r="C145" s="123">
        <f t="shared" ref="C145:AH145" si="38">+C146+C147</f>
        <v>21511.351502468911</v>
      </c>
      <c r="D145" s="123">
        <f t="shared" si="38"/>
        <v>25579.729877776699</v>
      </c>
      <c r="E145" s="123">
        <f t="shared" si="38"/>
        <v>8657.6270998557611</v>
      </c>
      <c r="F145" s="123">
        <f t="shared" si="38"/>
        <v>2539.8628717378433</v>
      </c>
      <c r="G145" s="123">
        <f t="shared" si="38"/>
        <v>2841.2897640856299</v>
      </c>
      <c r="H145" s="123">
        <f t="shared" si="38"/>
        <v>469.89896959105226</v>
      </c>
      <c r="I145" s="123">
        <f t="shared" si="38"/>
        <v>1591.7548311017313</v>
      </c>
      <c r="J145" s="123">
        <f t="shared" si="38"/>
        <v>2746.5132195384358</v>
      </c>
      <c r="K145" s="123">
        <f t="shared" si="38"/>
        <v>625.26225400068643</v>
      </c>
      <c r="L145" s="123">
        <f t="shared" si="38"/>
        <v>492.07706528867425</v>
      </c>
      <c r="M145" s="123">
        <f t="shared" si="38"/>
        <v>380.24236400985069</v>
      </c>
      <c r="N145" s="123">
        <f t="shared" si="38"/>
        <v>471.78008020704073</v>
      </c>
      <c r="O145" s="123">
        <f t="shared" si="38"/>
        <v>959.98922237118813</v>
      </c>
      <c r="P145" s="123">
        <f t="shared" si="38"/>
        <v>432.78065434105599</v>
      </c>
      <c r="Q145" s="123">
        <f t="shared" si="38"/>
        <v>432.78065434105599</v>
      </c>
      <c r="R145" s="123">
        <f t="shared" si="38"/>
        <v>105.28423648961693</v>
      </c>
      <c r="S145" s="123">
        <f t="shared" si="38"/>
        <v>105.28423648961693</v>
      </c>
      <c r="T145" s="123">
        <f t="shared" si="38"/>
        <v>899.44501520396193</v>
      </c>
      <c r="U145" s="123">
        <f t="shared" si="38"/>
        <v>899.44501520396193</v>
      </c>
      <c r="V145" s="123">
        <f t="shared" si="38"/>
        <v>951.98330554938821</v>
      </c>
      <c r="W145" s="123">
        <f t="shared" si="38"/>
        <v>794.36843454155121</v>
      </c>
      <c r="X145" s="123">
        <f t="shared" si="38"/>
        <v>794.36843454155121</v>
      </c>
      <c r="Y145" s="123">
        <f t="shared" si="38"/>
        <v>794.36843454155121</v>
      </c>
      <c r="Z145" s="123">
        <f t="shared" si="38"/>
        <v>794.36843454155121</v>
      </c>
      <c r="AA145" s="123">
        <f t="shared" si="38"/>
        <v>794.36843454155121</v>
      </c>
      <c r="AB145" s="123">
        <f t="shared" si="38"/>
        <v>794.36843454155121</v>
      </c>
      <c r="AC145" s="123">
        <f t="shared" si="38"/>
        <v>794.36843454155121</v>
      </c>
      <c r="AD145" s="123">
        <f>+AD146+AD147</f>
        <v>0.20765582720627199</v>
      </c>
      <c r="AE145" s="123">
        <f t="shared" si="38"/>
        <v>0.20765582720627199</v>
      </c>
      <c r="AF145" s="123">
        <f t="shared" si="38"/>
        <v>0.20765582720627199</v>
      </c>
      <c r="AG145" s="123">
        <f t="shared" si="38"/>
        <v>0.20765582720627199</v>
      </c>
      <c r="AH145" s="123">
        <f t="shared" si="38"/>
        <v>0.20765582720627199</v>
      </c>
      <c r="AI145" s="123">
        <f>+AI146+AI147</f>
        <v>12.251693806583539</v>
      </c>
      <c r="AJ145" s="123">
        <f>SUM(C145:AI145)</f>
        <v>78268.251254385686</v>
      </c>
    </row>
    <row r="146" spans="1:36">
      <c r="A146" s="162"/>
      <c r="B146" s="391" t="s">
        <v>107</v>
      </c>
      <c r="C146" s="95">
        <v>1446.1355458153862</v>
      </c>
      <c r="D146" s="95">
        <v>6041.807764019235</v>
      </c>
      <c r="E146" s="95">
        <v>3314.3997906021236</v>
      </c>
      <c r="F146" s="95">
        <v>1079.9847509311539</v>
      </c>
      <c r="G146" s="95">
        <v>1198.5203412279441</v>
      </c>
      <c r="H146" s="95">
        <v>344.02090115109098</v>
      </c>
      <c r="I146" s="95">
        <v>1457.040731818839</v>
      </c>
      <c r="J146" s="95">
        <v>327.49641785143899</v>
      </c>
      <c r="K146" s="95">
        <v>471.2908572705461</v>
      </c>
      <c r="L146" s="95">
        <v>327.49641785143899</v>
      </c>
      <c r="M146" s="95">
        <v>380.03470818264441</v>
      </c>
      <c r="N146" s="95">
        <v>471.57242437983444</v>
      </c>
      <c r="O146" s="95">
        <v>959.78156654398185</v>
      </c>
      <c r="P146" s="95">
        <v>432.57299851384971</v>
      </c>
      <c r="Q146" s="95">
        <v>432.57299851384971</v>
      </c>
      <c r="R146" s="95">
        <v>105.07658066241066</v>
      </c>
      <c r="S146" s="95">
        <v>105.07658066241066</v>
      </c>
      <c r="T146" s="95">
        <v>899.23735937675565</v>
      </c>
      <c r="U146" s="95">
        <v>899.23735937675565</v>
      </c>
      <c r="V146" s="95">
        <v>951.77564972218192</v>
      </c>
      <c r="W146" s="95">
        <v>794.16077871434493</v>
      </c>
      <c r="X146" s="95">
        <v>794.16077871434493</v>
      </c>
      <c r="Y146" s="95">
        <v>794.16077871434493</v>
      </c>
      <c r="Z146" s="95">
        <v>794.16077871434493</v>
      </c>
      <c r="AA146" s="95">
        <v>794.16077871434493</v>
      </c>
      <c r="AB146" s="95">
        <v>794.16077871434493</v>
      </c>
      <c r="AC146" s="95">
        <v>794.16077871434493</v>
      </c>
      <c r="AD146" s="95">
        <v>0</v>
      </c>
      <c r="AE146" s="95">
        <v>0</v>
      </c>
      <c r="AF146" s="95">
        <v>0</v>
      </c>
      <c r="AG146" s="95">
        <v>0</v>
      </c>
      <c r="AH146" s="95">
        <v>0</v>
      </c>
      <c r="AI146" s="95">
        <v>0</v>
      </c>
      <c r="AJ146" s="95">
        <f>SUM(C146:AI146)</f>
        <v>27204.257195474278</v>
      </c>
    </row>
    <row r="147" spans="1:36">
      <c r="A147" s="162"/>
      <c r="B147" s="392" t="s">
        <v>546</v>
      </c>
      <c r="C147" s="85">
        <v>20065.215956653527</v>
      </c>
      <c r="D147" s="85">
        <v>19537.922113757464</v>
      </c>
      <c r="E147" s="85">
        <v>5343.2273092536379</v>
      </c>
      <c r="F147" s="85">
        <v>1459.8781208066896</v>
      </c>
      <c r="G147" s="85">
        <v>1642.7694228576856</v>
      </c>
      <c r="H147" s="85">
        <v>125.87806843996127</v>
      </c>
      <c r="I147" s="85">
        <v>134.71409928289228</v>
      </c>
      <c r="J147" s="85">
        <v>2419.0168016869966</v>
      </c>
      <c r="K147" s="85">
        <v>153.9713967301403</v>
      </c>
      <c r="L147" s="85">
        <v>164.58064743723529</v>
      </c>
      <c r="M147" s="85">
        <v>0.20765582720627199</v>
      </c>
      <c r="N147" s="85">
        <v>0.20765582720627199</v>
      </c>
      <c r="O147" s="85">
        <v>0.20765582720627199</v>
      </c>
      <c r="P147" s="85">
        <v>0.20765582720627199</v>
      </c>
      <c r="Q147" s="85">
        <v>0.20765582720627199</v>
      </c>
      <c r="R147" s="85">
        <v>0.20765582720627199</v>
      </c>
      <c r="S147" s="85">
        <v>0.20765582720627199</v>
      </c>
      <c r="T147" s="85">
        <v>0.20765582720627199</v>
      </c>
      <c r="U147" s="85">
        <v>0.20765582720627199</v>
      </c>
      <c r="V147" s="85">
        <v>0.20765582720627199</v>
      </c>
      <c r="W147" s="85">
        <v>0.20765582720627199</v>
      </c>
      <c r="X147" s="85">
        <v>0.20765582720627199</v>
      </c>
      <c r="Y147" s="85">
        <v>0.20765582720627199</v>
      </c>
      <c r="Z147" s="85">
        <v>0.20765582720627199</v>
      </c>
      <c r="AA147" s="85">
        <v>0.20765582720627199</v>
      </c>
      <c r="AB147" s="85">
        <v>0.20765582720627199</v>
      </c>
      <c r="AC147" s="85">
        <v>0.20765582720627199</v>
      </c>
      <c r="AD147" s="85">
        <v>0.20765582720627199</v>
      </c>
      <c r="AE147" s="85">
        <v>0.20765582720627199</v>
      </c>
      <c r="AF147" s="85">
        <v>0.20765582720627199</v>
      </c>
      <c r="AG147" s="85">
        <v>0.20765582720627199</v>
      </c>
      <c r="AH147" s="85">
        <v>0.20765582720627199</v>
      </c>
      <c r="AI147" s="85">
        <v>12.251693806583539</v>
      </c>
      <c r="AJ147" s="85">
        <f>SUM(C147:AI147)</f>
        <v>51063.994058911412</v>
      </c>
    </row>
    <row r="148" spans="1:36">
      <c r="A148" s="162"/>
      <c r="B148" s="354" t="s">
        <v>108</v>
      </c>
      <c r="C148" s="80">
        <v>15224.446146424791</v>
      </c>
      <c r="D148" s="80">
        <v>18652.491223027704</v>
      </c>
      <c r="E148" s="80">
        <v>26191.084142210457</v>
      </c>
      <c r="F148" s="80">
        <v>37457.262495480682</v>
      </c>
      <c r="G148" s="80">
        <v>32845.527135621138</v>
      </c>
      <c r="H148" s="80">
        <v>19695.594104112424</v>
      </c>
      <c r="I148" s="80">
        <v>19712.735534056759</v>
      </c>
      <c r="J148" s="80">
        <v>10829.204621295054</v>
      </c>
      <c r="K148" s="80">
        <v>13735.118733919146</v>
      </c>
      <c r="L148" s="80">
        <v>10198.507518098588</v>
      </c>
      <c r="M148" s="80">
        <v>4472.3030002489995</v>
      </c>
      <c r="N148" s="80">
        <v>4942.1622807970598</v>
      </c>
      <c r="O148" s="80">
        <v>4810.0227468481417</v>
      </c>
      <c r="P148" s="80">
        <v>4648.5288071813702</v>
      </c>
      <c r="Q148" s="80">
        <v>4531.3162152463692</v>
      </c>
      <c r="R148" s="80">
        <v>2541.1855539918852</v>
      </c>
      <c r="S148" s="80">
        <v>3383.8970616596671</v>
      </c>
      <c r="T148" s="80">
        <v>5099.7169931633589</v>
      </c>
      <c r="U148" s="80">
        <v>3296.4700316133594</v>
      </c>
      <c r="V148" s="80">
        <v>2909.4492428444228</v>
      </c>
      <c r="W148" s="80">
        <v>577.1153003817401</v>
      </c>
      <c r="X148" s="80">
        <v>324.44619047389165</v>
      </c>
      <c r="Y148" s="80">
        <v>190.96486559164393</v>
      </c>
      <c r="Z148" s="80">
        <v>177.40984593287098</v>
      </c>
      <c r="AA148" s="80">
        <v>155.77760879256925</v>
      </c>
      <c r="AB148" s="80">
        <v>96.754648635999985</v>
      </c>
      <c r="AC148" s="80">
        <v>96.925578441999988</v>
      </c>
      <c r="AD148" s="80">
        <v>2842.1046314519999</v>
      </c>
      <c r="AE148" s="80">
        <v>930.82160963745798</v>
      </c>
      <c r="AF148" s="80">
        <v>3058.4602704819999</v>
      </c>
      <c r="AG148" s="80">
        <v>32.641153748000001</v>
      </c>
      <c r="AH148" s="80">
        <v>27.66</v>
      </c>
      <c r="AI148" s="80">
        <v>2750</v>
      </c>
      <c r="AJ148" s="123">
        <f>SUM(C148:AI148)</f>
        <v>256438.10529141154</v>
      </c>
    </row>
    <row r="149" spans="1:36">
      <c r="A149" s="1"/>
      <c r="B149" s="396"/>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397"/>
    </row>
    <row r="150" spans="1:36">
      <c r="A150" s="89"/>
      <c r="B150" s="96" t="s">
        <v>347</v>
      </c>
      <c r="C150" s="116"/>
      <c r="D150" s="116"/>
      <c r="E150" s="116"/>
      <c r="F150" s="116"/>
      <c r="G150" s="116"/>
      <c r="H150" s="116"/>
      <c r="I150" s="116"/>
      <c r="J150" s="116"/>
      <c r="K150" s="116"/>
      <c r="L150" s="116"/>
      <c r="M150" s="116"/>
      <c r="N150" s="116"/>
      <c r="O150" s="116"/>
      <c r="P150" s="116"/>
      <c r="Q150" s="116"/>
      <c r="R150" s="116"/>
      <c r="S150" s="116"/>
      <c r="T150" s="116"/>
      <c r="U150" s="116"/>
    </row>
    <row r="151" spans="1:36">
      <c r="A151" s="89"/>
      <c r="B151" s="97" t="s">
        <v>937</v>
      </c>
      <c r="C151" s="116"/>
      <c r="D151" s="116"/>
      <c r="E151" s="116"/>
      <c r="F151" s="116"/>
      <c r="G151" s="116"/>
      <c r="H151" s="116"/>
      <c r="I151" s="116"/>
      <c r="J151" s="116"/>
      <c r="K151" s="116"/>
      <c r="L151" s="116"/>
      <c r="M151" s="116"/>
      <c r="N151" s="116"/>
      <c r="O151" s="116"/>
      <c r="P151" s="116"/>
      <c r="Q151" s="116"/>
      <c r="R151" s="116"/>
      <c r="S151" s="116"/>
      <c r="T151" s="116"/>
      <c r="U151" s="116"/>
    </row>
    <row r="152" spans="1:36" ht="25.5" customHeight="1">
      <c r="A152" s="89"/>
      <c r="B152" s="1391" t="s">
        <v>808</v>
      </c>
      <c r="C152" s="1391"/>
      <c r="D152" s="1391"/>
      <c r="E152" s="1391"/>
      <c r="F152" s="1391"/>
      <c r="G152" s="1391"/>
      <c r="H152" s="1391"/>
      <c r="I152" s="1391"/>
      <c r="J152" s="1391"/>
      <c r="K152" s="1391"/>
      <c r="L152" s="1391"/>
      <c r="M152" s="1391"/>
      <c r="N152" s="1391"/>
      <c r="O152" s="1391"/>
      <c r="P152" s="1391"/>
      <c r="Q152" s="1391"/>
      <c r="R152" s="1391"/>
      <c r="S152" s="1391"/>
      <c r="T152" s="1391"/>
      <c r="U152" s="1391"/>
      <c r="V152" s="854"/>
      <c r="W152" s="854"/>
    </row>
    <row r="153" spans="1:36" ht="25.5" customHeight="1">
      <c r="A153" s="1"/>
      <c r="B153" s="1391" t="s">
        <v>920</v>
      </c>
      <c r="C153" s="1391"/>
      <c r="D153" s="1391"/>
      <c r="E153" s="1391"/>
      <c r="F153" s="1391"/>
      <c r="G153" s="1391"/>
      <c r="H153" s="1391"/>
      <c r="I153" s="1391"/>
      <c r="J153" s="1391"/>
      <c r="K153" s="1391"/>
      <c r="L153" s="1391"/>
      <c r="M153" s="1391"/>
      <c r="N153" s="1391"/>
      <c r="O153" s="1391"/>
      <c r="P153" s="1391"/>
      <c r="Q153" s="1391"/>
      <c r="R153" s="1391"/>
      <c r="S153" s="1391"/>
      <c r="T153" s="1391"/>
      <c r="U153" s="1391"/>
    </row>
    <row r="154" spans="1:36" ht="30" customHeight="1">
      <c r="A154" s="89"/>
      <c r="B154" s="1391" t="s">
        <v>919</v>
      </c>
      <c r="C154" s="1391"/>
      <c r="D154" s="1391"/>
      <c r="E154" s="1391"/>
      <c r="F154" s="1391"/>
      <c r="G154" s="1391"/>
      <c r="H154" s="1391"/>
      <c r="I154" s="1391"/>
      <c r="J154" s="1391"/>
      <c r="K154" s="1391"/>
      <c r="L154" s="1391"/>
      <c r="M154" s="1391"/>
      <c r="N154" s="1391"/>
      <c r="O154" s="1391"/>
      <c r="P154" s="1391"/>
      <c r="Q154" s="1391"/>
      <c r="R154" s="1391"/>
      <c r="S154" s="1391"/>
      <c r="T154" s="1391"/>
      <c r="U154" s="1391"/>
      <c r="V154" s="76"/>
      <c r="W154" s="76"/>
      <c r="X154" s="76"/>
      <c r="Y154" s="76"/>
      <c r="Z154" s="76"/>
      <c r="AA154" s="76"/>
      <c r="AB154" s="76"/>
      <c r="AC154" s="76"/>
      <c r="AD154" s="76"/>
      <c r="AE154" s="76"/>
      <c r="AF154" s="76"/>
      <c r="AG154" s="76"/>
      <c r="AH154" s="76"/>
      <c r="AI154" s="76"/>
      <c r="AJ154" s="76"/>
    </row>
    <row r="155" spans="1:36">
      <c r="A155" s="1"/>
      <c r="B155" s="116"/>
      <c r="C155" s="116"/>
      <c r="D155" s="116"/>
      <c r="E155" s="116"/>
      <c r="F155" s="116"/>
      <c r="G155" s="116"/>
      <c r="H155" s="116"/>
      <c r="I155" s="116"/>
      <c r="J155" s="116"/>
      <c r="K155" s="116"/>
      <c r="L155" s="116"/>
      <c r="M155" s="116"/>
      <c r="N155" s="116"/>
      <c r="O155" s="116"/>
      <c r="P155" s="116"/>
      <c r="Q155" s="116"/>
      <c r="R155" s="116"/>
      <c r="S155" s="116"/>
      <c r="T155" s="116"/>
      <c r="U155" s="116"/>
    </row>
    <row r="156" spans="1:36">
      <c r="A156" s="1"/>
      <c r="B156" s="1391"/>
      <c r="C156" s="1391"/>
      <c r="D156" s="1391"/>
      <c r="E156" s="1391"/>
      <c r="F156" s="1391"/>
      <c r="G156" s="1391"/>
      <c r="H156" s="1391"/>
      <c r="I156" s="1391"/>
      <c r="J156" s="1391"/>
      <c r="K156" s="1391"/>
      <c r="L156" s="1391"/>
      <c r="M156" s="1391"/>
      <c r="N156" s="1391"/>
      <c r="O156" s="1391"/>
      <c r="P156" s="116"/>
      <c r="Q156" s="116"/>
      <c r="R156" s="116"/>
      <c r="S156" s="116"/>
      <c r="T156" s="116"/>
      <c r="U156" s="116"/>
    </row>
    <row r="157" spans="1:36">
      <c r="A157" s="1"/>
      <c r="B157" s="1391"/>
      <c r="C157" s="1391"/>
      <c r="D157" s="1391"/>
      <c r="E157" s="1391"/>
      <c r="F157" s="1391"/>
      <c r="G157" s="1391"/>
      <c r="H157" s="1391"/>
      <c r="I157" s="1391"/>
      <c r="J157" s="1391"/>
      <c r="K157" s="1391"/>
      <c r="L157" s="1391"/>
      <c r="M157" s="1391"/>
      <c r="N157" s="1391"/>
      <c r="O157" s="1391"/>
      <c r="P157" s="116"/>
      <c r="Q157" s="116"/>
      <c r="R157" s="116"/>
      <c r="S157" s="116"/>
      <c r="T157" s="116"/>
      <c r="U157" s="116"/>
    </row>
    <row r="158" spans="1:36">
      <c r="A158" s="1"/>
      <c r="B158" s="116"/>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c r="A159" s="1"/>
      <c r="B159" s="116"/>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c r="A160" s="1"/>
      <c r="B160" s="116"/>
      <c r="C160" s="116"/>
      <c r="D160" s="116"/>
      <c r="E160" s="116"/>
      <c r="F160" s="116"/>
      <c r="G160" s="116"/>
      <c r="H160" s="116"/>
      <c r="I160" s="116"/>
      <c r="J160" s="116"/>
      <c r="K160" s="116"/>
      <c r="L160" s="116"/>
      <c r="M160" s="116"/>
      <c r="N160" s="116"/>
      <c r="O160" s="116"/>
      <c r="P160" s="116"/>
      <c r="Q160" s="116"/>
      <c r="R160" s="116"/>
      <c r="S160" s="116"/>
      <c r="T160" s="116"/>
      <c r="U160" s="116"/>
    </row>
  </sheetData>
  <mergeCells count="7">
    <mergeCell ref="B157:O157"/>
    <mergeCell ref="B153:U153"/>
    <mergeCell ref="B11:AJ11"/>
    <mergeCell ref="B6:AJ6"/>
    <mergeCell ref="B152:U152"/>
    <mergeCell ref="B156:O156"/>
    <mergeCell ref="B154:U154"/>
  </mergeCells>
  <hyperlinks>
    <hyperlink ref="A1" location="INDICE!A1" display="Indice"/>
  </hyperlinks>
  <printOptions horizontalCentered="1"/>
  <pageMargins left="0" right="0.39370078740157483" top="0.19685039370078741" bottom="0.19685039370078741" header="0.15748031496062992" footer="0"/>
  <pageSetup paperSize="9" scale="27"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sheetPr>
    <tabColor theme="4" tint="-0.499984740745262"/>
    <pageSetUpPr fitToPage="1"/>
  </sheetPr>
  <dimension ref="A1:CH141"/>
  <sheetViews>
    <sheetView showGridLines="0" zoomScaleNormal="100" zoomScaleSheetLayoutView="80" workbookViewId="0"/>
  </sheetViews>
  <sheetFormatPr baseColWidth="10" defaultColWidth="11.453125" defaultRowHeight="13"/>
  <cols>
    <col min="1" max="1" width="7.1796875" style="5" bestFit="1" customWidth="1"/>
    <col min="2" max="2" width="38.1796875" style="71" customWidth="1"/>
    <col min="3" max="3" width="9.54296875" style="71" customWidth="1"/>
    <col min="4" max="4" width="12.54296875" style="71" customWidth="1"/>
    <col min="5" max="34" width="9.7265625" style="71" customWidth="1"/>
    <col min="35" max="35" width="12.7265625" style="71" customWidth="1"/>
    <col min="36" max="36" width="9.453125" style="71" bestFit="1" customWidth="1"/>
    <col min="37" max="16384" width="11.453125" style="89"/>
  </cols>
  <sheetData>
    <row r="1" spans="1:36" ht="14.5">
      <c r="A1" s="783" t="s">
        <v>220</v>
      </c>
      <c r="B1" s="786"/>
    </row>
    <row r="2" spans="1:36" ht="15" customHeight="1">
      <c r="A2" s="42"/>
      <c r="B2" s="403" t="s">
        <v>661</v>
      </c>
      <c r="C2" s="73"/>
      <c r="D2" s="73"/>
      <c r="E2" s="73"/>
      <c r="F2" s="73"/>
      <c r="G2" s="850"/>
      <c r="H2" s="73"/>
      <c r="I2" s="73"/>
      <c r="J2" s="73"/>
      <c r="K2" s="73"/>
      <c r="L2" s="73"/>
      <c r="M2" s="73"/>
      <c r="N2" s="72"/>
      <c r="O2" s="73"/>
      <c r="P2" s="73"/>
      <c r="Q2" s="73"/>
      <c r="R2" s="73"/>
      <c r="S2" s="73"/>
      <c r="T2" s="73"/>
      <c r="U2" s="73"/>
      <c r="V2" s="73"/>
      <c r="W2" s="73"/>
      <c r="X2" s="73"/>
      <c r="Y2" s="73"/>
      <c r="Z2" s="73"/>
      <c r="AA2" s="73"/>
      <c r="AB2" s="73"/>
      <c r="AC2" s="73"/>
      <c r="AD2" s="73"/>
      <c r="AE2" s="73"/>
    </row>
    <row r="3" spans="1:36" ht="15" customHeight="1">
      <c r="A3" s="42"/>
      <c r="B3" s="731" t="s">
        <v>306</v>
      </c>
      <c r="C3" s="72"/>
      <c r="D3" s="73"/>
      <c r="E3" s="73"/>
      <c r="F3" s="72"/>
      <c r="G3" s="73"/>
      <c r="H3" s="73"/>
      <c r="I3" s="73"/>
      <c r="J3" s="73"/>
      <c r="K3" s="73"/>
      <c r="L3" s="73"/>
      <c r="M3" s="73"/>
      <c r="N3" s="73"/>
      <c r="O3" s="73"/>
      <c r="P3" s="73"/>
      <c r="Q3" s="73"/>
      <c r="R3" s="73"/>
      <c r="S3" s="73"/>
      <c r="T3" s="73"/>
      <c r="U3" s="73"/>
      <c r="V3" s="73"/>
      <c r="W3" s="73"/>
      <c r="X3" s="73"/>
      <c r="Y3" s="73"/>
      <c r="Z3" s="73"/>
      <c r="AA3" s="73"/>
      <c r="AB3" s="73"/>
      <c r="AC3" s="73"/>
      <c r="AD3" s="73"/>
      <c r="AE3" s="73"/>
      <c r="AI3" s="74"/>
      <c r="AJ3" s="74"/>
    </row>
    <row r="4" spans="1:36" s="90" customFormat="1">
      <c r="A4" s="5"/>
      <c r="B4" s="71"/>
      <c r="C4" s="853"/>
      <c r="D4" s="853"/>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90"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s="90" customFormat="1" ht="17.5" thickBot="1">
      <c r="A6" s="5"/>
      <c r="B6" s="1388" t="s">
        <v>833</v>
      </c>
      <c r="C6" s="1389"/>
      <c r="D6" s="1389"/>
      <c r="E6" s="1389"/>
      <c r="F6" s="1389"/>
      <c r="G6" s="1389"/>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90"/>
    </row>
    <row r="7" spans="1:36" s="90"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s="90" customFormat="1" ht="13.5" thickBot="1">
      <c r="A8" s="5"/>
      <c r="B8" s="283" t="s">
        <v>900</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row>
    <row r="9" spans="1:36" s="489" customFormat="1" ht="14" thickTop="1" thickBot="1">
      <c r="A9" s="283"/>
      <c r="B9" s="477"/>
      <c r="C9" s="477">
        <v>2019</v>
      </c>
      <c r="D9" s="477">
        <v>2020</v>
      </c>
      <c r="E9" s="477">
        <v>2021</v>
      </c>
      <c r="F9" s="477">
        <v>2022</v>
      </c>
      <c r="G9" s="477">
        <v>2023</v>
      </c>
      <c r="H9" s="477">
        <v>2024</v>
      </c>
      <c r="I9" s="477">
        <v>2025</v>
      </c>
      <c r="J9" s="477">
        <v>2026</v>
      </c>
      <c r="K9" s="477">
        <v>2027</v>
      </c>
      <c r="L9" s="477">
        <v>2028</v>
      </c>
      <c r="M9" s="477">
        <v>2029</v>
      </c>
      <c r="N9" s="477">
        <v>2030</v>
      </c>
      <c r="O9" s="477">
        <v>2031</v>
      </c>
      <c r="P9" s="477">
        <v>2032</v>
      </c>
      <c r="Q9" s="477">
        <v>2033</v>
      </c>
      <c r="R9" s="477">
        <v>2034</v>
      </c>
      <c r="S9" s="477">
        <v>2035</v>
      </c>
      <c r="T9" s="477">
        <v>2036</v>
      </c>
      <c r="U9" s="477">
        <v>2037</v>
      </c>
      <c r="V9" s="477">
        <v>2038</v>
      </c>
      <c r="W9" s="477">
        <v>2039</v>
      </c>
      <c r="X9" s="477">
        <v>2040</v>
      </c>
      <c r="Y9" s="477">
        <v>2041</v>
      </c>
      <c r="Z9" s="477">
        <v>2042</v>
      </c>
      <c r="AA9" s="477">
        <v>2043</v>
      </c>
      <c r="AB9" s="477">
        <v>2044</v>
      </c>
      <c r="AC9" s="477">
        <v>2045</v>
      </c>
      <c r="AD9" s="477">
        <v>2046</v>
      </c>
      <c r="AE9" s="477">
        <v>2047</v>
      </c>
      <c r="AF9" s="477">
        <v>2048</v>
      </c>
      <c r="AG9" s="477">
        <v>2049</v>
      </c>
      <c r="AH9" s="477">
        <v>2050</v>
      </c>
      <c r="AI9" s="477" t="s">
        <v>936</v>
      </c>
      <c r="AJ9" s="477" t="s">
        <v>294</v>
      </c>
    </row>
    <row r="10" spans="1:36" s="90" customFormat="1" ht="14" thickTop="1" thickBot="1">
      <c r="A10" s="5"/>
      <c r="B10" s="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s="90" customFormat="1" ht="13.5" thickBot="1">
      <c r="A11" s="5"/>
      <c r="B11" s="1385" t="s">
        <v>782</v>
      </c>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6"/>
      <c r="AI11" s="1386"/>
      <c r="AJ11" s="1387"/>
    </row>
    <row r="12" spans="1:36" ht="15" customHeight="1" thickBot="1">
      <c r="C12" s="852"/>
      <c r="D12" s="76"/>
    </row>
    <row r="13" spans="1:36" s="481" customFormat="1" ht="21.75" customHeight="1" thickBot="1">
      <c r="A13" s="283"/>
      <c r="B13" s="348" t="s">
        <v>61</v>
      </c>
      <c r="C13" s="349">
        <f t="shared" ref="C13:AI13" si="0">+C14+C15</f>
        <v>9580.3164177618874</v>
      </c>
      <c r="D13" s="349">
        <f t="shared" si="0"/>
        <v>16606.618330662885</v>
      </c>
      <c r="E13" s="349">
        <f t="shared" si="0"/>
        <v>12119.595989673073</v>
      </c>
      <c r="F13" s="349">
        <f t="shared" si="0"/>
        <v>10363.117003510528</v>
      </c>
      <c r="G13" s="349">
        <f t="shared" si="0"/>
        <v>8223.2120144113651</v>
      </c>
      <c r="H13" s="349">
        <f t="shared" si="0"/>
        <v>6979.4046137759615</v>
      </c>
      <c r="I13" s="349">
        <f t="shared" si="0"/>
        <v>6393.3850754640607</v>
      </c>
      <c r="J13" s="349">
        <f t="shared" si="0"/>
        <v>5416.9708382610715</v>
      </c>
      <c r="K13" s="349">
        <f t="shared" si="0"/>
        <v>4434.6325619386425</v>
      </c>
      <c r="L13" s="349">
        <f t="shared" si="0"/>
        <v>3485.3613678771767</v>
      </c>
      <c r="M13" s="349">
        <f t="shared" si="0"/>
        <v>3093.5831162319023</v>
      </c>
      <c r="N13" s="349">
        <f t="shared" si="0"/>
        <v>2912.6601572954469</v>
      </c>
      <c r="O13" s="349">
        <f t="shared" si="0"/>
        <v>2605.9729632472008</v>
      </c>
      <c r="P13" s="349">
        <f t="shared" si="0"/>
        <v>2307.357922924748</v>
      </c>
      <c r="Q13" s="349">
        <f t="shared" si="0"/>
        <v>2026.9419153586393</v>
      </c>
      <c r="R13" s="349">
        <f t="shared" si="0"/>
        <v>1794.8959363790466</v>
      </c>
      <c r="S13" s="349">
        <f t="shared" si="0"/>
        <v>1662.5531509980165</v>
      </c>
      <c r="T13" s="349">
        <f t="shared" si="0"/>
        <v>1491.2341081444656</v>
      </c>
      <c r="U13" s="349">
        <f t="shared" si="0"/>
        <v>1175.3069915243184</v>
      </c>
      <c r="V13" s="349">
        <f t="shared" si="0"/>
        <v>1031.4252271959424</v>
      </c>
      <c r="W13" s="349">
        <f t="shared" si="0"/>
        <v>892.00123716311407</v>
      </c>
      <c r="X13" s="349">
        <f t="shared" si="0"/>
        <v>857.81172725031718</v>
      </c>
      <c r="Y13" s="349">
        <f t="shared" si="0"/>
        <v>824.42546835386975</v>
      </c>
      <c r="Z13" s="349">
        <f t="shared" si="0"/>
        <v>791.82899069557175</v>
      </c>
      <c r="AA13" s="349">
        <f t="shared" si="0"/>
        <v>759.5569283824376</v>
      </c>
      <c r="AB13" s="349">
        <f t="shared" si="0"/>
        <v>728.39320205686556</v>
      </c>
      <c r="AC13" s="349">
        <f t="shared" si="0"/>
        <v>698.36876278867589</v>
      </c>
      <c r="AD13" s="349">
        <f t="shared" si="0"/>
        <v>570.29967526734117</v>
      </c>
      <c r="AE13" s="349">
        <f t="shared" si="0"/>
        <v>462.15270962734104</v>
      </c>
      <c r="AF13" s="349">
        <f t="shared" si="0"/>
        <v>303.08419225000006</v>
      </c>
      <c r="AG13" s="349">
        <f t="shared" si="0"/>
        <v>197.95030706999998</v>
      </c>
      <c r="AH13" s="349">
        <f t="shared" ref="AH13" si="1">+AH14+AH15</f>
        <v>196.75831493999999</v>
      </c>
      <c r="AI13" s="349">
        <f t="shared" si="0"/>
        <v>13029.84375</v>
      </c>
      <c r="AJ13" s="349">
        <f>SUM(C13:AI13)</f>
        <v>124017.02096848193</v>
      </c>
    </row>
    <row r="14" spans="1:36" s="481" customFormat="1">
      <c r="A14" s="283"/>
      <c r="B14" s="358" t="s">
        <v>62</v>
      </c>
      <c r="C14" s="92">
        <v>575.71236429126611</v>
      </c>
      <c r="D14" s="92">
        <v>0</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1106">
        <v>0</v>
      </c>
      <c r="AI14" s="92">
        <v>0</v>
      </c>
      <c r="AJ14" s="77">
        <f>SUM(C14:AI14)</f>
        <v>575.71236429126611</v>
      </c>
    </row>
    <row r="15" spans="1:36" s="481" customFormat="1">
      <c r="A15" s="283"/>
      <c r="B15" s="358" t="s">
        <v>63</v>
      </c>
      <c r="C15" s="92">
        <v>9004.6040534706208</v>
      </c>
      <c r="D15" s="92">
        <v>16606.618330662885</v>
      </c>
      <c r="E15" s="92">
        <v>12119.595989673073</v>
      </c>
      <c r="F15" s="92">
        <v>10363.117003510528</v>
      </c>
      <c r="G15" s="92">
        <v>8223.2120144113651</v>
      </c>
      <c r="H15" s="92">
        <v>6979.4046137759615</v>
      </c>
      <c r="I15" s="92">
        <v>6393.3850754640607</v>
      </c>
      <c r="J15" s="92">
        <v>5416.9708382610715</v>
      </c>
      <c r="K15" s="92">
        <v>4434.6325619386425</v>
      </c>
      <c r="L15" s="92">
        <v>3485.3613678771767</v>
      </c>
      <c r="M15" s="92">
        <v>3093.5831162319023</v>
      </c>
      <c r="N15" s="92">
        <v>2912.6601572954469</v>
      </c>
      <c r="O15" s="92">
        <v>2605.9729632472008</v>
      </c>
      <c r="P15" s="92">
        <v>2307.357922924748</v>
      </c>
      <c r="Q15" s="92">
        <v>2026.9419153586393</v>
      </c>
      <c r="R15" s="92">
        <v>1794.8959363790466</v>
      </c>
      <c r="S15" s="92">
        <v>1662.5531509980165</v>
      </c>
      <c r="T15" s="92">
        <v>1491.2341081444656</v>
      </c>
      <c r="U15" s="92">
        <v>1175.3069915243184</v>
      </c>
      <c r="V15" s="92">
        <v>1031.4252271959424</v>
      </c>
      <c r="W15" s="92">
        <v>892.00123716311407</v>
      </c>
      <c r="X15" s="92">
        <v>857.81172725031718</v>
      </c>
      <c r="Y15" s="92">
        <v>824.42546835386975</v>
      </c>
      <c r="Z15" s="92">
        <v>791.82899069557175</v>
      </c>
      <c r="AA15" s="92">
        <v>759.5569283824376</v>
      </c>
      <c r="AB15" s="92">
        <v>728.39320205686556</v>
      </c>
      <c r="AC15" s="92">
        <v>698.36876278867589</v>
      </c>
      <c r="AD15" s="92">
        <v>570.29967526734117</v>
      </c>
      <c r="AE15" s="92">
        <v>462.15270962734104</v>
      </c>
      <c r="AF15" s="92">
        <v>303.08419225000006</v>
      </c>
      <c r="AG15" s="92">
        <v>197.95030706999998</v>
      </c>
      <c r="AH15" s="1106">
        <v>196.75831493999999</v>
      </c>
      <c r="AI15" s="92">
        <v>13029.84375</v>
      </c>
      <c r="AJ15" s="77">
        <f>SUM(C15:AI15)</f>
        <v>123441.30860419068</v>
      </c>
    </row>
    <row r="16" spans="1:36" s="481" customFormat="1" ht="13.5" thickBot="1">
      <c r="A16" s="283"/>
      <c r="B16" s="283"/>
      <c r="C16" s="861"/>
      <c r="D16" s="861"/>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row>
    <row r="17" spans="1:86" s="481" customFormat="1" ht="13.5" thickBot="1">
      <c r="A17" s="283"/>
      <c r="B17" s="126" t="s">
        <v>53</v>
      </c>
      <c r="C17" s="78">
        <f t="shared" ref="C17:AI17" si="2">+C18+C23+C25+C28+C29+C32</f>
        <v>1379.6182949974338</v>
      </c>
      <c r="D17" s="78">
        <f t="shared" si="2"/>
        <v>2863.0815799781931</v>
      </c>
      <c r="E17" s="78">
        <f t="shared" si="2"/>
        <v>2632.6749226701959</v>
      </c>
      <c r="F17" s="78">
        <f t="shared" si="2"/>
        <v>2213.185877998364</v>
      </c>
      <c r="G17" s="78">
        <f t="shared" si="2"/>
        <v>1321.1024205039544</v>
      </c>
      <c r="H17" s="78">
        <f t="shared" si="2"/>
        <v>760.56594641701099</v>
      </c>
      <c r="I17" s="78">
        <f t="shared" si="2"/>
        <v>643.89465784272465</v>
      </c>
      <c r="J17" s="78">
        <f t="shared" si="2"/>
        <v>572.32820579366091</v>
      </c>
      <c r="K17" s="78">
        <f t="shared" si="2"/>
        <v>504.99629072270551</v>
      </c>
      <c r="L17" s="78">
        <f t="shared" si="2"/>
        <v>437.44806155280759</v>
      </c>
      <c r="M17" s="78">
        <f t="shared" si="2"/>
        <v>376.68333621212849</v>
      </c>
      <c r="N17" s="78">
        <f t="shared" si="2"/>
        <v>323.73003910400814</v>
      </c>
      <c r="O17" s="78">
        <f t="shared" si="2"/>
        <v>265.92146760103509</v>
      </c>
      <c r="P17" s="78">
        <f t="shared" si="2"/>
        <v>216.03906296922901</v>
      </c>
      <c r="Q17" s="78">
        <f t="shared" si="2"/>
        <v>184.64766480815834</v>
      </c>
      <c r="R17" s="78">
        <f t="shared" si="2"/>
        <v>157.23614205133137</v>
      </c>
      <c r="S17" s="78">
        <f t="shared" si="2"/>
        <v>131.02614626585961</v>
      </c>
      <c r="T17" s="78">
        <f t="shared" si="2"/>
        <v>106.49641906367219</v>
      </c>
      <c r="U17" s="78">
        <f t="shared" si="2"/>
        <v>83.090431074536994</v>
      </c>
      <c r="V17" s="78">
        <f t="shared" si="2"/>
        <v>63.678057736801378</v>
      </c>
      <c r="W17" s="78">
        <f t="shared" si="2"/>
        <v>49.405654313759698</v>
      </c>
      <c r="X17" s="78">
        <f t="shared" si="2"/>
        <v>41.356879295369701</v>
      </c>
      <c r="Y17" s="78">
        <f t="shared" si="2"/>
        <v>34.403329053556597</v>
      </c>
      <c r="Z17" s="78">
        <f t="shared" si="2"/>
        <v>28.093573171557161</v>
      </c>
      <c r="AA17" s="78">
        <f t="shared" si="2"/>
        <v>22.108232634720931</v>
      </c>
      <c r="AB17" s="78">
        <f t="shared" si="2"/>
        <v>17.085241199999999</v>
      </c>
      <c r="AC17" s="78">
        <f t="shared" si="2"/>
        <v>13.49351059</v>
      </c>
      <c r="AD17" s="78">
        <f t="shared" si="2"/>
        <v>9.9832143999999996</v>
      </c>
      <c r="AE17" s="78">
        <f t="shared" si="2"/>
        <v>6.6799987599999993</v>
      </c>
      <c r="AF17" s="78">
        <f t="shared" si="2"/>
        <v>4.0216922500000001</v>
      </c>
      <c r="AG17" s="78">
        <f t="shared" si="2"/>
        <v>2.01280707</v>
      </c>
      <c r="AH17" s="78">
        <f t="shared" si="2"/>
        <v>0.8208149400000001</v>
      </c>
      <c r="AI17" s="78">
        <f t="shared" si="2"/>
        <v>0</v>
      </c>
      <c r="AJ17" s="127">
        <f t="shared" ref="AJ17:AJ31" si="3">SUM(C17:AI17)</f>
        <v>15466.909973042775</v>
      </c>
    </row>
    <row r="18" spans="1:86" s="481" customFormat="1">
      <c r="B18" s="393" t="s">
        <v>64</v>
      </c>
      <c r="C18" s="79">
        <f>SUM(C19:C22)</f>
        <v>1165.3356388384732</v>
      </c>
      <c r="D18" s="79">
        <f t="shared" ref="D18:AI18" si="4">SUM(D19:D22)</f>
        <v>2410.3403623303993</v>
      </c>
      <c r="E18" s="79">
        <f t="shared" si="4"/>
        <v>2395.0491055838102</v>
      </c>
      <c r="F18" s="79">
        <f t="shared" si="4"/>
        <v>2015.6309412473768</v>
      </c>
      <c r="G18" s="79">
        <f t="shared" si="4"/>
        <v>1155.4853302553965</v>
      </c>
      <c r="H18" s="79">
        <f t="shared" si="4"/>
        <v>614.94412227016494</v>
      </c>
      <c r="I18" s="79">
        <f t="shared" si="4"/>
        <v>516.19377870504661</v>
      </c>
      <c r="J18" s="79">
        <f t="shared" si="4"/>
        <v>462.1268572290985</v>
      </c>
      <c r="K18" s="79">
        <f t="shared" si="4"/>
        <v>414.02366561171357</v>
      </c>
      <c r="L18" s="79">
        <f t="shared" si="4"/>
        <v>369.02297158975233</v>
      </c>
      <c r="M18" s="79">
        <f t="shared" si="4"/>
        <v>324.42894413871318</v>
      </c>
      <c r="N18" s="79">
        <f t="shared" si="4"/>
        <v>283.44414266609868</v>
      </c>
      <c r="O18" s="79">
        <f t="shared" si="4"/>
        <v>243.87300853348412</v>
      </c>
      <c r="P18" s="79">
        <f t="shared" si="4"/>
        <v>208.77850217154483</v>
      </c>
      <c r="Q18" s="79">
        <f t="shared" si="4"/>
        <v>178.74052356825507</v>
      </c>
      <c r="R18" s="79">
        <f t="shared" si="4"/>
        <v>152.27294038564057</v>
      </c>
      <c r="S18" s="79">
        <f t="shared" si="4"/>
        <v>127.00055503302602</v>
      </c>
      <c r="T18" s="79">
        <f t="shared" si="4"/>
        <v>103.40817826</v>
      </c>
      <c r="U18" s="79">
        <f t="shared" si="4"/>
        <v>80.939420789999986</v>
      </c>
      <c r="V18" s="79">
        <f t="shared" si="4"/>
        <v>62.35318943</v>
      </c>
      <c r="W18" s="79">
        <f t="shared" si="4"/>
        <v>49.350754089999995</v>
      </c>
      <c r="X18" s="79">
        <f t="shared" si="4"/>
        <v>41.323767199999992</v>
      </c>
      <c r="Y18" s="79">
        <f t="shared" si="4"/>
        <v>34.382917669999998</v>
      </c>
      <c r="Z18" s="79">
        <f t="shared" si="4"/>
        <v>28.085042229999999</v>
      </c>
      <c r="AA18" s="79">
        <f t="shared" si="4"/>
        <v>22.107556120000002</v>
      </c>
      <c r="AB18" s="79">
        <f t="shared" si="4"/>
        <v>17.085241199999999</v>
      </c>
      <c r="AC18" s="79">
        <f t="shared" si="4"/>
        <v>13.49351059</v>
      </c>
      <c r="AD18" s="79">
        <f t="shared" si="4"/>
        <v>9.9832143999999996</v>
      </c>
      <c r="AE18" s="79">
        <f t="shared" si="4"/>
        <v>6.6799987599999993</v>
      </c>
      <c r="AF18" s="79">
        <f t="shared" si="4"/>
        <v>4.0216922500000001</v>
      </c>
      <c r="AG18" s="79">
        <f t="shared" si="4"/>
        <v>2.01280707</v>
      </c>
      <c r="AH18" s="79">
        <f t="shared" ref="AH18" si="5">SUM(AH19:AH22)</f>
        <v>0.8208149400000001</v>
      </c>
      <c r="AI18" s="79">
        <f t="shared" si="4"/>
        <v>0</v>
      </c>
      <c r="AJ18" s="79">
        <f t="shared" si="3"/>
        <v>13512.739495157994</v>
      </c>
    </row>
    <row r="19" spans="1:86" s="481" customFormat="1">
      <c r="B19" s="363" t="s">
        <v>65</v>
      </c>
      <c r="C19" s="94">
        <v>120.27864603000005</v>
      </c>
      <c r="D19" s="94">
        <v>223.85540957000003</v>
      </c>
      <c r="E19" s="94">
        <v>211.57648667000004</v>
      </c>
      <c r="F19" s="94">
        <v>201.15022971000002</v>
      </c>
      <c r="G19" s="94">
        <v>192.66435891</v>
      </c>
      <c r="H19" s="94">
        <v>184.23946825000004</v>
      </c>
      <c r="I19" s="94">
        <v>174.48361822999999</v>
      </c>
      <c r="J19" s="94">
        <v>164.87644682999996</v>
      </c>
      <c r="K19" s="94">
        <v>154.44816177999999</v>
      </c>
      <c r="L19" s="94">
        <v>144.38603882000001</v>
      </c>
      <c r="M19" s="94">
        <v>133.59159164000002</v>
      </c>
      <c r="N19" s="94">
        <v>123.16330653000001</v>
      </c>
      <c r="O19" s="94">
        <v>112.73502145999998</v>
      </c>
      <c r="P19" s="94">
        <v>102.57124593</v>
      </c>
      <c r="Q19" s="94">
        <v>91.878451339999984</v>
      </c>
      <c r="R19" s="94">
        <v>81.450166319999994</v>
      </c>
      <c r="S19" s="94">
        <v>71.021881179999994</v>
      </c>
      <c r="T19" s="94">
        <v>60.756452999999993</v>
      </c>
      <c r="U19" s="94">
        <v>50.199463539999989</v>
      </c>
      <c r="V19" s="94">
        <v>41.603211390000006</v>
      </c>
      <c r="W19" s="94">
        <v>35.471334259999999</v>
      </c>
      <c r="X19" s="94">
        <v>31.348412989999993</v>
      </c>
      <c r="Y19" s="94">
        <v>27.664538869999998</v>
      </c>
      <c r="Z19" s="94">
        <v>24.121781769999998</v>
      </c>
      <c r="AA19" s="94">
        <v>20.579024700000002</v>
      </c>
      <c r="AB19" s="94">
        <v>17.085241199999999</v>
      </c>
      <c r="AC19" s="94">
        <v>13.49351059</v>
      </c>
      <c r="AD19" s="94">
        <v>9.9832143999999996</v>
      </c>
      <c r="AE19" s="94">
        <v>6.6799987599999993</v>
      </c>
      <c r="AF19" s="94">
        <v>4.0216922500000001</v>
      </c>
      <c r="AG19" s="94">
        <v>2.01280707</v>
      </c>
      <c r="AH19" s="1098">
        <v>0.8208149400000001</v>
      </c>
      <c r="AI19" s="94">
        <v>0</v>
      </c>
      <c r="AJ19" s="94">
        <f t="shared" si="3"/>
        <v>2834.2120289299996</v>
      </c>
    </row>
    <row r="20" spans="1:86" s="481" customFormat="1">
      <c r="B20" s="364" t="s">
        <v>66</v>
      </c>
      <c r="C20" s="360">
        <v>231.01859230999989</v>
      </c>
      <c r="D20" s="360">
        <v>435.41126226</v>
      </c>
      <c r="E20" s="360">
        <v>402.02464562999995</v>
      </c>
      <c r="F20" s="360">
        <v>372.44665231999988</v>
      </c>
      <c r="G20" s="360">
        <v>345.48022664000013</v>
      </c>
      <c r="H20" s="360">
        <v>318.58878641999991</v>
      </c>
      <c r="I20" s="360">
        <v>288.51299918999996</v>
      </c>
      <c r="J20" s="83">
        <v>260.11993698999999</v>
      </c>
      <c r="K20" s="360">
        <v>232.64803118000012</v>
      </c>
      <c r="L20" s="360">
        <v>206.40299764000011</v>
      </c>
      <c r="M20" s="360">
        <v>179.44349061999995</v>
      </c>
      <c r="N20" s="360">
        <v>154.27305089000001</v>
      </c>
      <c r="O20" s="360">
        <v>129.10048301</v>
      </c>
      <c r="P20" s="360">
        <v>105.55221200999998</v>
      </c>
      <c r="Q20" s="360">
        <v>86.699155290000022</v>
      </c>
      <c r="R20" s="360">
        <v>70.718787590000005</v>
      </c>
      <c r="S20" s="360">
        <v>55.932856549999997</v>
      </c>
      <c r="T20" s="360">
        <v>42.6488759</v>
      </c>
      <c r="U20" s="360">
        <v>30.739957249999996</v>
      </c>
      <c r="V20" s="360">
        <v>20.749978039999998</v>
      </c>
      <c r="W20" s="360">
        <v>13.87941983</v>
      </c>
      <c r="X20" s="360">
        <v>9.975354209999999</v>
      </c>
      <c r="Y20" s="360">
        <v>6.7183788</v>
      </c>
      <c r="Z20" s="360">
        <v>3.9632604599999999</v>
      </c>
      <c r="AA20" s="360">
        <v>1.5285314200000002</v>
      </c>
      <c r="AB20" s="360">
        <v>0</v>
      </c>
      <c r="AC20" s="360">
        <v>0</v>
      </c>
      <c r="AD20" s="360">
        <v>0</v>
      </c>
      <c r="AE20" s="360">
        <v>0</v>
      </c>
      <c r="AF20" s="360">
        <v>0</v>
      </c>
      <c r="AG20" s="360">
        <v>0</v>
      </c>
      <c r="AH20" s="1093">
        <v>0</v>
      </c>
      <c r="AI20" s="360">
        <v>0</v>
      </c>
      <c r="AJ20" s="83">
        <f t="shared" si="3"/>
        <v>4004.5779224500002</v>
      </c>
    </row>
    <row r="21" spans="1:86" s="481" customFormat="1">
      <c r="B21" s="394" t="s">
        <v>675</v>
      </c>
      <c r="C21" s="361">
        <v>728.66366827912111</v>
      </c>
      <c r="D21" s="361">
        <v>1597.1447680289089</v>
      </c>
      <c r="E21" s="361">
        <v>1647.4038032666072</v>
      </c>
      <c r="F21" s="361">
        <v>1328.1839495968861</v>
      </c>
      <c r="G21" s="361">
        <v>524.42157435362799</v>
      </c>
      <c r="H21" s="361">
        <v>39.278277939949959</v>
      </c>
      <c r="I21" s="361">
        <v>0</v>
      </c>
      <c r="J21" s="82">
        <v>0</v>
      </c>
      <c r="K21" s="361">
        <v>0</v>
      </c>
      <c r="L21" s="361">
        <v>0</v>
      </c>
      <c r="M21" s="361">
        <v>0</v>
      </c>
      <c r="N21" s="361">
        <v>0</v>
      </c>
      <c r="O21" s="361">
        <v>0</v>
      </c>
      <c r="P21" s="361">
        <v>0</v>
      </c>
      <c r="Q21" s="361">
        <v>0</v>
      </c>
      <c r="R21" s="361">
        <v>0</v>
      </c>
      <c r="S21" s="361">
        <v>0</v>
      </c>
      <c r="T21" s="361">
        <v>0</v>
      </c>
      <c r="U21" s="361">
        <v>0</v>
      </c>
      <c r="V21" s="361">
        <v>0</v>
      </c>
      <c r="W21" s="361">
        <v>0</v>
      </c>
      <c r="X21" s="361">
        <v>0</v>
      </c>
      <c r="Y21" s="361">
        <v>0</v>
      </c>
      <c r="Z21" s="361">
        <v>0</v>
      </c>
      <c r="AA21" s="361">
        <v>0</v>
      </c>
      <c r="AB21" s="361">
        <v>0</v>
      </c>
      <c r="AC21" s="361">
        <v>0</v>
      </c>
      <c r="AD21" s="361">
        <v>0</v>
      </c>
      <c r="AE21" s="361">
        <v>0</v>
      </c>
      <c r="AF21" s="361">
        <v>0</v>
      </c>
      <c r="AG21" s="361">
        <v>0</v>
      </c>
      <c r="AH21" s="1061">
        <v>0</v>
      </c>
      <c r="AI21" s="361">
        <v>0</v>
      </c>
      <c r="AJ21" s="83">
        <f t="shared" si="3"/>
        <v>5865.0960414651008</v>
      </c>
    </row>
    <row r="22" spans="1:86" s="481" customFormat="1">
      <c r="B22" s="394" t="s">
        <v>67</v>
      </c>
      <c r="C22" s="361">
        <v>85.374732219352069</v>
      </c>
      <c r="D22" s="361">
        <v>153.92892247149024</v>
      </c>
      <c r="E22" s="361">
        <v>134.04417001720341</v>
      </c>
      <c r="F22" s="361">
        <v>113.85010962049076</v>
      </c>
      <c r="G22" s="361">
        <v>92.9191703517685</v>
      </c>
      <c r="H22" s="361">
        <v>72.837589660215045</v>
      </c>
      <c r="I22" s="361">
        <v>53.197161285046619</v>
      </c>
      <c r="J22" s="82">
        <v>37.130473409098556</v>
      </c>
      <c r="K22" s="361">
        <v>26.927472651713458</v>
      </c>
      <c r="L22" s="361">
        <v>18.23393512975219</v>
      </c>
      <c r="M22" s="361">
        <v>11.393861878713196</v>
      </c>
      <c r="N22" s="361">
        <v>6.0077852460986705</v>
      </c>
      <c r="O22" s="361">
        <v>2.0375040634841417</v>
      </c>
      <c r="P22" s="361">
        <v>0.65504423154484481</v>
      </c>
      <c r="Q22" s="361">
        <v>0.16291693825508696</v>
      </c>
      <c r="R22" s="361">
        <v>0.10398647564055927</v>
      </c>
      <c r="S22" s="361">
        <v>4.5817303026031604E-2</v>
      </c>
      <c r="T22" s="361">
        <v>2.84936E-3</v>
      </c>
      <c r="U22" s="361">
        <v>0</v>
      </c>
      <c r="V22" s="361">
        <v>0</v>
      </c>
      <c r="W22" s="361">
        <v>0</v>
      </c>
      <c r="X22" s="361">
        <v>0</v>
      </c>
      <c r="Y22" s="361">
        <v>0</v>
      </c>
      <c r="Z22" s="361">
        <v>0</v>
      </c>
      <c r="AA22" s="361">
        <v>0</v>
      </c>
      <c r="AB22" s="361">
        <v>0</v>
      </c>
      <c r="AC22" s="361">
        <v>0</v>
      </c>
      <c r="AD22" s="361">
        <v>0</v>
      </c>
      <c r="AE22" s="361">
        <v>0</v>
      </c>
      <c r="AF22" s="361">
        <v>0</v>
      </c>
      <c r="AG22" s="361">
        <v>0</v>
      </c>
      <c r="AH22" s="1061">
        <v>0</v>
      </c>
      <c r="AI22" s="361">
        <v>0</v>
      </c>
      <c r="AJ22" s="82">
        <f t="shared" si="3"/>
        <v>808.8535023128934</v>
      </c>
    </row>
    <row r="23" spans="1:86" s="481" customFormat="1">
      <c r="B23" s="356" t="s">
        <v>68</v>
      </c>
      <c r="C23" s="379">
        <f>+C24</f>
        <v>18.447903184059331</v>
      </c>
      <c r="D23" s="379">
        <f t="shared" ref="D23:AI23" si="6">+D24</f>
        <v>36.09812148461446</v>
      </c>
      <c r="E23" s="379">
        <f t="shared" si="6"/>
        <v>35.865507367465945</v>
      </c>
      <c r="F23" s="379">
        <f t="shared" si="6"/>
        <v>35.865507367465938</v>
      </c>
      <c r="G23" s="379">
        <f t="shared" si="6"/>
        <v>35.865507367465938</v>
      </c>
      <c r="H23" s="379">
        <f t="shared" si="6"/>
        <v>35.938584509335755</v>
      </c>
      <c r="I23" s="379">
        <f t="shared" si="6"/>
        <v>35.865507367465945</v>
      </c>
      <c r="J23" s="379">
        <f t="shared" si="6"/>
        <v>35.865507367465938</v>
      </c>
      <c r="K23" s="379">
        <f t="shared" si="6"/>
        <v>34.068076875215965</v>
      </c>
      <c r="L23" s="379">
        <f t="shared" si="6"/>
        <v>28.748862540335853</v>
      </c>
      <c r="M23" s="379">
        <f t="shared" si="6"/>
        <v>28.675785398466044</v>
      </c>
      <c r="N23" s="379">
        <f t="shared" si="6"/>
        <v>27.863297362331956</v>
      </c>
      <c r="O23" s="379">
        <f t="shared" si="6"/>
        <v>13.304427657898147</v>
      </c>
      <c r="P23" s="379">
        <f t="shared" si="6"/>
        <v>0</v>
      </c>
      <c r="Q23" s="379">
        <f t="shared" si="6"/>
        <v>0</v>
      </c>
      <c r="R23" s="379">
        <f t="shared" si="6"/>
        <v>0</v>
      </c>
      <c r="S23" s="379">
        <f t="shared" si="6"/>
        <v>0</v>
      </c>
      <c r="T23" s="379">
        <f t="shared" si="6"/>
        <v>0</v>
      </c>
      <c r="U23" s="379">
        <f t="shared" si="6"/>
        <v>0</v>
      </c>
      <c r="V23" s="379">
        <f t="shared" si="6"/>
        <v>0</v>
      </c>
      <c r="W23" s="379">
        <f t="shared" si="6"/>
        <v>0</v>
      </c>
      <c r="X23" s="379">
        <f t="shared" si="6"/>
        <v>0</v>
      </c>
      <c r="Y23" s="379">
        <f t="shared" si="6"/>
        <v>0</v>
      </c>
      <c r="Z23" s="379">
        <f t="shared" si="6"/>
        <v>0</v>
      </c>
      <c r="AA23" s="379">
        <f t="shared" si="6"/>
        <v>0</v>
      </c>
      <c r="AB23" s="379">
        <f t="shared" si="6"/>
        <v>0</v>
      </c>
      <c r="AC23" s="379">
        <f t="shared" si="6"/>
        <v>0</v>
      </c>
      <c r="AD23" s="379">
        <f t="shared" si="6"/>
        <v>0</v>
      </c>
      <c r="AE23" s="379">
        <f t="shared" si="6"/>
        <v>0</v>
      </c>
      <c r="AF23" s="379">
        <f t="shared" si="6"/>
        <v>0</v>
      </c>
      <c r="AG23" s="379">
        <f t="shared" si="6"/>
        <v>0</v>
      </c>
      <c r="AH23" s="379">
        <f t="shared" si="6"/>
        <v>0</v>
      </c>
      <c r="AI23" s="379">
        <f t="shared" si="6"/>
        <v>0</v>
      </c>
      <c r="AJ23" s="80">
        <f t="shared" si="3"/>
        <v>402.47259584958715</v>
      </c>
    </row>
    <row r="24" spans="1:86" s="481" customFormat="1">
      <c r="B24" s="363" t="s">
        <v>69</v>
      </c>
      <c r="C24" s="362">
        <v>18.447903184059331</v>
      </c>
      <c r="D24" s="362">
        <v>36.09812148461446</v>
      </c>
      <c r="E24" s="362">
        <v>35.865507367465945</v>
      </c>
      <c r="F24" s="362">
        <v>35.865507367465938</v>
      </c>
      <c r="G24" s="362">
        <v>35.865507367465938</v>
      </c>
      <c r="H24" s="362">
        <v>35.938584509335755</v>
      </c>
      <c r="I24" s="362">
        <v>35.865507367465945</v>
      </c>
      <c r="J24" s="94">
        <v>35.865507367465938</v>
      </c>
      <c r="K24" s="362">
        <v>34.068076875215965</v>
      </c>
      <c r="L24" s="362">
        <v>28.748862540335853</v>
      </c>
      <c r="M24" s="362">
        <v>28.675785398466044</v>
      </c>
      <c r="N24" s="362">
        <v>27.863297362331956</v>
      </c>
      <c r="O24" s="362">
        <v>13.304427657898147</v>
      </c>
      <c r="P24" s="362">
        <v>0</v>
      </c>
      <c r="Q24" s="362">
        <v>0</v>
      </c>
      <c r="R24" s="362">
        <v>0</v>
      </c>
      <c r="S24" s="362">
        <v>0</v>
      </c>
      <c r="T24" s="362">
        <v>0</v>
      </c>
      <c r="U24" s="362">
        <v>0</v>
      </c>
      <c r="V24" s="362">
        <v>0</v>
      </c>
      <c r="W24" s="362">
        <v>0</v>
      </c>
      <c r="X24" s="362">
        <v>0</v>
      </c>
      <c r="Y24" s="362">
        <v>0</v>
      </c>
      <c r="Z24" s="362">
        <v>0</v>
      </c>
      <c r="AA24" s="362">
        <v>0</v>
      </c>
      <c r="AB24" s="362">
        <v>0</v>
      </c>
      <c r="AC24" s="362">
        <v>0</v>
      </c>
      <c r="AD24" s="362">
        <v>0</v>
      </c>
      <c r="AE24" s="362">
        <v>0</v>
      </c>
      <c r="AF24" s="362">
        <v>0</v>
      </c>
      <c r="AG24" s="362">
        <v>0</v>
      </c>
      <c r="AH24" s="1063">
        <v>0</v>
      </c>
      <c r="AI24" s="362">
        <v>0</v>
      </c>
      <c r="AJ24" s="94">
        <f t="shared" si="3"/>
        <v>402.47259584958715</v>
      </c>
    </row>
    <row r="25" spans="1:86" s="481" customFormat="1">
      <c r="B25" s="356" t="s">
        <v>70</v>
      </c>
      <c r="C25" s="379">
        <f t="shared" ref="C25:AI25" si="7">+C26+C27</f>
        <v>1.3001654151451458</v>
      </c>
      <c r="D25" s="379">
        <f t="shared" si="7"/>
        <v>1.9410124950734975</v>
      </c>
      <c r="E25" s="379">
        <f t="shared" si="7"/>
        <v>1.2887653985199616</v>
      </c>
      <c r="F25" s="379">
        <f t="shared" si="7"/>
        <v>1.0690272516108552</v>
      </c>
      <c r="G25" s="379">
        <f t="shared" si="7"/>
        <v>0.84690577464602457</v>
      </c>
      <c r="H25" s="379">
        <f t="shared" si="7"/>
        <v>0.6338261066168851</v>
      </c>
      <c r="I25" s="379">
        <f t="shared" si="7"/>
        <v>0.42876702583960286</v>
      </c>
      <c r="J25" s="379">
        <f t="shared" si="7"/>
        <v>0.26017823121518663</v>
      </c>
      <c r="K25" s="379">
        <f t="shared" si="7"/>
        <v>9.5773934295782695E-2</v>
      </c>
      <c r="L25" s="379">
        <f t="shared" si="7"/>
        <v>4.6492497442309898E-2</v>
      </c>
      <c r="M25" s="379">
        <f t="shared" si="7"/>
        <v>3.2083335227918598E-2</v>
      </c>
      <c r="N25" s="379">
        <f t="shared" si="7"/>
        <v>1.7811049221325499E-2</v>
      </c>
      <c r="O25" s="379">
        <f t="shared" si="7"/>
        <v>3.5387518472206397E-3</v>
      </c>
      <c r="P25" s="379">
        <f t="shared" si="7"/>
        <v>0</v>
      </c>
      <c r="Q25" s="379">
        <f t="shared" si="7"/>
        <v>0</v>
      </c>
      <c r="R25" s="379">
        <f t="shared" si="7"/>
        <v>0</v>
      </c>
      <c r="S25" s="379">
        <f t="shared" si="7"/>
        <v>0</v>
      </c>
      <c r="T25" s="379">
        <f t="shared" si="7"/>
        <v>0</v>
      </c>
      <c r="U25" s="379">
        <f t="shared" si="7"/>
        <v>0</v>
      </c>
      <c r="V25" s="379">
        <f t="shared" si="7"/>
        <v>0</v>
      </c>
      <c r="W25" s="379">
        <f t="shared" si="7"/>
        <v>0</v>
      </c>
      <c r="X25" s="379">
        <f t="shared" si="7"/>
        <v>0</v>
      </c>
      <c r="Y25" s="379">
        <f t="shared" si="7"/>
        <v>0</v>
      </c>
      <c r="Z25" s="379">
        <f t="shared" si="7"/>
        <v>0</v>
      </c>
      <c r="AA25" s="379">
        <f t="shared" si="7"/>
        <v>0</v>
      </c>
      <c r="AB25" s="379">
        <f t="shared" si="7"/>
        <v>0</v>
      </c>
      <c r="AC25" s="379">
        <f t="shared" si="7"/>
        <v>0</v>
      </c>
      <c r="AD25" s="379">
        <f t="shared" si="7"/>
        <v>0</v>
      </c>
      <c r="AE25" s="379">
        <f t="shared" si="7"/>
        <v>0</v>
      </c>
      <c r="AF25" s="379">
        <f t="shared" si="7"/>
        <v>0</v>
      </c>
      <c r="AG25" s="379">
        <f t="shared" si="7"/>
        <v>0</v>
      </c>
      <c r="AH25" s="379">
        <f t="shared" si="7"/>
        <v>0</v>
      </c>
      <c r="AI25" s="379">
        <f t="shared" si="7"/>
        <v>0</v>
      </c>
      <c r="AJ25" s="80">
        <f t="shared" si="3"/>
        <v>7.9643472667017159</v>
      </c>
    </row>
    <row r="26" spans="1:86" s="481" customFormat="1">
      <c r="B26" s="364" t="s">
        <v>73</v>
      </c>
      <c r="C26" s="360">
        <v>0.50943981195948906</v>
      </c>
      <c r="D26" s="360">
        <v>0.460106704626569</v>
      </c>
      <c r="E26" s="360">
        <v>0</v>
      </c>
      <c r="F26" s="360">
        <v>0</v>
      </c>
      <c r="G26" s="360">
        <v>0</v>
      </c>
      <c r="H26" s="360">
        <v>0</v>
      </c>
      <c r="I26" s="360">
        <v>0</v>
      </c>
      <c r="J26" s="360">
        <v>0</v>
      </c>
      <c r="K26" s="360">
        <v>0</v>
      </c>
      <c r="L26" s="360">
        <v>0</v>
      </c>
      <c r="M26" s="360">
        <v>0</v>
      </c>
      <c r="N26" s="360">
        <v>0</v>
      </c>
      <c r="O26" s="360">
        <v>0</v>
      </c>
      <c r="P26" s="360">
        <v>0</v>
      </c>
      <c r="Q26" s="360">
        <v>0</v>
      </c>
      <c r="R26" s="360">
        <v>0</v>
      </c>
      <c r="S26" s="360">
        <v>0</v>
      </c>
      <c r="T26" s="360">
        <v>0</v>
      </c>
      <c r="U26" s="360">
        <v>0</v>
      </c>
      <c r="V26" s="360">
        <v>0</v>
      </c>
      <c r="W26" s="360">
        <v>0</v>
      </c>
      <c r="X26" s="360">
        <v>0</v>
      </c>
      <c r="Y26" s="360">
        <v>0</v>
      </c>
      <c r="Z26" s="360">
        <v>0</v>
      </c>
      <c r="AA26" s="360">
        <v>0</v>
      </c>
      <c r="AB26" s="360">
        <v>0</v>
      </c>
      <c r="AC26" s="360">
        <v>0</v>
      </c>
      <c r="AD26" s="360">
        <v>0</v>
      </c>
      <c r="AE26" s="360">
        <v>0</v>
      </c>
      <c r="AF26" s="360">
        <v>0</v>
      </c>
      <c r="AG26" s="360">
        <v>0</v>
      </c>
      <c r="AH26" s="1093">
        <v>0</v>
      </c>
      <c r="AI26" s="360">
        <v>0</v>
      </c>
      <c r="AJ26" s="83">
        <f t="shared" si="3"/>
        <v>0.96954651658605806</v>
      </c>
    </row>
    <row r="27" spans="1:86" s="481" customFormat="1">
      <c r="B27" s="364" t="s">
        <v>71</v>
      </c>
      <c r="C27" s="360">
        <v>0.79072560318565677</v>
      </c>
      <c r="D27" s="360">
        <v>1.4809057904469285</v>
      </c>
      <c r="E27" s="360">
        <v>1.2887653985199616</v>
      </c>
      <c r="F27" s="360">
        <v>1.0690272516108552</v>
      </c>
      <c r="G27" s="360">
        <v>0.84690577464602457</v>
      </c>
      <c r="H27" s="360">
        <v>0.6338261066168851</v>
      </c>
      <c r="I27" s="360">
        <v>0.42876702583960286</v>
      </c>
      <c r="J27" s="360">
        <v>0.26017823121518663</v>
      </c>
      <c r="K27" s="360">
        <v>9.5773934295782695E-2</v>
      </c>
      <c r="L27" s="360">
        <v>4.6492497442309898E-2</v>
      </c>
      <c r="M27" s="360">
        <v>3.2083335227918598E-2</v>
      </c>
      <c r="N27" s="360">
        <v>1.7811049221325499E-2</v>
      </c>
      <c r="O27" s="360">
        <v>3.5387518472206397E-3</v>
      </c>
      <c r="P27" s="360">
        <v>0</v>
      </c>
      <c r="Q27" s="360">
        <v>0</v>
      </c>
      <c r="R27" s="360">
        <v>0</v>
      </c>
      <c r="S27" s="360">
        <v>0</v>
      </c>
      <c r="T27" s="360">
        <v>0</v>
      </c>
      <c r="U27" s="360">
        <v>0</v>
      </c>
      <c r="V27" s="360">
        <v>0</v>
      </c>
      <c r="W27" s="360">
        <v>0</v>
      </c>
      <c r="X27" s="360">
        <v>0</v>
      </c>
      <c r="Y27" s="360">
        <v>0</v>
      </c>
      <c r="Z27" s="360">
        <v>0</v>
      </c>
      <c r="AA27" s="360">
        <v>0</v>
      </c>
      <c r="AB27" s="360">
        <v>0</v>
      </c>
      <c r="AC27" s="360">
        <v>0</v>
      </c>
      <c r="AD27" s="360">
        <v>0</v>
      </c>
      <c r="AE27" s="360">
        <v>0</v>
      </c>
      <c r="AF27" s="360">
        <v>0</v>
      </c>
      <c r="AG27" s="360">
        <v>0</v>
      </c>
      <c r="AH27" s="1093">
        <v>0</v>
      </c>
      <c r="AI27" s="360">
        <v>0</v>
      </c>
      <c r="AJ27" s="83">
        <f t="shared" si="3"/>
        <v>6.9948007501156582</v>
      </c>
    </row>
    <row r="28" spans="1:86" s="481" customFormat="1">
      <c r="B28" s="356" t="s">
        <v>72</v>
      </c>
      <c r="C28" s="379">
        <v>91.761472321521708</v>
      </c>
      <c r="D28" s="379">
        <v>350.58243599776984</v>
      </c>
      <c r="E28" s="379">
        <v>156.07618960943572</v>
      </c>
      <c r="F28" s="379">
        <v>137.52336837520468</v>
      </c>
      <c r="G28" s="379">
        <v>119.95634396494475</v>
      </c>
      <c r="H28" s="379">
        <v>102.71415446430957</v>
      </c>
      <c r="I28" s="379">
        <v>85.071345677788557</v>
      </c>
      <c r="J28" s="80">
        <v>67.740403899297377</v>
      </c>
      <c r="K28" s="379">
        <v>50.473515234896382</v>
      </c>
      <c r="L28" s="379">
        <v>33.294475858693332</v>
      </c>
      <c r="M28" s="379">
        <v>15.940633217430387</v>
      </c>
      <c r="N28" s="379">
        <v>4.1940059343969196</v>
      </c>
      <c r="O28" s="379">
        <v>1.4173626829350521</v>
      </c>
      <c r="P28" s="379">
        <v>0.8250829399023536</v>
      </c>
      <c r="Q28" s="379">
        <v>0.35931550276557911</v>
      </c>
      <c r="R28" s="379">
        <v>0.30302804564187991</v>
      </c>
      <c r="S28" s="379">
        <v>0.25306972987338849</v>
      </c>
      <c r="T28" s="379">
        <v>0.20337142135610289</v>
      </c>
      <c r="U28" s="379">
        <v>0.15379301930966549</v>
      </c>
      <c r="V28" s="379">
        <v>0.104346643137829</v>
      </c>
      <c r="W28" s="379">
        <v>5.4900223759703416E-2</v>
      </c>
      <c r="X28" s="379">
        <v>3.3112095369712269E-2</v>
      </c>
      <c r="Y28" s="379">
        <v>2.041138355659642E-2</v>
      </c>
      <c r="Z28" s="379">
        <v>8.5309415571602001E-3</v>
      </c>
      <c r="AA28" s="379">
        <v>6.7651472092758902E-4</v>
      </c>
      <c r="AB28" s="379">
        <v>0</v>
      </c>
      <c r="AC28" s="379">
        <v>0</v>
      </c>
      <c r="AD28" s="379">
        <v>0</v>
      </c>
      <c r="AE28" s="379">
        <v>0</v>
      </c>
      <c r="AF28" s="379">
        <v>0</v>
      </c>
      <c r="AG28" s="379">
        <v>0</v>
      </c>
      <c r="AH28" s="379">
        <v>0</v>
      </c>
      <c r="AI28" s="379">
        <v>0</v>
      </c>
      <c r="AJ28" s="80">
        <f t="shared" si="3"/>
        <v>1219.0653456995756</v>
      </c>
    </row>
    <row r="29" spans="1:86" s="481" customFormat="1">
      <c r="B29" s="356" t="s">
        <v>373</v>
      </c>
      <c r="C29" s="379">
        <f>+C30</f>
        <v>3.1676295332919002</v>
      </c>
      <c r="D29" s="379">
        <f t="shared" ref="D29:AI29" si="8">+D30</f>
        <v>6.3352590665838004</v>
      </c>
      <c r="E29" s="379">
        <f t="shared" si="8"/>
        <v>6.3352590665838004</v>
      </c>
      <c r="F29" s="379">
        <f t="shared" si="8"/>
        <v>6.3352590665838004</v>
      </c>
      <c r="G29" s="379">
        <f t="shared" si="8"/>
        <v>6.3352590665838004</v>
      </c>
      <c r="H29" s="379">
        <f t="shared" si="8"/>
        <v>6.3352590665838004</v>
      </c>
      <c r="I29" s="379">
        <f t="shared" si="8"/>
        <v>6.3352590665838004</v>
      </c>
      <c r="J29" s="379">
        <f t="shared" si="8"/>
        <v>6.3352590665838004</v>
      </c>
      <c r="K29" s="379">
        <f t="shared" si="8"/>
        <v>6.3352590665838004</v>
      </c>
      <c r="L29" s="379">
        <f t="shared" si="8"/>
        <v>6.3352590665838004</v>
      </c>
      <c r="M29" s="379">
        <f t="shared" si="8"/>
        <v>7.6058901222909698</v>
      </c>
      <c r="N29" s="379">
        <f t="shared" si="8"/>
        <v>8.21078209195929</v>
      </c>
      <c r="O29" s="379">
        <f t="shared" si="8"/>
        <v>7.3231299748705503</v>
      </c>
      <c r="P29" s="379">
        <f t="shared" si="8"/>
        <v>6.4354778577818097</v>
      </c>
      <c r="Q29" s="379">
        <f t="shared" si="8"/>
        <v>5.54782573713769</v>
      </c>
      <c r="R29" s="379">
        <f t="shared" si="8"/>
        <v>4.6601736200489503</v>
      </c>
      <c r="S29" s="379">
        <f t="shared" si="8"/>
        <v>3.7725215029602102</v>
      </c>
      <c r="T29" s="379">
        <f t="shared" si="8"/>
        <v>2.88486938231609</v>
      </c>
      <c r="U29" s="379">
        <f t="shared" si="8"/>
        <v>1.9972172652273499</v>
      </c>
      <c r="V29" s="379">
        <f t="shared" si="8"/>
        <v>1.2205216636635501</v>
      </c>
      <c r="W29" s="379">
        <f t="shared" si="8"/>
        <v>0</v>
      </c>
      <c r="X29" s="379">
        <f t="shared" si="8"/>
        <v>0</v>
      </c>
      <c r="Y29" s="379">
        <f t="shared" si="8"/>
        <v>0</v>
      </c>
      <c r="Z29" s="379">
        <f t="shared" si="8"/>
        <v>0</v>
      </c>
      <c r="AA29" s="379">
        <f t="shared" si="8"/>
        <v>0</v>
      </c>
      <c r="AB29" s="379">
        <f t="shared" si="8"/>
        <v>0</v>
      </c>
      <c r="AC29" s="379">
        <f t="shared" si="8"/>
        <v>0</v>
      </c>
      <c r="AD29" s="379">
        <f t="shared" si="8"/>
        <v>0</v>
      </c>
      <c r="AE29" s="379">
        <f t="shared" si="8"/>
        <v>0</v>
      </c>
      <c r="AF29" s="379">
        <f t="shared" si="8"/>
        <v>0</v>
      </c>
      <c r="AG29" s="379">
        <f t="shared" si="8"/>
        <v>0</v>
      </c>
      <c r="AH29" s="379">
        <f t="shared" si="8"/>
        <v>0</v>
      </c>
      <c r="AI29" s="379">
        <f t="shared" si="8"/>
        <v>0</v>
      </c>
      <c r="AJ29" s="80">
        <f t="shared" si="3"/>
        <v>109.84337035080256</v>
      </c>
    </row>
    <row r="30" spans="1:86" s="481" customFormat="1">
      <c r="B30" s="363" t="s">
        <v>69</v>
      </c>
      <c r="C30" s="362">
        <f t="shared" ref="C30:W30" si="9">+C31</f>
        <v>3.1676295332919002</v>
      </c>
      <c r="D30" s="362">
        <f t="shared" si="9"/>
        <v>6.3352590665838004</v>
      </c>
      <c r="E30" s="362">
        <f t="shared" si="9"/>
        <v>6.3352590665838004</v>
      </c>
      <c r="F30" s="362">
        <f t="shared" si="9"/>
        <v>6.3352590665838004</v>
      </c>
      <c r="G30" s="362">
        <f t="shared" si="9"/>
        <v>6.3352590665838004</v>
      </c>
      <c r="H30" s="362">
        <f t="shared" si="9"/>
        <v>6.3352590665838004</v>
      </c>
      <c r="I30" s="362">
        <f t="shared" si="9"/>
        <v>6.3352590665838004</v>
      </c>
      <c r="J30" s="362">
        <f t="shared" si="9"/>
        <v>6.3352590665838004</v>
      </c>
      <c r="K30" s="362">
        <f t="shared" si="9"/>
        <v>6.3352590665838004</v>
      </c>
      <c r="L30" s="362">
        <f t="shared" si="9"/>
        <v>6.3352590665838004</v>
      </c>
      <c r="M30" s="362">
        <f t="shared" si="9"/>
        <v>7.6058901222909698</v>
      </c>
      <c r="N30" s="362">
        <f t="shared" si="9"/>
        <v>8.21078209195929</v>
      </c>
      <c r="O30" s="362">
        <f t="shared" si="9"/>
        <v>7.3231299748705503</v>
      </c>
      <c r="P30" s="362">
        <f t="shared" si="9"/>
        <v>6.4354778577818097</v>
      </c>
      <c r="Q30" s="362">
        <f t="shared" si="9"/>
        <v>5.54782573713769</v>
      </c>
      <c r="R30" s="362">
        <f t="shared" si="9"/>
        <v>4.6601736200489503</v>
      </c>
      <c r="S30" s="362">
        <f t="shared" si="9"/>
        <v>3.7725215029602102</v>
      </c>
      <c r="T30" s="362">
        <f t="shared" si="9"/>
        <v>2.88486938231609</v>
      </c>
      <c r="U30" s="362">
        <f t="shared" si="9"/>
        <v>1.9972172652273499</v>
      </c>
      <c r="V30" s="362">
        <f t="shared" si="9"/>
        <v>1.2205216636635501</v>
      </c>
      <c r="W30" s="362">
        <f t="shared" si="9"/>
        <v>0</v>
      </c>
      <c r="X30" s="362">
        <f t="shared" ref="X30:AI30" si="10">+X31</f>
        <v>0</v>
      </c>
      <c r="Y30" s="362">
        <f t="shared" si="10"/>
        <v>0</v>
      </c>
      <c r="Z30" s="362">
        <f t="shared" si="10"/>
        <v>0</v>
      </c>
      <c r="AA30" s="362">
        <f t="shared" si="10"/>
        <v>0</v>
      </c>
      <c r="AB30" s="362">
        <f t="shared" si="10"/>
        <v>0</v>
      </c>
      <c r="AC30" s="362">
        <f t="shared" si="10"/>
        <v>0</v>
      </c>
      <c r="AD30" s="362">
        <f>+AD31</f>
        <v>0</v>
      </c>
      <c r="AE30" s="362">
        <f>+AE31</f>
        <v>0</v>
      </c>
      <c r="AF30" s="362">
        <f t="shared" si="10"/>
        <v>0</v>
      </c>
      <c r="AG30" s="362">
        <f t="shared" si="10"/>
        <v>0</v>
      </c>
      <c r="AH30" s="1063">
        <f t="shared" si="10"/>
        <v>0</v>
      </c>
      <c r="AI30" s="362">
        <f t="shared" si="10"/>
        <v>0</v>
      </c>
      <c r="AJ30" s="94">
        <f t="shared" si="3"/>
        <v>109.84337035080256</v>
      </c>
    </row>
    <row r="31" spans="1:86" s="478" customFormat="1">
      <c r="A31" s="283"/>
      <c r="B31" s="364" t="s">
        <v>379</v>
      </c>
      <c r="C31" s="360">
        <v>3.1676295332919002</v>
      </c>
      <c r="D31" s="360">
        <v>6.3352590665838004</v>
      </c>
      <c r="E31" s="360">
        <v>6.3352590665838004</v>
      </c>
      <c r="F31" s="360">
        <v>6.3352590665838004</v>
      </c>
      <c r="G31" s="360">
        <v>6.3352590665838004</v>
      </c>
      <c r="H31" s="360">
        <v>6.3352590665838004</v>
      </c>
      <c r="I31" s="360">
        <v>6.3352590665838004</v>
      </c>
      <c r="J31" s="83">
        <v>6.3352590665838004</v>
      </c>
      <c r="K31" s="360">
        <v>6.3352590665838004</v>
      </c>
      <c r="L31" s="360">
        <v>6.3352590665838004</v>
      </c>
      <c r="M31" s="360">
        <v>7.6058901222909698</v>
      </c>
      <c r="N31" s="360">
        <v>8.21078209195929</v>
      </c>
      <c r="O31" s="360">
        <v>7.3231299748705503</v>
      </c>
      <c r="P31" s="360">
        <v>6.4354778577818097</v>
      </c>
      <c r="Q31" s="360">
        <v>5.54782573713769</v>
      </c>
      <c r="R31" s="360">
        <v>4.6601736200489503</v>
      </c>
      <c r="S31" s="360">
        <v>3.7725215029602102</v>
      </c>
      <c r="T31" s="360">
        <v>2.88486938231609</v>
      </c>
      <c r="U31" s="360">
        <v>1.9972172652273499</v>
      </c>
      <c r="V31" s="360">
        <v>1.2205216636635501</v>
      </c>
      <c r="W31" s="360">
        <v>0</v>
      </c>
      <c r="X31" s="360">
        <v>0</v>
      </c>
      <c r="Y31" s="360">
        <v>0</v>
      </c>
      <c r="Z31" s="360">
        <v>0</v>
      </c>
      <c r="AA31" s="360">
        <v>0</v>
      </c>
      <c r="AB31" s="360">
        <v>0</v>
      </c>
      <c r="AC31" s="360">
        <v>0</v>
      </c>
      <c r="AD31" s="360">
        <v>0</v>
      </c>
      <c r="AE31" s="360">
        <v>0</v>
      </c>
      <c r="AF31" s="360">
        <v>0</v>
      </c>
      <c r="AG31" s="360">
        <v>0</v>
      </c>
      <c r="AH31" s="1093">
        <v>0</v>
      </c>
      <c r="AI31" s="360">
        <v>0</v>
      </c>
      <c r="AJ31" s="83">
        <f t="shared" si="3"/>
        <v>109.84337035080256</v>
      </c>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1"/>
      <c r="CH31" s="481"/>
    </row>
    <row r="32" spans="1:86" s="478" customFormat="1">
      <c r="A32" s="283"/>
      <c r="B32" s="363" t="s">
        <v>928</v>
      </c>
      <c r="C32" s="362">
        <f t="shared" ref="C32:K32" si="11">+C33+C34</f>
        <v>99.605485704942595</v>
      </c>
      <c r="D32" s="362">
        <f t="shared" si="11"/>
        <v>57.784388603752546</v>
      </c>
      <c r="E32" s="362">
        <f t="shared" si="11"/>
        <v>38.060095644380269</v>
      </c>
      <c r="F32" s="362">
        <f t="shared" si="11"/>
        <v>16.76177469012169</v>
      </c>
      <c r="G32" s="362">
        <f t="shared" si="11"/>
        <v>2.6130740749171579</v>
      </c>
      <c r="H32" s="362">
        <f t="shared" si="11"/>
        <v>0</v>
      </c>
      <c r="I32" s="362">
        <f t="shared" si="11"/>
        <v>0</v>
      </c>
      <c r="J32" s="362">
        <f t="shared" si="11"/>
        <v>0</v>
      </c>
      <c r="K32" s="362">
        <f t="shared" si="11"/>
        <v>0</v>
      </c>
      <c r="L32" s="362">
        <f t="shared" ref="L32:AI32" si="12">+L33+L34</f>
        <v>0</v>
      </c>
      <c r="M32" s="362">
        <f t="shared" si="12"/>
        <v>0</v>
      </c>
      <c r="N32" s="362">
        <f t="shared" si="12"/>
        <v>0</v>
      </c>
      <c r="O32" s="362">
        <f t="shared" si="12"/>
        <v>0</v>
      </c>
      <c r="P32" s="362">
        <f t="shared" si="12"/>
        <v>0</v>
      </c>
      <c r="Q32" s="362">
        <f t="shared" si="12"/>
        <v>0</v>
      </c>
      <c r="R32" s="362">
        <f t="shared" si="12"/>
        <v>0</v>
      </c>
      <c r="S32" s="362">
        <f t="shared" si="12"/>
        <v>0</v>
      </c>
      <c r="T32" s="362">
        <f t="shared" si="12"/>
        <v>0</v>
      </c>
      <c r="U32" s="362">
        <f t="shared" si="12"/>
        <v>0</v>
      </c>
      <c r="V32" s="362">
        <f t="shared" si="12"/>
        <v>0</v>
      </c>
      <c r="W32" s="362">
        <f t="shared" si="12"/>
        <v>0</v>
      </c>
      <c r="X32" s="362">
        <f t="shared" si="12"/>
        <v>0</v>
      </c>
      <c r="Y32" s="362">
        <f t="shared" si="12"/>
        <v>0</v>
      </c>
      <c r="Z32" s="362">
        <f t="shared" si="12"/>
        <v>0</v>
      </c>
      <c r="AA32" s="362">
        <f t="shared" si="12"/>
        <v>0</v>
      </c>
      <c r="AB32" s="362">
        <f t="shared" si="12"/>
        <v>0</v>
      </c>
      <c r="AC32" s="362">
        <f t="shared" si="12"/>
        <v>0</v>
      </c>
      <c r="AD32" s="362">
        <f t="shared" si="12"/>
        <v>0</v>
      </c>
      <c r="AE32" s="362">
        <f t="shared" si="12"/>
        <v>0</v>
      </c>
      <c r="AF32" s="362">
        <f t="shared" si="12"/>
        <v>0</v>
      </c>
      <c r="AG32" s="362">
        <f t="shared" si="12"/>
        <v>0</v>
      </c>
      <c r="AH32" s="1063">
        <f t="shared" ref="AH32" si="13">+AH33+AH34</f>
        <v>0</v>
      </c>
      <c r="AI32" s="362">
        <f t="shared" si="12"/>
        <v>0</v>
      </c>
      <c r="AJ32" s="94">
        <f>SUM(C32:AI32)</f>
        <v>214.82481871811427</v>
      </c>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c r="CG32" s="481"/>
      <c r="CH32" s="481"/>
    </row>
    <row r="33" spans="1:86" s="478" customFormat="1">
      <c r="A33" s="283"/>
      <c r="B33" s="363" t="s">
        <v>73</v>
      </c>
      <c r="C33" s="362">
        <v>74.857736654942599</v>
      </c>
      <c r="D33" s="362">
        <v>18.555715173752549</v>
      </c>
      <c r="E33" s="362">
        <v>13.62212555438027</v>
      </c>
      <c r="F33" s="362">
        <v>7.5949859801216899</v>
      </c>
      <c r="G33" s="362">
        <v>1.1126242549171579</v>
      </c>
      <c r="H33" s="362">
        <v>0</v>
      </c>
      <c r="I33" s="362">
        <v>0</v>
      </c>
      <c r="J33" s="94">
        <v>0</v>
      </c>
      <c r="K33" s="362">
        <v>0</v>
      </c>
      <c r="L33" s="362">
        <v>0</v>
      </c>
      <c r="M33" s="362">
        <v>0</v>
      </c>
      <c r="N33" s="362">
        <v>0</v>
      </c>
      <c r="O33" s="362">
        <v>0</v>
      </c>
      <c r="P33" s="362">
        <v>0</v>
      </c>
      <c r="Q33" s="362">
        <v>0</v>
      </c>
      <c r="R33" s="362">
        <v>0</v>
      </c>
      <c r="S33" s="362">
        <v>0</v>
      </c>
      <c r="T33" s="362">
        <v>0</v>
      </c>
      <c r="U33" s="362">
        <v>0</v>
      </c>
      <c r="V33" s="362">
        <v>0</v>
      </c>
      <c r="W33" s="362">
        <v>0</v>
      </c>
      <c r="X33" s="362">
        <v>0</v>
      </c>
      <c r="Y33" s="362">
        <v>0</v>
      </c>
      <c r="Z33" s="362">
        <v>0</v>
      </c>
      <c r="AA33" s="362">
        <v>0</v>
      </c>
      <c r="AB33" s="362">
        <v>0</v>
      </c>
      <c r="AC33" s="362">
        <v>0</v>
      </c>
      <c r="AD33" s="362">
        <v>0</v>
      </c>
      <c r="AE33" s="362">
        <v>0</v>
      </c>
      <c r="AF33" s="362">
        <v>0</v>
      </c>
      <c r="AG33" s="362">
        <v>0</v>
      </c>
      <c r="AH33" s="1063">
        <v>0</v>
      </c>
      <c r="AI33" s="362">
        <v>0</v>
      </c>
      <c r="AJ33" s="94">
        <f>SUM(C33:AI33)</f>
        <v>115.74318761811426</v>
      </c>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c r="CG33" s="481"/>
      <c r="CH33" s="481"/>
    </row>
    <row r="34" spans="1:86" s="478" customFormat="1">
      <c r="A34" s="283"/>
      <c r="B34" s="365" t="s">
        <v>71</v>
      </c>
      <c r="C34" s="366">
        <v>24.747749050000003</v>
      </c>
      <c r="D34" s="366">
        <v>39.228673430000001</v>
      </c>
      <c r="E34" s="366">
        <v>24.43797009</v>
      </c>
      <c r="F34" s="366">
        <v>9.1667887100000005</v>
      </c>
      <c r="G34" s="366">
        <v>1.50044982</v>
      </c>
      <c r="H34" s="366">
        <v>0</v>
      </c>
      <c r="I34" s="366">
        <v>0</v>
      </c>
      <c r="J34" s="84">
        <v>0</v>
      </c>
      <c r="K34" s="366">
        <v>0</v>
      </c>
      <c r="L34" s="366">
        <v>0</v>
      </c>
      <c r="M34" s="366">
        <v>0</v>
      </c>
      <c r="N34" s="366">
        <v>0</v>
      </c>
      <c r="O34" s="366">
        <v>0</v>
      </c>
      <c r="P34" s="366">
        <v>0</v>
      </c>
      <c r="Q34" s="366">
        <v>0</v>
      </c>
      <c r="R34" s="366">
        <v>0</v>
      </c>
      <c r="S34" s="366">
        <v>0</v>
      </c>
      <c r="T34" s="366">
        <v>0</v>
      </c>
      <c r="U34" s="366">
        <v>0</v>
      </c>
      <c r="V34" s="366">
        <v>0</v>
      </c>
      <c r="W34" s="366">
        <v>0</v>
      </c>
      <c r="X34" s="366">
        <v>0</v>
      </c>
      <c r="Y34" s="366">
        <v>0</v>
      </c>
      <c r="Z34" s="366">
        <v>0</v>
      </c>
      <c r="AA34" s="366">
        <v>0</v>
      </c>
      <c r="AB34" s="366">
        <v>0</v>
      </c>
      <c r="AC34" s="366">
        <v>0</v>
      </c>
      <c r="AD34" s="366">
        <v>0</v>
      </c>
      <c r="AE34" s="366">
        <v>0</v>
      </c>
      <c r="AF34" s="366">
        <v>0</v>
      </c>
      <c r="AG34" s="366">
        <v>0</v>
      </c>
      <c r="AH34" s="366">
        <v>0</v>
      </c>
      <c r="AI34" s="366">
        <v>0</v>
      </c>
      <c r="AJ34" s="84">
        <f>SUM(C34:AI34)</f>
        <v>99.08163110000001</v>
      </c>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row>
    <row r="35" spans="1:86" s="481" customFormat="1" ht="13.5" thickBot="1">
      <c r="A35" s="283"/>
      <c r="B35" s="367"/>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1062"/>
      <c r="AI35" s="368"/>
      <c r="AJ35" s="368"/>
    </row>
    <row r="36" spans="1:86" s="481" customFormat="1" ht="13.5" thickBot="1">
      <c r="A36" s="283"/>
      <c r="B36" s="126" t="s">
        <v>309</v>
      </c>
      <c r="C36" s="78">
        <f t="shared" ref="C36:AI36" si="14">+C37+C54+SUM(C71:C119)+C122</f>
        <v>8200.6981227644519</v>
      </c>
      <c r="D36" s="78">
        <f t="shared" si="14"/>
        <v>13743.536750684685</v>
      </c>
      <c r="E36" s="78">
        <f t="shared" si="14"/>
        <v>9486.9210670028788</v>
      </c>
      <c r="F36" s="78">
        <f t="shared" si="14"/>
        <v>8149.9311255121638</v>
      </c>
      <c r="G36" s="78">
        <f t="shared" si="14"/>
        <v>6902.1095939074066</v>
      </c>
      <c r="H36" s="78">
        <f t="shared" si="14"/>
        <v>6218.8386673589521</v>
      </c>
      <c r="I36" s="78">
        <f t="shared" si="14"/>
        <v>5749.4904176213367</v>
      </c>
      <c r="J36" s="78">
        <f t="shared" si="14"/>
        <v>4844.6426324674112</v>
      </c>
      <c r="K36" s="78">
        <f t="shared" si="14"/>
        <v>3929.6362712159357</v>
      </c>
      <c r="L36" s="78">
        <f t="shared" si="14"/>
        <v>3047.9133063243698</v>
      </c>
      <c r="M36" s="78">
        <f t="shared" si="14"/>
        <v>2716.8997800197735</v>
      </c>
      <c r="N36" s="78">
        <f t="shared" si="14"/>
        <v>2588.9301181914384</v>
      </c>
      <c r="O36" s="78">
        <f t="shared" si="14"/>
        <v>2340.0514956461652</v>
      </c>
      <c r="P36" s="78">
        <f t="shared" si="14"/>
        <v>2091.3188599555187</v>
      </c>
      <c r="Q36" s="78">
        <f t="shared" si="14"/>
        <v>1842.2942505504807</v>
      </c>
      <c r="R36" s="78">
        <f t="shared" si="14"/>
        <v>1637.6597943277143</v>
      </c>
      <c r="S36" s="78">
        <f t="shared" si="14"/>
        <v>1531.5270047321565</v>
      </c>
      <c r="T36" s="78">
        <f t="shared" si="14"/>
        <v>1384.737689080793</v>
      </c>
      <c r="U36" s="78">
        <f t="shared" si="14"/>
        <v>1092.2165604497814</v>
      </c>
      <c r="V36" s="78">
        <f t="shared" si="14"/>
        <v>967.74716945914076</v>
      </c>
      <c r="W36" s="78">
        <f t="shared" si="14"/>
        <v>842.59558284935406</v>
      </c>
      <c r="X36" s="78">
        <f t="shared" si="14"/>
        <v>816.45484795494781</v>
      </c>
      <c r="Y36" s="78">
        <f t="shared" si="14"/>
        <v>790.02213930031314</v>
      </c>
      <c r="Z36" s="78">
        <f t="shared" si="14"/>
        <v>763.73541752401479</v>
      </c>
      <c r="AA36" s="78">
        <f t="shared" si="14"/>
        <v>737.44869574771667</v>
      </c>
      <c r="AB36" s="78">
        <f t="shared" si="14"/>
        <v>711.30796085686552</v>
      </c>
      <c r="AC36" s="78">
        <f t="shared" si="14"/>
        <v>684.87525219867587</v>
      </c>
      <c r="AD36" s="78">
        <f t="shared" si="14"/>
        <v>560.31646086734111</v>
      </c>
      <c r="AE36" s="78">
        <f t="shared" si="14"/>
        <v>455.47271086734111</v>
      </c>
      <c r="AF36" s="78">
        <f t="shared" si="14"/>
        <v>299.0625</v>
      </c>
      <c r="AG36" s="78">
        <f t="shared" si="14"/>
        <v>195.9375</v>
      </c>
      <c r="AH36" s="78">
        <f t="shared" si="14"/>
        <v>195.9375</v>
      </c>
      <c r="AI36" s="78">
        <f t="shared" si="14"/>
        <v>13029.84375</v>
      </c>
      <c r="AJ36" s="127">
        <f t="shared" ref="AJ36:AJ67" si="15">SUM(C36:AI36)</f>
        <v>108550.11099543911</v>
      </c>
    </row>
    <row r="37" spans="1:86" s="481" customFormat="1">
      <c r="A37" s="283"/>
      <c r="B37" s="372" t="s">
        <v>75</v>
      </c>
      <c r="C37" s="373">
        <f t="shared" ref="C37:W37" si="16">+C38+C41+C48+C51</f>
        <v>256.57631445537788</v>
      </c>
      <c r="D37" s="373">
        <f t="shared" si="16"/>
        <v>513.15262891075599</v>
      </c>
      <c r="E37" s="373">
        <f t="shared" si="16"/>
        <v>513.15262891075599</v>
      </c>
      <c r="F37" s="373">
        <f t="shared" si="16"/>
        <v>513.15262891075599</v>
      </c>
      <c r="G37" s="373">
        <f t="shared" si="16"/>
        <v>513.15262891075599</v>
      </c>
      <c r="H37" s="373">
        <f t="shared" si="16"/>
        <v>513.15262891075599</v>
      </c>
      <c r="I37" s="373">
        <f t="shared" si="16"/>
        <v>513.15262891075599</v>
      </c>
      <c r="J37" s="373">
        <f t="shared" si="16"/>
        <v>513.15262891075599</v>
      </c>
      <c r="K37" s="373">
        <f t="shared" si="16"/>
        <v>513.15262891075599</v>
      </c>
      <c r="L37" s="373">
        <f t="shared" si="16"/>
        <v>513.15262891075599</v>
      </c>
      <c r="M37" s="373">
        <f t="shared" si="16"/>
        <v>616.08610035945378</v>
      </c>
      <c r="N37" s="373">
        <f t="shared" si="16"/>
        <v>665.09310389809923</v>
      </c>
      <c r="O37" s="373">
        <f t="shared" si="16"/>
        <v>593.19114673254182</v>
      </c>
      <c r="P37" s="373">
        <f t="shared" si="16"/>
        <v>521.28918955835206</v>
      </c>
      <c r="Q37" s="373">
        <f t="shared" si="16"/>
        <v>449.38723238498301</v>
      </c>
      <c r="R37" s="373">
        <f t="shared" si="16"/>
        <v>377.48527518450328</v>
      </c>
      <c r="S37" s="373">
        <f t="shared" si="16"/>
        <v>305.58331802894537</v>
      </c>
      <c r="T37" s="373">
        <f t="shared" si="16"/>
        <v>233.68136081065336</v>
      </c>
      <c r="U37" s="373">
        <f t="shared" si="16"/>
        <v>161.77940365783124</v>
      </c>
      <c r="V37" s="373">
        <f t="shared" si="16"/>
        <v>98.86486483348871</v>
      </c>
      <c r="W37" s="373">
        <f t="shared" si="16"/>
        <v>0</v>
      </c>
      <c r="X37" s="373">
        <f t="shared" ref="X37:AI37" si="17">+X38+X41+X48+X51</f>
        <v>0</v>
      </c>
      <c r="Y37" s="373">
        <f t="shared" si="17"/>
        <v>0</v>
      </c>
      <c r="Z37" s="373">
        <f t="shared" si="17"/>
        <v>0</v>
      </c>
      <c r="AA37" s="373">
        <f t="shared" si="17"/>
        <v>0</v>
      </c>
      <c r="AB37" s="373">
        <f t="shared" si="17"/>
        <v>0</v>
      </c>
      <c r="AC37" s="373">
        <f t="shared" si="17"/>
        <v>0</v>
      </c>
      <c r="AD37" s="373">
        <f t="shared" si="17"/>
        <v>0</v>
      </c>
      <c r="AE37" s="373">
        <f t="shared" si="17"/>
        <v>0</v>
      </c>
      <c r="AF37" s="373">
        <f t="shared" si="17"/>
        <v>0</v>
      </c>
      <c r="AG37" s="373">
        <f t="shared" si="17"/>
        <v>0</v>
      </c>
      <c r="AH37" s="373">
        <f t="shared" ref="AH37" si="18">+AH38+AH41+AH48+AH51</f>
        <v>0</v>
      </c>
      <c r="AI37" s="373">
        <f t="shared" si="17"/>
        <v>0</v>
      </c>
      <c r="AJ37" s="85">
        <f t="shared" si="15"/>
        <v>8897.3909701010325</v>
      </c>
    </row>
    <row r="38" spans="1:86" s="481" customFormat="1">
      <c r="A38" s="283"/>
      <c r="B38" s="283" t="s">
        <v>19</v>
      </c>
      <c r="C38" s="374">
        <f t="shared" ref="C38:W38" si="19">+C39+C40</f>
        <v>6.1316478527616063</v>
      </c>
      <c r="D38" s="374">
        <f t="shared" si="19"/>
        <v>12.263295705523173</v>
      </c>
      <c r="E38" s="374">
        <f t="shared" si="19"/>
        <v>12.263295705523173</v>
      </c>
      <c r="F38" s="374">
        <f t="shared" si="19"/>
        <v>12.263295705523173</v>
      </c>
      <c r="G38" s="374">
        <f t="shared" si="19"/>
        <v>12.263295705523173</v>
      </c>
      <c r="H38" s="374">
        <f t="shared" si="19"/>
        <v>12.263295705523173</v>
      </c>
      <c r="I38" s="374">
        <f t="shared" si="19"/>
        <v>12.263295705523173</v>
      </c>
      <c r="J38" s="374">
        <f t="shared" si="19"/>
        <v>12.263295705523173</v>
      </c>
      <c r="K38" s="374">
        <f t="shared" si="19"/>
        <v>12.263295705523173</v>
      </c>
      <c r="L38" s="374">
        <f t="shared" si="19"/>
        <v>12.263295705523173</v>
      </c>
      <c r="M38" s="374">
        <f t="shared" si="19"/>
        <v>14.722883266800283</v>
      </c>
      <c r="N38" s="374">
        <f t="shared" si="19"/>
        <v>15.893785509394057</v>
      </c>
      <c r="O38" s="374">
        <f t="shared" si="19"/>
        <v>14.175538427297335</v>
      </c>
      <c r="P38" s="374">
        <f t="shared" si="19"/>
        <v>12.457291345200696</v>
      </c>
      <c r="Q38" s="374">
        <f t="shared" si="19"/>
        <v>10.739044266659457</v>
      </c>
      <c r="R38" s="374">
        <f t="shared" si="19"/>
        <v>9.0207971810074241</v>
      </c>
      <c r="S38" s="374">
        <f t="shared" si="19"/>
        <v>7.3025500989107712</v>
      </c>
      <c r="T38" s="374">
        <f t="shared" si="19"/>
        <v>5.5843030168141228</v>
      </c>
      <c r="U38" s="374">
        <f t="shared" si="19"/>
        <v>3.8660559347174641</v>
      </c>
      <c r="V38" s="374">
        <f t="shared" si="19"/>
        <v>2.3625897378828959</v>
      </c>
      <c r="W38" s="374">
        <f t="shared" si="19"/>
        <v>0</v>
      </c>
      <c r="X38" s="374">
        <f t="shared" ref="X38:AI38" si="20">+X39+X40</f>
        <v>0</v>
      </c>
      <c r="Y38" s="374">
        <f t="shared" si="20"/>
        <v>0</v>
      </c>
      <c r="Z38" s="374">
        <f t="shared" si="20"/>
        <v>0</v>
      </c>
      <c r="AA38" s="374">
        <f t="shared" si="20"/>
        <v>0</v>
      </c>
      <c r="AB38" s="374">
        <f t="shared" si="20"/>
        <v>0</v>
      </c>
      <c r="AC38" s="374">
        <f t="shared" si="20"/>
        <v>0</v>
      </c>
      <c r="AD38" s="374">
        <f t="shared" si="20"/>
        <v>0</v>
      </c>
      <c r="AE38" s="374">
        <f t="shared" si="20"/>
        <v>0</v>
      </c>
      <c r="AF38" s="374">
        <f t="shared" si="20"/>
        <v>0</v>
      </c>
      <c r="AG38" s="374">
        <f t="shared" si="20"/>
        <v>0</v>
      </c>
      <c r="AH38" s="1083">
        <f t="shared" ref="AH38" si="21">+AH39+AH40</f>
        <v>0</v>
      </c>
      <c r="AI38" s="374">
        <f t="shared" si="20"/>
        <v>0</v>
      </c>
      <c r="AJ38" s="95">
        <f t="shared" si="15"/>
        <v>212.62614798715467</v>
      </c>
    </row>
    <row r="39" spans="1:86" s="481" customFormat="1">
      <c r="A39" s="283"/>
      <c r="B39" s="375" t="s">
        <v>241</v>
      </c>
      <c r="C39" s="374">
        <v>6.1073588726020693</v>
      </c>
      <c r="D39" s="374">
        <v>12.2147177452041</v>
      </c>
      <c r="E39" s="374">
        <v>12.2147177452041</v>
      </c>
      <c r="F39" s="374">
        <v>12.2147177452041</v>
      </c>
      <c r="G39" s="374">
        <v>12.2147177452041</v>
      </c>
      <c r="H39" s="374">
        <v>12.2147177452041</v>
      </c>
      <c r="I39" s="374">
        <v>12.2147177452041</v>
      </c>
      <c r="J39" s="81">
        <v>12.2147177452041</v>
      </c>
      <c r="K39" s="374">
        <v>12.2147177452041</v>
      </c>
      <c r="L39" s="374">
        <v>12.2147177452041</v>
      </c>
      <c r="M39" s="374">
        <v>14.6645622682779</v>
      </c>
      <c r="N39" s="374">
        <v>15.8308262782671</v>
      </c>
      <c r="O39" s="374">
        <v>14.119385601265101</v>
      </c>
      <c r="P39" s="374">
        <v>12.4079449207078</v>
      </c>
      <c r="Q39" s="374">
        <v>10.696504243705901</v>
      </c>
      <c r="R39" s="374">
        <v>8.9850635631485893</v>
      </c>
      <c r="S39" s="374">
        <v>7.2736228861466596</v>
      </c>
      <c r="T39" s="374">
        <v>5.5621822055893499</v>
      </c>
      <c r="U39" s="374">
        <v>3.85074152503203</v>
      </c>
      <c r="V39" s="374">
        <v>2.3532309335441903</v>
      </c>
      <c r="W39" s="374">
        <v>0</v>
      </c>
      <c r="X39" s="374">
        <v>0</v>
      </c>
      <c r="Y39" s="374">
        <v>0</v>
      </c>
      <c r="Z39" s="374">
        <v>0</v>
      </c>
      <c r="AA39" s="374">
        <v>0</v>
      </c>
      <c r="AB39" s="374">
        <v>0</v>
      </c>
      <c r="AC39" s="374">
        <v>0</v>
      </c>
      <c r="AD39" s="374">
        <v>0</v>
      </c>
      <c r="AE39" s="374">
        <v>0</v>
      </c>
      <c r="AF39" s="374">
        <v>0</v>
      </c>
      <c r="AG39" s="374">
        <v>0</v>
      </c>
      <c r="AH39" s="1083">
        <v>0</v>
      </c>
      <c r="AI39" s="374">
        <v>0</v>
      </c>
      <c r="AJ39" s="81">
        <f t="shared" si="15"/>
        <v>211.78388300512356</v>
      </c>
    </row>
    <row r="40" spans="1:86" s="481" customFormat="1">
      <c r="B40" s="375" t="s">
        <v>242</v>
      </c>
      <c r="C40" s="374">
        <v>2.4288980159537201E-2</v>
      </c>
      <c r="D40" s="374">
        <v>4.8577960319074402E-2</v>
      </c>
      <c r="E40" s="374">
        <v>4.8577960319074402E-2</v>
      </c>
      <c r="F40" s="374">
        <v>4.8577960319074402E-2</v>
      </c>
      <c r="G40" s="374">
        <v>4.8577960319074402E-2</v>
      </c>
      <c r="H40" s="374">
        <v>4.8577960319074402E-2</v>
      </c>
      <c r="I40" s="374">
        <v>4.8577960319074402E-2</v>
      </c>
      <c r="J40" s="81">
        <v>4.8577960319074402E-2</v>
      </c>
      <c r="K40" s="374">
        <v>4.8577960319074402E-2</v>
      </c>
      <c r="L40" s="374">
        <v>4.8577960319074402E-2</v>
      </c>
      <c r="M40" s="374">
        <v>5.8320998522382601E-2</v>
      </c>
      <c r="N40" s="374">
        <v>6.2959231126957102E-2</v>
      </c>
      <c r="O40" s="374">
        <v>5.6152826032234503E-2</v>
      </c>
      <c r="P40" s="374">
        <v>4.9346424492895606E-2</v>
      </c>
      <c r="Q40" s="374">
        <v>4.2540022953556696E-2</v>
      </c>
      <c r="R40" s="374">
        <v>3.57336178588342E-2</v>
      </c>
      <c r="S40" s="374">
        <v>2.8927212764111702E-2</v>
      </c>
      <c r="T40" s="374">
        <v>2.2120811224772798E-2</v>
      </c>
      <c r="U40" s="374">
        <v>1.53144096854339E-2</v>
      </c>
      <c r="V40" s="374">
        <v>9.3588043387057597E-3</v>
      </c>
      <c r="W40" s="374">
        <v>0</v>
      </c>
      <c r="X40" s="374">
        <v>0</v>
      </c>
      <c r="Y40" s="374">
        <v>0</v>
      </c>
      <c r="Z40" s="374">
        <v>0</v>
      </c>
      <c r="AA40" s="374">
        <v>0</v>
      </c>
      <c r="AB40" s="374">
        <v>0</v>
      </c>
      <c r="AC40" s="374">
        <v>0</v>
      </c>
      <c r="AD40" s="374">
        <v>0</v>
      </c>
      <c r="AE40" s="374">
        <v>0</v>
      </c>
      <c r="AF40" s="374">
        <v>0</v>
      </c>
      <c r="AG40" s="374">
        <v>0</v>
      </c>
      <c r="AH40" s="1083">
        <v>0</v>
      </c>
      <c r="AI40" s="374">
        <v>0</v>
      </c>
      <c r="AJ40" s="81">
        <f t="shared" si="15"/>
        <v>0.84226498203109179</v>
      </c>
    </row>
    <row r="41" spans="1:86" s="481" customFormat="1">
      <c r="B41" s="283" t="s">
        <v>20</v>
      </c>
      <c r="C41" s="374">
        <f t="shared" ref="C41:AI41" si="22">+C42+C45</f>
        <v>125.52432972000001</v>
      </c>
      <c r="D41" s="374">
        <f t="shared" si="22"/>
        <v>251.04865944000002</v>
      </c>
      <c r="E41" s="374">
        <f t="shared" si="22"/>
        <v>251.04865944000002</v>
      </c>
      <c r="F41" s="374">
        <f t="shared" si="22"/>
        <v>251.04865944000002</v>
      </c>
      <c r="G41" s="374">
        <f t="shared" si="22"/>
        <v>251.04865944000002</v>
      </c>
      <c r="H41" s="374">
        <f t="shared" si="22"/>
        <v>251.04865944000002</v>
      </c>
      <c r="I41" s="374">
        <f t="shared" si="22"/>
        <v>251.04865944000002</v>
      </c>
      <c r="J41" s="374">
        <f t="shared" si="22"/>
        <v>251.04865944000002</v>
      </c>
      <c r="K41" s="374">
        <f t="shared" si="22"/>
        <v>251.04865944000002</v>
      </c>
      <c r="L41" s="374">
        <f t="shared" si="22"/>
        <v>251.04865944000002</v>
      </c>
      <c r="M41" s="374">
        <f t="shared" si="22"/>
        <v>301.25839131999999</v>
      </c>
      <c r="N41" s="374">
        <f t="shared" si="22"/>
        <v>325.10801394999999</v>
      </c>
      <c r="O41" s="374">
        <f t="shared" si="22"/>
        <v>289.96120164000001</v>
      </c>
      <c r="P41" s="374">
        <f t="shared" si="22"/>
        <v>254.81438931000002</v>
      </c>
      <c r="Q41" s="374">
        <f t="shared" si="22"/>
        <v>219.66757700000002</v>
      </c>
      <c r="R41" s="374">
        <f t="shared" si="22"/>
        <v>184.52076467000003</v>
      </c>
      <c r="S41" s="374">
        <f t="shared" si="22"/>
        <v>149.37395237000001</v>
      </c>
      <c r="T41" s="374">
        <f t="shared" si="22"/>
        <v>114.22714002999999</v>
      </c>
      <c r="U41" s="374">
        <f t="shared" si="22"/>
        <v>79.080327710000006</v>
      </c>
      <c r="V41" s="374">
        <f t="shared" si="22"/>
        <v>48.326540639999997</v>
      </c>
      <c r="W41" s="374">
        <f t="shared" si="22"/>
        <v>0</v>
      </c>
      <c r="X41" s="374">
        <f t="shared" si="22"/>
        <v>0</v>
      </c>
      <c r="Y41" s="374">
        <f t="shared" si="22"/>
        <v>0</v>
      </c>
      <c r="Z41" s="374">
        <f t="shared" si="22"/>
        <v>0</v>
      </c>
      <c r="AA41" s="374">
        <f t="shared" si="22"/>
        <v>0</v>
      </c>
      <c r="AB41" s="374">
        <f t="shared" si="22"/>
        <v>0</v>
      </c>
      <c r="AC41" s="374">
        <f t="shared" si="22"/>
        <v>0</v>
      </c>
      <c r="AD41" s="374">
        <f t="shared" si="22"/>
        <v>0</v>
      </c>
      <c r="AE41" s="374">
        <f t="shared" si="22"/>
        <v>0</v>
      </c>
      <c r="AF41" s="374">
        <f t="shared" si="22"/>
        <v>0</v>
      </c>
      <c r="AG41" s="374">
        <f t="shared" si="22"/>
        <v>0</v>
      </c>
      <c r="AH41" s="1083">
        <f t="shared" ref="AH41" si="23">+AH42+AH45</f>
        <v>0</v>
      </c>
      <c r="AI41" s="374">
        <f t="shared" si="22"/>
        <v>0</v>
      </c>
      <c r="AJ41" s="81">
        <f t="shared" si="15"/>
        <v>4351.30056332</v>
      </c>
    </row>
    <row r="42" spans="1:86" s="481" customFormat="1">
      <c r="B42" s="375" t="s">
        <v>241</v>
      </c>
      <c r="C42" s="374">
        <f t="shared" ref="C42:H42" si="24">+C43+C44</f>
        <v>122.36722570000001</v>
      </c>
      <c r="D42" s="374">
        <f t="shared" si="24"/>
        <v>244.73445140000001</v>
      </c>
      <c r="E42" s="374">
        <f t="shared" si="24"/>
        <v>244.73445140000001</v>
      </c>
      <c r="F42" s="374">
        <f t="shared" si="24"/>
        <v>244.73445140000001</v>
      </c>
      <c r="G42" s="374">
        <f t="shared" si="24"/>
        <v>244.73445140000001</v>
      </c>
      <c r="H42" s="374">
        <f t="shared" si="24"/>
        <v>244.73445140000001</v>
      </c>
      <c r="I42" s="374">
        <f t="shared" ref="I42:AI42" si="25">+I43+I44</f>
        <v>244.73445140000001</v>
      </c>
      <c r="J42" s="374">
        <f t="shared" si="25"/>
        <v>244.73445140000001</v>
      </c>
      <c r="K42" s="374">
        <f t="shared" si="25"/>
        <v>244.73445140000001</v>
      </c>
      <c r="L42" s="374">
        <f t="shared" si="25"/>
        <v>244.73445140000001</v>
      </c>
      <c r="M42" s="374">
        <f t="shared" si="25"/>
        <v>293.68134166999999</v>
      </c>
      <c r="N42" s="374">
        <f t="shared" si="25"/>
        <v>316.93111454000001</v>
      </c>
      <c r="O42" s="374">
        <f t="shared" si="25"/>
        <v>282.66829135</v>
      </c>
      <c r="P42" s="374">
        <f t="shared" si="25"/>
        <v>248.40546816000003</v>
      </c>
      <c r="Q42" s="374">
        <f t="shared" si="25"/>
        <v>214.14264496000001</v>
      </c>
      <c r="R42" s="374">
        <f t="shared" si="25"/>
        <v>179.87982176000003</v>
      </c>
      <c r="S42" s="374">
        <f t="shared" si="25"/>
        <v>145.61699858</v>
      </c>
      <c r="T42" s="374">
        <f t="shared" si="25"/>
        <v>111.35417537999999</v>
      </c>
      <c r="U42" s="374">
        <f t="shared" si="25"/>
        <v>77.091352180000001</v>
      </c>
      <c r="V42" s="374">
        <f t="shared" si="25"/>
        <v>47.111055589999999</v>
      </c>
      <c r="W42" s="374">
        <f t="shared" si="25"/>
        <v>0</v>
      </c>
      <c r="X42" s="374">
        <f t="shared" si="25"/>
        <v>0</v>
      </c>
      <c r="Y42" s="374">
        <f t="shared" si="25"/>
        <v>0</v>
      </c>
      <c r="Z42" s="374">
        <f t="shared" si="25"/>
        <v>0</v>
      </c>
      <c r="AA42" s="374">
        <f t="shared" si="25"/>
        <v>0</v>
      </c>
      <c r="AB42" s="374">
        <f t="shared" si="25"/>
        <v>0</v>
      </c>
      <c r="AC42" s="374">
        <f t="shared" si="25"/>
        <v>0</v>
      </c>
      <c r="AD42" s="374">
        <f t="shared" si="25"/>
        <v>0</v>
      </c>
      <c r="AE42" s="374">
        <f t="shared" si="25"/>
        <v>0</v>
      </c>
      <c r="AF42" s="374">
        <f t="shared" si="25"/>
        <v>0</v>
      </c>
      <c r="AG42" s="374">
        <f t="shared" si="25"/>
        <v>0</v>
      </c>
      <c r="AH42" s="1083">
        <f t="shared" ref="AH42" si="26">+AH43+AH44</f>
        <v>0</v>
      </c>
      <c r="AI42" s="374">
        <f t="shared" si="25"/>
        <v>0</v>
      </c>
      <c r="AJ42" s="81">
        <f t="shared" si="15"/>
        <v>4241.8595524700013</v>
      </c>
    </row>
    <row r="43" spans="1:86" s="481" customFormat="1">
      <c r="B43" s="376" t="s">
        <v>243</v>
      </c>
      <c r="C43" s="374">
        <v>99.312922409999999</v>
      </c>
      <c r="D43" s="374">
        <v>198.62584482</v>
      </c>
      <c r="E43" s="374">
        <v>198.62584482</v>
      </c>
      <c r="F43" s="374">
        <v>198.62584482</v>
      </c>
      <c r="G43" s="374">
        <v>198.62584482</v>
      </c>
      <c r="H43" s="374">
        <v>198.62584482</v>
      </c>
      <c r="I43" s="374">
        <v>198.62584482</v>
      </c>
      <c r="J43" s="81">
        <v>198.62584482</v>
      </c>
      <c r="K43" s="374">
        <v>198.62584482</v>
      </c>
      <c r="L43" s="374">
        <v>198.62584482</v>
      </c>
      <c r="M43" s="374">
        <v>238.35101377999999</v>
      </c>
      <c r="N43" s="374">
        <v>257.22046903</v>
      </c>
      <c r="O43" s="374">
        <v>229.41285076</v>
      </c>
      <c r="P43" s="374">
        <v>201.60523249000002</v>
      </c>
      <c r="Q43" s="374">
        <v>173.79761421000001</v>
      </c>
      <c r="R43" s="374">
        <v>145.98999593000002</v>
      </c>
      <c r="S43" s="374">
        <v>118.18237767000001</v>
      </c>
      <c r="T43" s="374">
        <v>90.374759389999994</v>
      </c>
      <c r="U43" s="374">
        <v>62.567141110000001</v>
      </c>
      <c r="V43" s="374">
        <v>38.235210299999999</v>
      </c>
      <c r="W43" s="374">
        <v>0</v>
      </c>
      <c r="X43" s="374">
        <v>0</v>
      </c>
      <c r="Y43" s="374">
        <v>0</v>
      </c>
      <c r="Z43" s="374">
        <v>0</v>
      </c>
      <c r="AA43" s="374">
        <v>0</v>
      </c>
      <c r="AB43" s="374">
        <v>0</v>
      </c>
      <c r="AC43" s="374">
        <v>0</v>
      </c>
      <c r="AD43" s="374">
        <v>0</v>
      </c>
      <c r="AE43" s="374">
        <v>0</v>
      </c>
      <c r="AF43" s="374">
        <v>0</v>
      </c>
      <c r="AG43" s="374">
        <v>0</v>
      </c>
      <c r="AH43" s="1083">
        <v>0</v>
      </c>
      <c r="AI43" s="374">
        <v>0</v>
      </c>
      <c r="AJ43" s="81">
        <f t="shared" si="15"/>
        <v>3442.6821904600001</v>
      </c>
    </row>
    <row r="44" spans="1:86" s="481" customFormat="1">
      <c r="B44" s="377" t="s">
        <v>244</v>
      </c>
      <c r="C44" s="374">
        <v>23.05430329</v>
      </c>
      <c r="D44" s="374">
        <v>46.10860658</v>
      </c>
      <c r="E44" s="374">
        <v>46.10860658</v>
      </c>
      <c r="F44" s="374">
        <v>46.10860658</v>
      </c>
      <c r="G44" s="374">
        <v>46.10860658</v>
      </c>
      <c r="H44" s="374">
        <v>46.10860658</v>
      </c>
      <c r="I44" s="374">
        <v>46.10860658</v>
      </c>
      <c r="J44" s="81">
        <v>46.10860658</v>
      </c>
      <c r="K44" s="374">
        <v>46.10860658</v>
      </c>
      <c r="L44" s="374">
        <v>46.10860658</v>
      </c>
      <c r="M44" s="374">
        <v>55.33032789</v>
      </c>
      <c r="N44" s="374">
        <v>59.710645509999999</v>
      </c>
      <c r="O44" s="374">
        <v>53.255440590000006</v>
      </c>
      <c r="P44" s="374">
        <v>46.800235669999999</v>
      </c>
      <c r="Q44" s="374">
        <v>40.345030749999999</v>
      </c>
      <c r="R44" s="374">
        <v>33.889825829999999</v>
      </c>
      <c r="S44" s="374">
        <v>27.43462091</v>
      </c>
      <c r="T44" s="374">
        <v>20.97941599</v>
      </c>
      <c r="U44" s="374">
        <v>14.52421107</v>
      </c>
      <c r="V44" s="374">
        <v>8.8758452899999991</v>
      </c>
      <c r="W44" s="374">
        <v>0</v>
      </c>
      <c r="X44" s="374">
        <v>0</v>
      </c>
      <c r="Y44" s="374">
        <v>0</v>
      </c>
      <c r="Z44" s="374">
        <v>0</v>
      </c>
      <c r="AA44" s="374">
        <v>0</v>
      </c>
      <c r="AB44" s="374">
        <v>0</v>
      </c>
      <c r="AC44" s="374">
        <v>0</v>
      </c>
      <c r="AD44" s="374">
        <v>0</v>
      </c>
      <c r="AE44" s="374">
        <v>0</v>
      </c>
      <c r="AF44" s="374">
        <v>0</v>
      </c>
      <c r="AG44" s="374">
        <v>0</v>
      </c>
      <c r="AH44" s="1083">
        <v>0</v>
      </c>
      <c r="AI44" s="374">
        <v>0</v>
      </c>
      <c r="AJ44" s="81">
        <f t="shared" si="15"/>
        <v>799.17736201000002</v>
      </c>
    </row>
    <row r="45" spans="1:86" s="481" customFormat="1">
      <c r="B45" s="375" t="s">
        <v>524</v>
      </c>
      <c r="C45" s="374">
        <f>+C46+C47</f>
        <v>3.1571040200000002</v>
      </c>
      <c r="D45" s="374">
        <f>+D46+D47</f>
        <v>6.3142080400000005</v>
      </c>
      <c r="E45" s="374">
        <f>+E46+E47</f>
        <v>6.3142080400000005</v>
      </c>
      <c r="F45" s="374">
        <f t="shared" ref="F45:AI45" si="27">+F46+F47</f>
        <v>6.3142080400000005</v>
      </c>
      <c r="G45" s="374">
        <f t="shared" si="27"/>
        <v>6.3142080400000005</v>
      </c>
      <c r="H45" s="374">
        <f t="shared" si="27"/>
        <v>6.3142080400000005</v>
      </c>
      <c r="I45" s="374">
        <f t="shared" si="27"/>
        <v>6.3142080400000005</v>
      </c>
      <c r="J45" s="374">
        <f t="shared" si="27"/>
        <v>6.3142080400000005</v>
      </c>
      <c r="K45" s="374">
        <f t="shared" si="27"/>
        <v>6.3142080400000005</v>
      </c>
      <c r="L45" s="374">
        <f t="shared" si="27"/>
        <v>6.3142080400000005</v>
      </c>
      <c r="M45" s="374">
        <f>+M46+M47</f>
        <v>7.5770496499999993</v>
      </c>
      <c r="N45" s="374">
        <f t="shared" si="27"/>
        <v>8.176899409999999</v>
      </c>
      <c r="O45" s="374">
        <f t="shared" si="27"/>
        <v>7.29291029</v>
      </c>
      <c r="P45" s="374">
        <f t="shared" si="27"/>
        <v>6.4089211500000003</v>
      </c>
      <c r="Q45" s="374">
        <f t="shared" si="27"/>
        <v>5.5249320399999995</v>
      </c>
      <c r="R45" s="374">
        <f t="shared" si="27"/>
        <v>4.6409429099999997</v>
      </c>
      <c r="S45" s="374">
        <f t="shared" si="27"/>
        <v>3.7569537899999998</v>
      </c>
      <c r="T45" s="374">
        <f t="shared" si="27"/>
        <v>2.8729646500000001</v>
      </c>
      <c r="U45" s="374">
        <f t="shared" si="27"/>
        <v>1.9889755299999998</v>
      </c>
      <c r="V45" s="374">
        <f t="shared" si="27"/>
        <v>1.2154850499999998</v>
      </c>
      <c r="W45" s="374">
        <f t="shared" si="27"/>
        <v>0</v>
      </c>
      <c r="X45" s="374">
        <f t="shared" si="27"/>
        <v>0</v>
      </c>
      <c r="Y45" s="374">
        <f t="shared" si="27"/>
        <v>0</v>
      </c>
      <c r="Z45" s="374">
        <f t="shared" si="27"/>
        <v>0</v>
      </c>
      <c r="AA45" s="374">
        <f t="shared" si="27"/>
        <v>0</v>
      </c>
      <c r="AB45" s="374">
        <f t="shared" si="27"/>
        <v>0</v>
      </c>
      <c r="AC45" s="374">
        <f t="shared" si="27"/>
        <v>0</v>
      </c>
      <c r="AD45" s="374">
        <f t="shared" si="27"/>
        <v>0</v>
      </c>
      <c r="AE45" s="374">
        <f t="shared" si="27"/>
        <v>0</v>
      </c>
      <c r="AF45" s="374">
        <f t="shared" si="27"/>
        <v>0</v>
      </c>
      <c r="AG45" s="374">
        <f t="shared" si="27"/>
        <v>0</v>
      </c>
      <c r="AH45" s="1083">
        <f t="shared" ref="AH45" si="28">+AH46+AH47</f>
        <v>0</v>
      </c>
      <c r="AI45" s="374">
        <f t="shared" si="27"/>
        <v>0</v>
      </c>
      <c r="AJ45" s="81">
        <f t="shared" si="15"/>
        <v>109.44101085</v>
      </c>
    </row>
    <row r="46" spans="1:86" s="481" customFormat="1">
      <c r="B46" s="376" t="s">
        <v>243</v>
      </c>
      <c r="C46" s="374">
        <v>1.8176096100000001</v>
      </c>
      <c r="D46" s="374">
        <v>3.6352192200000002</v>
      </c>
      <c r="E46" s="374">
        <v>3.6352192200000002</v>
      </c>
      <c r="F46" s="374">
        <v>3.6352192200000002</v>
      </c>
      <c r="G46" s="374">
        <v>3.6352192200000002</v>
      </c>
      <c r="H46" s="374">
        <v>3.6352192200000002</v>
      </c>
      <c r="I46" s="374">
        <v>3.6352192200000002</v>
      </c>
      <c r="J46" s="81">
        <v>3.6352192200000002</v>
      </c>
      <c r="K46" s="374">
        <v>3.6352192200000002</v>
      </c>
      <c r="L46" s="374">
        <v>3.6352192200000002</v>
      </c>
      <c r="M46" s="374">
        <v>4.3622630599999992</v>
      </c>
      <c r="N46" s="374">
        <v>4.7076088799999996</v>
      </c>
      <c r="O46" s="374">
        <v>4.1986781999999998</v>
      </c>
      <c r="P46" s="374">
        <v>3.6897475000000002</v>
      </c>
      <c r="Q46" s="374">
        <v>3.18081681</v>
      </c>
      <c r="R46" s="374">
        <v>2.6718861199999999</v>
      </c>
      <c r="S46" s="374">
        <v>2.1629554399999997</v>
      </c>
      <c r="T46" s="374">
        <v>1.6540247399999999</v>
      </c>
      <c r="U46" s="374">
        <v>1.14509405</v>
      </c>
      <c r="V46" s="374">
        <v>0.6997797</v>
      </c>
      <c r="W46" s="374">
        <v>0</v>
      </c>
      <c r="X46" s="374">
        <v>0</v>
      </c>
      <c r="Y46" s="374">
        <v>0</v>
      </c>
      <c r="Z46" s="374">
        <v>0</v>
      </c>
      <c r="AA46" s="374">
        <v>0</v>
      </c>
      <c r="AB46" s="374">
        <v>0</v>
      </c>
      <c r="AC46" s="374">
        <v>0</v>
      </c>
      <c r="AD46" s="374">
        <v>0</v>
      </c>
      <c r="AE46" s="374">
        <v>0</v>
      </c>
      <c r="AF46" s="374">
        <v>0</v>
      </c>
      <c r="AG46" s="374">
        <v>0</v>
      </c>
      <c r="AH46" s="1083">
        <v>0</v>
      </c>
      <c r="AI46" s="374">
        <v>0</v>
      </c>
      <c r="AJ46" s="81">
        <f t="shared" si="15"/>
        <v>63.007437089999996</v>
      </c>
    </row>
    <row r="47" spans="1:86" s="481" customFormat="1">
      <c r="B47" s="377" t="s">
        <v>244</v>
      </c>
      <c r="C47" s="374">
        <v>1.3394944099999999</v>
      </c>
      <c r="D47" s="374">
        <v>2.6789888199999998</v>
      </c>
      <c r="E47" s="374">
        <v>2.6789888199999998</v>
      </c>
      <c r="F47" s="374">
        <v>2.6789888199999998</v>
      </c>
      <c r="G47" s="374">
        <v>2.6789888199999998</v>
      </c>
      <c r="H47" s="374">
        <v>2.6789888199999998</v>
      </c>
      <c r="I47" s="374">
        <v>2.6789888199999998</v>
      </c>
      <c r="J47" s="81">
        <v>2.6789888199999998</v>
      </c>
      <c r="K47" s="374">
        <v>2.6789888199999998</v>
      </c>
      <c r="L47" s="374">
        <v>2.6789888199999998</v>
      </c>
      <c r="M47" s="374">
        <v>3.2147865899999997</v>
      </c>
      <c r="N47" s="374">
        <v>3.4692905299999999</v>
      </c>
      <c r="O47" s="374">
        <v>3.0942320899999998</v>
      </c>
      <c r="P47" s="374">
        <v>2.7191736500000001</v>
      </c>
      <c r="Q47" s="374">
        <v>2.3441152299999999</v>
      </c>
      <c r="R47" s="374">
        <v>1.96905679</v>
      </c>
      <c r="S47" s="374">
        <v>1.5939983500000001</v>
      </c>
      <c r="T47" s="374">
        <v>1.21893991</v>
      </c>
      <c r="U47" s="374">
        <v>0.84388147999999996</v>
      </c>
      <c r="V47" s="374">
        <v>0.51570534999999995</v>
      </c>
      <c r="W47" s="374">
        <v>0</v>
      </c>
      <c r="X47" s="374">
        <v>0</v>
      </c>
      <c r="Y47" s="374">
        <v>0</v>
      </c>
      <c r="Z47" s="374">
        <v>0</v>
      </c>
      <c r="AA47" s="374">
        <v>0</v>
      </c>
      <c r="AB47" s="374">
        <v>0</v>
      </c>
      <c r="AC47" s="374">
        <v>0</v>
      </c>
      <c r="AD47" s="374">
        <v>0</v>
      </c>
      <c r="AE47" s="374">
        <v>0</v>
      </c>
      <c r="AF47" s="374">
        <v>0</v>
      </c>
      <c r="AG47" s="374">
        <v>0</v>
      </c>
      <c r="AH47" s="1083">
        <v>0</v>
      </c>
      <c r="AI47" s="374">
        <v>0</v>
      </c>
      <c r="AJ47" s="81">
        <f t="shared" si="15"/>
        <v>46.433573760000009</v>
      </c>
    </row>
    <row r="48" spans="1:86" s="481" customFormat="1">
      <c r="B48" s="283" t="s">
        <v>21</v>
      </c>
      <c r="C48" s="374">
        <f t="shared" ref="C48:W48" si="29">+C49+C50</f>
        <v>124.3577018983745</v>
      </c>
      <c r="D48" s="374">
        <f t="shared" si="29"/>
        <v>248.71540379674929</v>
      </c>
      <c r="E48" s="374">
        <f t="shared" si="29"/>
        <v>248.71540379674929</v>
      </c>
      <c r="F48" s="374">
        <f t="shared" si="29"/>
        <v>248.71540379674929</v>
      </c>
      <c r="G48" s="374">
        <f t="shared" si="29"/>
        <v>248.71540379674929</v>
      </c>
      <c r="H48" s="374">
        <f t="shared" si="29"/>
        <v>248.71540379674929</v>
      </c>
      <c r="I48" s="374">
        <f t="shared" si="29"/>
        <v>248.71540379674929</v>
      </c>
      <c r="J48" s="374">
        <f t="shared" si="29"/>
        <v>248.71540379674929</v>
      </c>
      <c r="K48" s="374">
        <f t="shared" si="29"/>
        <v>248.71540379674929</v>
      </c>
      <c r="L48" s="374">
        <f t="shared" si="29"/>
        <v>248.71540379674929</v>
      </c>
      <c r="M48" s="374">
        <f t="shared" si="29"/>
        <v>298.7528223030576</v>
      </c>
      <c r="N48" s="374">
        <f t="shared" si="29"/>
        <v>322.63097274070742</v>
      </c>
      <c r="O48" s="374">
        <f t="shared" si="29"/>
        <v>287.75194866431752</v>
      </c>
      <c r="P48" s="374">
        <f t="shared" si="29"/>
        <v>252.87292459929512</v>
      </c>
      <c r="Q48" s="374">
        <f t="shared" si="29"/>
        <v>217.99390051153821</v>
      </c>
      <c r="R48" s="374">
        <f t="shared" si="29"/>
        <v>183.11487642378131</v>
      </c>
      <c r="S48" s="374">
        <f t="shared" si="29"/>
        <v>148.2358523473909</v>
      </c>
      <c r="T48" s="374">
        <f t="shared" si="29"/>
        <v>113.3568282482664</v>
      </c>
      <c r="U48" s="374">
        <f t="shared" si="29"/>
        <v>78.477804194611707</v>
      </c>
      <c r="V48" s="374">
        <f t="shared" si="29"/>
        <v>47.958658122087101</v>
      </c>
      <c r="W48" s="374">
        <f t="shared" si="29"/>
        <v>0</v>
      </c>
      <c r="X48" s="374">
        <f t="shared" ref="X48:AG48" si="30">+X49+X50</f>
        <v>0</v>
      </c>
      <c r="Y48" s="374">
        <f t="shared" si="30"/>
        <v>0</v>
      </c>
      <c r="Z48" s="374">
        <f t="shared" si="30"/>
        <v>0</v>
      </c>
      <c r="AA48" s="374">
        <f t="shared" si="30"/>
        <v>0</v>
      </c>
      <c r="AB48" s="374">
        <f t="shared" si="30"/>
        <v>0</v>
      </c>
      <c r="AC48" s="374">
        <f t="shared" si="30"/>
        <v>0</v>
      </c>
      <c r="AD48" s="374">
        <f t="shared" si="30"/>
        <v>0</v>
      </c>
      <c r="AE48" s="374">
        <f t="shared" si="30"/>
        <v>0</v>
      </c>
      <c r="AF48" s="374">
        <f t="shared" si="30"/>
        <v>0</v>
      </c>
      <c r="AG48" s="374">
        <f t="shared" si="30"/>
        <v>0</v>
      </c>
      <c r="AH48" s="1083">
        <f t="shared" ref="AH48" si="31">+AH49+AH50</f>
        <v>0</v>
      </c>
      <c r="AI48" s="374">
        <f>+AI49+AI50</f>
        <v>0</v>
      </c>
      <c r="AJ48" s="81">
        <f t="shared" si="15"/>
        <v>4313.9429242241722</v>
      </c>
    </row>
    <row r="49" spans="2:36" s="481" customFormat="1">
      <c r="B49" s="375" t="s">
        <v>241</v>
      </c>
      <c r="C49" s="374">
        <v>96.726174423098797</v>
      </c>
      <c r="D49" s="374">
        <v>193.45234884619799</v>
      </c>
      <c r="E49" s="374">
        <v>193.45234884619799</v>
      </c>
      <c r="F49" s="374">
        <v>193.45234884619799</v>
      </c>
      <c r="G49" s="374">
        <v>193.45234884619799</v>
      </c>
      <c r="H49" s="374">
        <v>193.45234884619799</v>
      </c>
      <c r="I49" s="374">
        <v>193.45234884619799</v>
      </c>
      <c r="J49" s="81">
        <v>193.45234884619799</v>
      </c>
      <c r="K49" s="374">
        <v>193.45234884619799</v>
      </c>
      <c r="L49" s="374">
        <v>193.45234884619799</v>
      </c>
      <c r="M49" s="374">
        <v>232.371756303285</v>
      </c>
      <c r="N49" s="374">
        <v>250.944326474935</v>
      </c>
      <c r="O49" s="374">
        <v>223.81521010571799</v>
      </c>
      <c r="P49" s="374">
        <v>196.68609373650102</v>
      </c>
      <c r="Q49" s="374">
        <v>169.55697735591701</v>
      </c>
      <c r="R49" s="374">
        <v>142.427860975333</v>
      </c>
      <c r="S49" s="374">
        <v>115.298744594748</v>
      </c>
      <c r="T49" s="374">
        <v>88.169628214163893</v>
      </c>
      <c r="U49" s="374">
        <v>61.040511856314602</v>
      </c>
      <c r="V49" s="374">
        <v>37.302535023303399</v>
      </c>
      <c r="W49" s="374">
        <v>0</v>
      </c>
      <c r="X49" s="374">
        <v>0</v>
      </c>
      <c r="Y49" s="374">
        <v>0</v>
      </c>
      <c r="Z49" s="374">
        <v>0</v>
      </c>
      <c r="AA49" s="374">
        <v>0</v>
      </c>
      <c r="AB49" s="374">
        <v>0</v>
      </c>
      <c r="AC49" s="374">
        <v>0</v>
      </c>
      <c r="AD49" s="374">
        <v>0</v>
      </c>
      <c r="AE49" s="374">
        <v>0</v>
      </c>
      <c r="AF49" s="374">
        <v>0</v>
      </c>
      <c r="AG49" s="374">
        <v>0</v>
      </c>
      <c r="AH49" s="1083">
        <v>0</v>
      </c>
      <c r="AI49" s="374">
        <v>0</v>
      </c>
      <c r="AJ49" s="81">
        <f t="shared" si="15"/>
        <v>3355.4109586790987</v>
      </c>
    </row>
    <row r="50" spans="2:36" s="481" customFormat="1">
      <c r="B50" s="375" t="s">
        <v>242</v>
      </c>
      <c r="C50" s="374">
        <v>27.6315274752757</v>
      </c>
      <c r="D50" s="374">
        <v>55.2630549505513</v>
      </c>
      <c r="E50" s="374">
        <v>55.2630549505513</v>
      </c>
      <c r="F50" s="374">
        <v>55.2630549505513</v>
      </c>
      <c r="G50" s="374">
        <v>55.2630549505513</v>
      </c>
      <c r="H50" s="374">
        <v>55.2630549505513</v>
      </c>
      <c r="I50" s="374">
        <v>55.2630549505513</v>
      </c>
      <c r="J50" s="81">
        <v>55.2630549505513</v>
      </c>
      <c r="K50" s="374">
        <v>55.2630549505513</v>
      </c>
      <c r="L50" s="374">
        <v>55.2630549505513</v>
      </c>
      <c r="M50" s="374">
        <v>66.381065999772602</v>
      </c>
      <c r="N50" s="374">
        <v>71.686646265772396</v>
      </c>
      <c r="O50" s="374">
        <v>63.936738558599501</v>
      </c>
      <c r="P50" s="374">
        <v>56.186830862794103</v>
      </c>
      <c r="Q50" s="374">
        <v>48.436923155621201</v>
      </c>
      <c r="R50" s="374">
        <v>40.6870154484483</v>
      </c>
      <c r="S50" s="374">
        <v>32.937107752642902</v>
      </c>
      <c r="T50" s="374">
        <v>25.187200034102499</v>
      </c>
      <c r="U50" s="374">
        <v>17.437292338297098</v>
      </c>
      <c r="V50" s="374">
        <v>10.6561230987837</v>
      </c>
      <c r="W50" s="374">
        <v>0</v>
      </c>
      <c r="X50" s="374">
        <v>0</v>
      </c>
      <c r="Y50" s="374">
        <v>0</v>
      </c>
      <c r="Z50" s="374">
        <v>0</v>
      </c>
      <c r="AA50" s="374">
        <v>0</v>
      </c>
      <c r="AB50" s="374">
        <v>0</v>
      </c>
      <c r="AC50" s="374">
        <v>0</v>
      </c>
      <c r="AD50" s="374">
        <v>0</v>
      </c>
      <c r="AE50" s="374">
        <v>0</v>
      </c>
      <c r="AF50" s="374">
        <v>0</v>
      </c>
      <c r="AG50" s="374">
        <v>0</v>
      </c>
      <c r="AH50" s="1083">
        <v>0</v>
      </c>
      <c r="AI50" s="374">
        <v>0</v>
      </c>
      <c r="AJ50" s="81">
        <f t="shared" si="15"/>
        <v>958.53196554507167</v>
      </c>
    </row>
    <row r="51" spans="2:36" s="481" customFormat="1">
      <c r="B51" s="283" t="s">
        <v>22</v>
      </c>
      <c r="C51" s="374">
        <f t="shared" ref="C51:W51" si="32">+C52+C53</f>
        <v>0.56263498424174996</v>
      </c>
      <c r="D51" s="374">
        <f t="shared" si="32"/>
        <v>1.1252699684834999</v>
      </c>
      <c r="E51" s="374">
        <f t="shared" si="32"/>
        <v>1.1252699684834999</v>
      </c>
      <c r="F51" s="374">
        <f t="shared" si="32"/>
        <v>1.1252699684834999</v>
      </c>
      <c r="G51" s="374">
        <f t="shared" si="32"/>
        <v>1.1252699684834999</v>
      </c>
      <c r="H51" s="374">
        <f t="shared" si="32"/>
        <v>1.1252699684834999</v>
      </c>
      <c r="I51" s="374">
        <f t="shared" si="32"/>
        <v>1.1252699684834999</v>
      </c>
      <c r="J51" s="374">
        <f t="shared" si="32"/>
        <v>1.1252699684834999</v>
      </c>
      <c r="K51" s="374">
        <f t="shared" si="32"/>
        <v>1.1252699684834999</v>
      </c>
      <c r="L51" s="374">
        <f t="shared" si="32"/>
        <v>1.1252699684834999</v>
      </c>
      <c r="M51" s="374">
        <f t="shared" si="32"/>
        <v>1.3520034695958456</v>
      </c>
      <c r="N51" s="374">
        <f t="shared" si="32"/>
        <v>1.4603316979977705</v>
      </c>
      <c r="O51" s="374">
        <f t="shared" si="32"/>
        <v>1.3024580009269593</v>
      </c>
      <c r="P51" s="374">
        <f t="shared" si="32"/>
        <v>1.1445843038561383</v>
      </c>
      <c r="Q51" s="374">
        <f t="shared" si="32"/>
        <v>0.98671060678531719</v>
      </c>
      <c r="R51" s="374">
        <f t="shared" si="32"/>
        <v>0.82883690971449708</v>
      </c>
      <c r="S51" s="374">
        <f t="shared" si="32"/>
        <v>0.67096321264367809</v>
      </c>
      <c r="T51" s="374">
        <f t="shared" si="32"/>
        <v>0.51308951557285887</v>
      </c>
      <c r="U51" s="374">
        <f t="shared" si="32"/>
        <v>0.35521581850203982</v>
      </c>
      <c r="V51" s="374">
        <f t="shared" si="32"/>
        <v>0.21707633351872421</v>
      </c>
      <c r="W51" s="374">
        <f t="shared" si="32"/>
        <v>0</v>
      </c>
      <c r="X51" s="374">
        <f t="shared" ref="X51:AI51" si="33">+X52+X53</f>
        <v>0</v>
      </c>
      <c r="Y51" s="374">
        <f t="shared" si="33"/>
        <v>0</v>
      </c>
      <c r="Z51" s="374">
        <f t="shared" si="33"/>
        <v>0</v>
      </c>
      <c r="AA51" s="374">
        <f t="shared" si="33"/>
        <v>0</v>
      </c>
      <c r="AB51" s="374">
        <f t="shared" si="33"/>
        <v>0</v>
      </c>
      <c r="AC51" s="374">
        <f t="shared" si="33"/>
        <v>0</v>
      </c>
      <c r="AD51" s="374">
        <f t="shared" si="33"/>
        <v>0</v>
      </c>
      <c r="AE51" s="374">
        <f t="shared" si="33"/>
        <v>0</v>
      </c>
      <c r="AF51" s="374">
        <f t="shared" si="33"/>
        <v>0</v>
      </c>
      <c r="AG51" s="374">
        <f t="shared" si="33"/>
        <v>0</v>
      </c>
      <c r="AH51" s="1083">
        <f t="shared" ref="AH51" si="34">+AH52+AH53</f>
        <v>0</v>
      </c>
      <c r="AI51" s="374">
        <f t="shared" si="33"/>
        <v>0</v>
      </c>
      <c r="AJ51" s="81">
        <f t="shared" si="15"/>
        <v>19.521334569707076</v>
      </c>
    </row>
    <row r="52" spans="2:36" s="481" customFormat="1">
      <c r="B52" s="375" t="s">
        <v>241</v>
      </c>
      <c r="C52" s="374">
        <v>0.53611933676307</v>
      </c>
      <c r="D52" s="374">
        <v>1.07223867352614</v>
      </c>
      <c r="E52" s="374">
        <v>1.07223867352614</v>
      </c>
      <c r="F52" s="374">
        <v>1.07223867352614</v>
      </c>
      <c r="G52" s="374">
        <v>1.07223867352614</v>
      </c>
      <c r="H52" s="374">
        <v>1.07223867352614</v>
      </c>
      <c r="I52" s="374">
        <v>1.07223867352614</v>
      </c>
      <c r="J52" s="81">
        <v>1.07223867352614</v>
      </c>
      <c r="K52" s="374">
        <v>1.07223867352614</v>
      </c>
      <c r="L52" s="374">
        <v>1.07223867352614</v>
      </c>
      <c r="M52" s="374">
        <v>1.28828676446051</v>
      </c>
      <c r="N52" s="374">
        <v>1.39150974128661</v>
      </c>
      <c r="O52" s="374">
        <v>1.24107625574713</v>
      </c>
      <c r="P52" s="374">
        <v>1.09064277020764</v>
      </c>
      <c r="Q52" s="374">
        <v>0.94020928466815001</v>
      </c>
      <c r="R52" s="374">
        <v>0.78977579912866103</v>
      </c>
      <c r="S52" s="374">
        <v>0.63934231358917304</v>
      </c>
      <c r="T52" s="374">
        <v>0.488908828049685</v>
      </c>
      <c r="U52" s="374">
        <v>0.33847534251019701</v>
      </c>
      <c r="V52" s="374">
        <v>0.20684604263997</v>
      </c>
      <c r="W52" s="374">
        <v>0</v>
      </c>
      <c r="X52" s="374">
        <v>0</v>
      </c>
      <c r="Y52" s="374">
        <v>0</v>
      </c>
      <c r="Z52" s="374">
        <v>0</v>
      </c>
      <c r="AA52" s="374">
        <v>0</v>
      </c>
      <c r="AB52" s="374">
        <v>0</v>
      </c>
      <c r="AC52" s="374">
        <v>0</v>
      </c>
      <c r="AD52" s="374">
        <v>0</v>
      </c>
      <c r="AE52" s="374">
        <v>0</v>
      </c>
      <c r="AF52" s="374">
        <v>0</v>
      </c>
      <c r="AG52" s="374">
        <v>0</v>
      </c>
      <c r="AH52" s="1083">
        <v>0</v>
      </c>
      <c r="AI52" s="374">
        <v>0</v>
      </c>
      <c r="AJ52" s="81">
        <f t="shared" si="15"/>
        <v>18.601340540786058</v>
      </c>
    </row>
    <row r="53" spans="2:36" s="481" customFormat="1">
      <c r="B53" s="375" t="s">
        <v>242</v>
      </c>
      <c r="C53" s="374">
        <v>2.6515647478679998E-2</v>
      </c>
      <c r="D53" s="374">
        <v>5.3031294957359996E-2</v>
      </c>
      <c r="E53" s="374">
        <v>5.3031294957359996E-2</v>
      </c>
      <c r="F53" s="374">
        <v>5.3031294957359996E-2</v>
      </c>
      <c r="G53" s="374">
        <v>5.3031294957359996E-2</v>
      </c>
      <c r="H53" s="374">
        <v>5.3031294957359996E-2</v>
      </c>
      <c r="I53" s="374">
        <v>5.3031294957359996E-2</v>
      </c>
      <c r="J53" s="85">
        <v>5.3031294957359996E-2</v>
      </c>
      <c r="K53" s="374">
        <v>5.3031294957359996E-2</v>
      </c>
      <c r="L53" s="374">
        <v>5.3031294957359996E-2</v>
      </c>
      <c r="M53" s="374">
        <v>6.3716705135335602E-2</v>
      </c>
      <c r="N53" s="374">
        <v>6.8821956711160606E-2</v>
      </c>
      <c r="O53" s="374">
        <v>6.1381745179829396E-2</v>
      </c>
      <c r="P53" s="374">
        <v>5.3941533648498297E-2</v>
      </c>
      <c r="Q53" s="374">
        <v>4.6501322117167197E-2</v>
      </c>
      <c r="R53" s="374">
        <v>3.9061110585836098E-2</v>
      </c>
      <c r="S53" s="374">
        <v>3.1620899054504999E-2</v>
      </c>
      <c r="T53" s="374">
        <v>2.4180687523173899E-2</v>
      </c>
      <c r="U53" s="374">
        <v>1.67404759918428E-2</v>
      </c>
      <c r="V53" s="374">
        <v>1.0230290878754201E-2</v>
      </c>
      <c r="W53" s="374">
        <v>0</v>
      </c>
      <c r="X53" s="374">
        <v>0</v>
      </c>
      <c r="Y53" s="374">
        <v>0</v>
      </c>
      <c r="Z53" s="374">
        <v>0</v>
      </c>
      <c r="AA53" s="374">
        <v>0</v>
      </c>
      <c r="AB53" s="374">
        <v>0</v>
      </c>
      <c r="AC53" s="374">
        <v>0</v>
      </c>
      <c r="AD53" s="374">
        <v>0</v>
      </c>
      <c r="AE53" s="374">
        <v>0</v>
      </c>
      <c r="AF53" s="374">
        <v>0</v>
      </c>
      <c r="AG53" s="374">
        <v>0</v>
      </c>
      <c r="AH53" s="1083">
        <v>0</v>
      </c>
      <c r="AI53" s="374">
        <v>0</v>
      </c>
      <c r="AJ53" s="85">
        <f t="shared" si="15"/>
        <v>0.919994028921023</v>
      </c>
    </row>
    <row r="54" spans="2:36" s="481" customFormat="1">
      <c r="B54" s="378" t="s">
        <v>76</v>
      </c>
      <c r="C54" s="379">
        <f t="shared" ref="C54:R54" si="35">+C55+C58+C65+C68</f>
        <v>884.88332684535885</v>
      </c>
      <c r="D54" s="379">
        <f t="shared" si="35"/>
        <v>1769.7666536907168</v>
      </c>
      <c r="E54" s="379">
        <f t="shared" si="35"/>
        <v>1769.7666536907168</v>
      </c>
      <c r="F54" s="379">
        <f t="shared" si="35"/>
        <v>1769.7666536907168</v>
      </c>
      <c r="G54" s="379">
        <f t="shared" si="35"/>
        <v>1769.7666536907168</v>
      </c>
      <c r="H54" s="379">
        <f t="shared" si="35"/>
        <v>1725.5224873646548</v>
      </c>
      <c r="I54" s="379">
        <f t="shared" si="35"/>
        <v>1548.5458219875813</v>
      </c>
      <c r="J54" s="379">
        <f t="shared" si="35"/>
        <v>1371.5691566128801</v>
      </c>
      <c r="K54" s="379">
        <f t="shared" si="35"/>
        <v>1194.5924912796415</v>
      </c>
      <c r="L54" s="379">
        <f t="shared" si="35"/>
        <v>1017.6158259124757</v>
      </c>
      <c r="M54" s="379">
        <f t="shared" si="35"/>
        <v>840.63916051710862</v>
      </c>
      <c r="N54" s="379">
        <f t="shared" si="35"/>
        <v>663.66249515012828</v>
      </c>
      <c r="O54" s="379">
        <f t="shared" si="35"/>
        <v>486.68582977041234</v>
      </c>
      <c r="P54" s="379">
        <f t="shared" si="35"/>
        <v>309.70916437206409</v>
      </c>
      <c r="Q54" s="379">
        <f t="shared" si="35"/>
        <v>132.73249902228682</v>
      </c>
      <c r="R54" s="379">
        <f t="shared" si="35"/>
        <v>0</v>
      </c>
      <c r="S54" s="379">
        <f t="shared" ref="S54:AI54" si="36">+S55+S58+S65+S68</f>
        <v>0</v>
      </c>
      <c r="T54" s="379">
        <f t="shared" si="36"/>
        <v>0</v>
      </c>
      <c r="U54" s="379">
        <f t="shared" si="36"/>
        <v>0</v>
      </c>
      <c r="V54" s="379">
        <f t="shared" si="36"/>
        <v>0</v>
      </c>
      <c r="W54" s="379">
        <f t="shared" si="36"/>
        <v>0</v>
      </c>
      <c r="X54" s="379">
        <f t="shared" si="36"/>
        <v>0</v>
      </c>
      <c r="Y54" s="379">
        <f t="shared" si="36"/>
        <v>0</v>
      </c>
      <c r="Z54" s="379">
        <f t="shared" si="36"/>
        <v>0</v>
      </c>
      <c r="AA54" s="379">
        <f t="shared" si="36"/>
        <v>0</v>
      </c>
      <c r="AB54" s="379">
        <f t="shared" si="36"/>
        <v>0</v>
      </c>
      <c r="AC54" s="379">
        <f t="shared" si="36"/>
        <v>0</v>
      </c>
      <c r="AD54" s="379">
        <f t="shared" si="36"/>
        <v>0</v>
      </c>
      <c r="AE54" s="379">
        <f t="shared" si="36"/>
        <v>0</v>
      </c>
      <c r="AF54" s="379">
        <f t="shared" si="36"/>
        <v>0</v>
      </c>
      <c r="AG54" s="379">
        <f t="shared" si="36"/>
        <v>0</v>
      </c>
      <c r="AH54" s="379">
        <f t="shared" ref="AH54" si="37">+AH55+AH58+AH65+AH68</f>
        <v>0</v>
      </c>
      <c r="AI54" s="379">
        <f t="shared" si="36"/>
        <v>0</v>
      </c>
      <c r="AJ54" s="80">
        <f t="shared" si="15"/>
        <v>17255.224873597461</v>
      </c>
    </row>
    <row r="55" spans="2:36" s="481" customFormat="1">
      <c r="B55" s="283" t="s">
        <v>23</v>
      </c>
      <c r="C55" s="374">
        <f t="shared" ref="C55:R55" si="38">+C56+C57</f>
        <v>95.465205803381622</v>
      </c>
      <c r="D55" s="374">
        <f t="shared" si="38"/>
        <v>190.93041160676344</v>
      </c>
      <c r="E55" s="374">
        <f t="shared" si="38"/>
        <v>190.93041160676344</v>
      </c>
      <c r="F55" s="374">
        <f t="shared" si="38"/>
        <v>190.93041160676344</v>
      </c>
      <c r="G55" s="374">
        <f t="shared" si="38"/>
        <v>190.93041160676344</v>
      </c>
      <c r="H55" s="374">
        <f t="shared" si="38"/>
        <v>186.15715131641602</v>
      </c>
      <c r="I55" s="374">
        <f t="shared" si="38"/>
        <v>167.0641101550292</v>
      </c>
      <c r="J55" s="374">
        <f t="shared" si="38"/>
        <v>147.9710689971968</v>
      </c>
      <c r="K55" s="374">
        <f t="shared" si="38"/>
        <v>128.87802783936539</v>
      </c>
      <c r="L55" s="374">
        <f t="shared" si="38"/>
        <v>109.78498667797759</v>
      </c>
      <c r="M55" s="374">
        <f t="shared" si="38"/>
        <v>90.691945509479396</v>
      </c>
      <c r="N55" s="374">
        <f t="shared" si="38"/>
        <v>71.598904348091978</v>
      </c>
      <c r="O55" s="374">
        <f t="shared" si="38"/>
        <v>52.50586318670458</v>
      </c>
      <c r="P55" s="374">
        <f t="shared" si="38"/>
        <v>33.412822025317183</v>
      </c>
      <c r="Q55" s="374">
        <f t="shared" si="38"/>
        <v>14.319780871040551</v>
      </c>
      <c r="R55" s="374">
        <f t="shared" si="38"/>
        <v>0</v>
      </c>
      <c r="S55" s="374">
        <f t="shared" ref="S55:AI55" si="39">+S56+S57</f>
        <v>0</v>
      </c>
      <c r="T55" s="374">
        <f t="shared" si="39"/>
        <v>0</v>
      </c>
      <c r="U55" s="374">
        <f t="shared" si="39"/>
        <v>0</v>
      </c>
      <c r="V55" s="374">
        <f t="shared" si="39"/>
        <v>0</v>
      </c>
      <c r="W55" s="374">
        <f t="shared" si="39"/>
        <v>0</v>
      </c>
      <c r="X55" s="374">
        <f t="shared" si="39"/>
        <v>0</v>
      </c>
      <c r="Y55" s="374">
        <f t="shared" si="39"/>
        <v>0</v>
      </c>
      <c r="Z55" s="374">
        <f t="shared" si="39"/>
        <v>0</v>
      </c>
      <c r="AA55" s="374">
        <f t="shared" si="39"/>
        <v>0</v>
      </c>
      <c r="AB55" s="374">
        <f t="shared" si="39"/>
        <v>0</v>
      </c>
      <c r="AC55" s="374">
        <f t="shared" si="39"/>
        <v>0</v>
      </c>
      <c r="AD55" s="374">
        <f t="shared" si="39"/>
        <v>0</v>
      </c>
      <c r="AE55" s="374">
        <f t="shared" si="39"/>
        <v>0</v>
      </c>
      <c r="AF55" s="374">
        <f t="shared" si="39"/>
        <v>0</v>
      </c>
      <c r="AG55" s="374">
        <f t="shared" si="39"/>
        <v>0</v>
      </c>
      <c r="AH55" s="1083">
        <f t="shared" ref="AH55" si="40">+AH56+AH57</f>
        <v>0</v>
      </c>
      <c r="AI55" s="374">
        <f t="shared" si="39"/>
        <v>0</v>
      </c>
      <c r="AJ55" s="95">
        <f t="shared" si="15"/>
        <v>1861.5715131570541</v>
      </c>
    </row>
    <row r="56" spans="2:36" s="481" customFormat="1">
      <c r="B56" s="375" t="s">
        <v>241</v>
      </c>
      <c r="C56" s="374">
        <v>94.331274011283398</v>
      </c>
      <c r="D56" s="374">
        <v>188.66254802256699</v>
      </c>
      <c r="E56" s="374">
        <v>188.66254802256699</v>
      </c>
      <c r="F56" s="374">
        <v>188.66254802256699</v>
      </c>
      <c r="G56" s="374">
        <v>188.66254802256699</v>
      </c>
      <c r="H56" s="374">
        <v>183.94598432218001</v>
      </c>
      <c r="I56" s="374">
        <v>165.079729520635</v>
      </c>
      <c r="J56" s="81">
        <v>146.21347471908899</v>
      </c>
      <c r="K56" s="374">
        <v>127.34721991754401</v>
      </c>
      <c r="L56" s="374">
        <v>108.480965115998</v>
      </c>
      <c r="M56" s="374">
        <v>89.61471030734161</v>
      </c>
      <c r="N56" s="374">
        <v>70.748455505796002</v>
      </c>
      <c r="O56" s="374">
        <v>51.882200704250401</v>
      </c>
      <c r="P56" s="374">
        <v>33.0159459027048</v>
      </c>
      <c r="Q56" s="374">
        <v>14.149691101159201</v>
      </c>
      <c r="R56" s="374">
        <v>0</v>
      </c>
      <c r="S56" s="374">
        <v>0</v>
      </c>
      <c r="T56" s="374">
        <v>0</v>
      </c>
      <c r="U56" s="374">
        <v>0</v>
      </c>
      <c r="V56" s="374">
        <v>0</v>
      </c>
      <c r="W56" s="374">
        <v>0</v>
      </c>
      <c r="X56" s="374">
        <v>0</v>
      </c>
      <c r="Y56" s="374">
        <v>0</v>
      </c>
      <c r="Z56" s="374">
        <v>0</v>
      </c>
      <c r="AA56" s="374">
        <v>0</v>
      </c>
      <c r="AB56" s="374">
        <v>0</v>
      </c>
      <c r="AC56" s="374">
        <v>0</v>
      </c>
      <c r="AD56" s="374">
        <v>0</v>
      </c>
      <c r="AE56" s="374">
        <v>0</v>
      </c>
      <c r="AF56" s="374">
        <v>0</v>
      </c>
      <c r="AG56" s="374">
        <v>0</v>
      </c>
      <c r="AH56" s="1083">
        <v>0</v>
      </c>
      <c r="AI56" s="374">
        <v>0</v>
      </c>
      <c r="AJ56" s="81">
        <f t="shared" si="15"/>
        <v>1839.4598432182493</v>
      </c>
    </row>
    <row r="57" spans="2:36" s="481" customFormat="1">
      <c r="B57" s="375" t="s">
        <v>242</v>
      </c>
      <c r="C57" s="374">
        <v>1.1339317920982299</v>
      </c>
      <c r="D57" s="374">
        <v>2.2678635841964598</v>
      </c>
      <c r="E57" s="374">
        <v>2.2678635841964598</v>
      </c>
      <c r="F57" s="374">
        <v>2.2678635841964598</v>
      </c>
      <c r="G57" s="374">
        <v>2.2678635841964598</v>
      </c>
      <c r="H57" s="374">
        <v>2.2111669942360099</v>
      </c>
      <c r="I57" s="374">
        <v>1.9843806343942101</v>
      </c>
      <c r="J57" s="81">
        <v>1.7575942781078</v>
      </c>
      <c r="K57" s="374">
        <v>1.5308079218213799</v>
      </c>
      <c r="L57" s="374">
        <v>1.3040215619795801</v>
      </c>
      <c r="M57" s="374">
        <v>1.07723520213778</v>
      </c>
      <c r="N57" s="374">
        <v>0.85044884229598106</v>
      </c>
      <c r="O57" s="374">
        <v>0.62366248245418199</v>
      </c>
      <c r="P57" s="374">
        <v>0.39687612261238198</v>
      </c>
      <c r="Q57" s="374">
        <v>0.17008976988134999</v>
      </c>
      <c r="R57" s="374">
        <v>0</v>
      </c>
      <c r="S57" s="374">
        <v>0</v>
      </c>
      <c r="T57" s="374">
        <v>0</v>
      </c>
      <c r="U57" s="374">
        <v>0</v>
      </c>
      <c r="V57" s="374">
        <v>0</v>
      </c>
      <c r="W57" s="374">
        <v>0</v>
      </c>
      <c r="X57" s="374">
        <v>0</v>
      </c>
      <c r="Y57" s="374">
        <v>0</v>
      </c>
      <c r="Z57" s="374">
        <v>0</v>
      </c>
      <c r="AA57" s="374">
        <v>0</v>
      </c>
      <c r="AB57" s="374">
        <v>0</v>
      </c>
      <c r="AC57" s="374">
        <v>0</v>
      </c>
      <c r="AD57" s="374">
        <v>0</v>
      </c>
      <c r="AE57" s="374">
        <v>0</v>
      </c>
      <c r="AF57" s="374">
        <v>0</v>
      </c>
      <c r="AG57" s="374">
        <v>0</v>
      </c>
      <c r="AH57" s="1083">
        <v>0</v>
      </c>
      <c r="AI57" s="374">
        <v>0</v>
      </c>
      <c r="AJ57" s="81">
        <f t="shared" si="15"/>
        <v>22.111669938804731</v>
      </c>
    </row>
    <row r="58" spans="2:36" s="481" customFormat="1">
      <c r="B58" s="283" t="s">
        <v>24</v>
      </c>
      <c r="C58" s="374">
        <f t="shared" ref="C58:AI58" si="41">+C59+C62</f>
        <v>530.70812977999992</v>
      </c>
      <c r="D58" s="374">
        <f t="shared" si="41"/>
        <v>1061.4162595599998</v>
      </c>
      <c r="E58" s="374">
        <f t="shared" si="41"/>
        <v>1061.4162595599998</v>
      </c>
      <c r="F58" s="374">
        <f t="shared" si="41"/>
        <v>1061.4162595599998</v>
      </c>
      <c r="G58" s="374">
        <f t="shared" si="41"/>
        <v>1061.4162595599998</v>
      </c>
      <c r="H58" s="374">
        <f t="shared" si="41"/>
        <v>1034.8808530800002</v>
      </c>
      <c r="I58" s="374">
        <f t="shared" si="41"/>
        <v>928.73922711</v>
      </c>
      <c r="J58" s="374">
        <f t="shared" si="41"/>
        <v>822.59760115000006</v>
      </c>
      <c r="K58" s="374">
        <f t="shared" si="41"/>
        <v>716.45597521999991</v>
      </c>
      <c r="L58" s="374">
        <f t="shared" si="41"/>
        <v>610.31434925999997</v>
      </c>
      <c r="M58" s="374">
        <f t="shared" si="41"/>
        <v>504.17272328999996</v>
      </c>
      <c r="N58" s="374">
        <f t="shared" si="41"/>
        <v>398.03109733000002</v>
      </c>
      <c r="O58" s="374">
        <f t="shared" si="41"/>
        <v>291.88947138000003</v>
      </c>
      <c r="P58" s="374">
        <f t="shared" si="41"/>
        <v>185.74784539999996</v>
      </c>
      <c r="Q58" s="374">
        <f t="shared" si="41"/>
        <v>79.606219449999998</v>
      </c>
      <c r="R58" s="374">
        <f t="shared" si="41"/>
        <v>0</v>
      </c>
      <c r="S58" s="374">
        <f t="shared" si="41"/>
        <v>0</v>
      </c>
      <c r="T58" s="374">
        <f t="shared" si="41"/>
        <v>0</v>
      </c>
      <c r="U58" s="374">
        <f t="shared" si="41"/>
        <v>0</v>
      </c>
      <c r="V58" s="374">
        <f t="shared" si="41"/>
        <v>0</v>
      </c>
      <c r="W58" s="374">
        <f t="shared" si="41"/>
        <v>0</v>
      </c>
      <c r="X58" s="374">
        <f t="shared" si="41"/>
        <v>0</v>
      </c>
      <c r="Y58" s="374">
        <f t="shared" si="41"/>
        <v>0</v>
      </c>
      <c r="Z58" s="374">
        <f t="shared" si="41"/>
        <v>0</v>
      </c>
      <c r="AA58" s="374">
        <f t="shared" si="41"/>
        <v>0</v>
      </c>
      <c r="AB58" s="374">
        <f t="shared" si="41"/>
        <v>0</v>
      </c>
      <c r="AC58" s="374">
        <f t="shared" si="41"/>
        <v>0</v>
      </c>
      <c r="AD58" s="374">
        <f t="shared" si="41"/>
        <v>0</v>
      </c>
      <c r="AE58" s="374">
        <f t="shared" si="41"/>
        <v>0</v>
      </c>
      <c r="AF58" s="374">
        <f t="shared" si="41"/>
        <v>0</v>
      </c>
      <c r="AG58" s="374">
        <f t="shared" si="41"/>
        <v>0</v>
      </c>
      <c r="AH58" s="1083">
        <f t="shared" ref="AH58" si="42">+AH59+AH62</f>
        <v>0</v>
      </c>
      <c r="AI58" s="374">
        <f t="shared" si="41"/>
        <v>0</v>
      </c>
      <c r="AJ58" s="81">
        <f t="shared" si="15"/>
        <v>10348.808530689996</v>
      </c>
    </row>
    <row r="59" spans="2:36" s="481" customFormat="1">
      <c r="B59" s="375" t="s">
        <v>241</v>
      </c>
      <c r="C59" s="374">
        <f t="shared" ref="C59:AI59" si="43">+C60+C61</f>
        <v>469.10147129999996</v>
      </c>
      <c r="D59" s="374">
        <f t="shared" si="43"/>
        <v>938.20294259999991</v>
      </c>
      <c r="E59" s="374">
        <f t="shared" si="43"/>
        <v>938.20294259999991</v>
      </c>
      <c r="F59" s="374">
        <f t="shared" si="43"/>
        <v>938.20294259999991</v>
      </c>
      <c r="G59" s="374">
        <f t="shared" si="43"/>
        <v>938.20294259999991</v>
      </c>
      <c r="H59" s="374">
        <f t="shared" si="43"/>
        <v>914.74786904000007</v>
      </c>
      <c r="I59" s="374">
        <f t="shared" si="43"/>
        <v>820.92757476999998</v>
      </c>
      <c r="J59" s="374">
        <f t="shared" si="43"/>
        <v>727.10728051000001</v>
      </c>
      <c r="K59" s="374">
        <f t="shared" si="43"/>
        <v>633.28698625999994</v>
      </c>
      <c r="L59" s="374">
        <f t="shared" si="43"/>
        <v>539.46669199999997</v>
      </c>
      <c r="M59" s="374">
        <f t="shared" si="43"/>
        <v>445.64639772999999</v>
      </c>
      <c r="N59" s="374">
        <f t="shared" si="43"/>
        <v>351.82610348000003</v>
      </c>
      <c r="O59" s="374">
        <f t="shared" si="43"/>
        <v>258.00580922</v>
      </c>
      <c r="P59" s="374">
        <f t="shared" si="43"/>
        <v>164.18551495999998</v>
      </c>
      <c r="Q59" s="374">
        <f t="shared" si="43"/>
        <v>70.365220690000001</v>
      </c>
      <c r="R59" s="374">
        <f t="shared" si="43"/>
        <v>0</v>
      </c>
      <c r="S59" s="374">
        <f t="shared" si="43"/>
        <v>0</v>
      </c>
      <c r="T59" s="374">
        <f t="shared" si="43"/>
        <v>0</v>
      </c>
      <c r="U59" s="374">
        <f t="shared" si="43"/>
        <v>0</v>
      </c>
      <c r="V59" s="374">
        <f t="shared" si="43"/>
        <v>0</v>
      </c>
      <c r="W59" s="374">
        <f t="shared" si="43"/>
        <v>0</v>
      </c>
      <c r="X59" s="374">
        <f t="shared" si="43"/>
        <v>0</v>
      </c>
      <c r="Y59" s="374">
        <f t="shared" si="43"/>
        <v>0</v>
      </c>
      <c r="Z59" s="374">
        <f t="shared" si="43"/>
        <v>0</v>
      </c>
      <c r="AA59" s="374">
        <f t="shared" si="43"/>
        <v>0</v>
      </c>
      <c r="AB59" s="374">
        <f t="shared" si="43"/>
        <v>0</v>
      </c>
      <c r="AC59" s="374">
        <f t="shared" si="43"/>
        <v>0</v>
      </c>
      <c r="AD59" s="374">
        <f t="shared" si="43"/>
        <v>0</v>
      </c>
      <c r="AE59" s="374">
        <f t="shared" si="43"/>
        <v>0</v>
      </c>
      <c r="AF59" s="374">
        <f t="shared" si="43"/>
        <v>0</v>
      </c>
      <c r="AG59" s="374">
        <f t="shared" si="43"/>
        <v>0</v>
      </c>
      <c r="AH59" s="1083">
        <f t="shared" ref="AH59" si="44">+AH60+AH61</f>
        <v>0</v>
      </c>
      <c r="AI59" s="374">
        <f t="shared" si="43"/>
        <v>0</v>
      </c>
      <c r="AJ59" s="81">
        <f t="shared" si="15"/>
        <v>9147.4786903600016</v>
      </c>
    </row>
    <row r="60" spans="2:36" s="481" customFormat="1">
      <c r="B60" s="376" t="s">
        <v>243</v>
      </c>
      <c r="C60" s="374">
        <v>176.42785387000001</v>
      </c>
      <c r="D60" s="374">
        <v>352.85570774000001</v>
      </c>
      <c r="E60" s="374">
        <v>352.85570774000001</v>
      </c>
      <c r="F60" s="374">
        <v>352.85570774000001</v>
      </c>
      <c r="G60" s="374">
        <v>352.85570774000001</v>
      </c>
      <c r="H60" s="374">
        <v>344.03431505000003</v>
      </c>
      <c r="I60" s="374">
        <v>308.74874426999997</v>
      </c>
      <c r="J60" s="81">
        <v>273.46317349999998</v>
      </c>
      <c r="K60" s="374">
        <v>238.17760272999999</v>
      </c>
      <c r="L60" s="374">
        <v>202.89203194999999</v>
      </c>
      <c r="M60" s="374">
        <v>167.60646118</v>
      </c>
      <c r="N60" s="374">
        <v>132.32089041</v>
      </c>
      <c r="O60" s="374">
        <v>97.035319629999989</v>
      </c>
      <c r="P60" s="374">
        <v>61.749748859999997</v>
      </c>
      <c r="Q60" s="374">
        <v>26.46417808</v>
      </c>
      <c r="R60" s="374">
        <v>0</v>
      </c>
      <c r="S60" s="374">
        <v>0</v>
      </c>
      <c r="T60" s="374">
        <v>0</v>
      </c>
      <c r="U60" s="374">
        <v>0</v>
      </c>
      <c r="V60" s="374">
        <v>0</v>
      </c>
      <c r="W60" s="374">
        <v>0</v>
      </c>
      <c r="X60" s="374">
        <v>0</v>
      </c>
      <c r="Y60" s="374">
        <v>0</v>
      </c>
      <c r="Z60" s="374">
        <v>0</v>
      </c>
      <c r="AA60" s="374">
        <v>0</v>
      </c>
      <c r="AB60" s="374">
        <v>0</v>
      </c>
      <c r="AC60" s="374">
        <v>0</v>
      </c>
      <c r="AD60" s="374">
        <v>0</v>
      </c>
      <c r="AE60" s="374">
        <v>0</v>
      </c>
      <c r="AF60" s="374">
        <v>0</v>
      </c>
      <c r="AG60" s="374">
        <v>0</v>
      </c>
      <c r="AH60" s="1083">
        <v>0</v>
      </c>
      <c r="AI60" s="374">
        <v>0</v>
      </c>
      <c r="AJ60" s="81">
        <f t="shared" si="15"/>
        <v>3440.3431504899991</v>
      </c>
    </row>
    <row r="61" spans="2:36" s="481" customFormat="1">
      <c r="B61" s="377" t="s">
        <v>244</v>
      </c>
      <c r="C61" s="374">
        <v>292.67361742999998</v>
      </c>
      <c r="D61" s="374">
        <v>585.34723485999996</v>
      </c>
      <c r="E61" s="374">
        <v>585.34723485999996</v>
      </c>
      <c r="F61" s="374">
        <v>585.34723485999996</v>
      </c>
      <c r="G61" s="374">
        <v>585.34723485999996</v>
      </c>
      <c r="H61" s="374">
        <v>570.71355399000004</v>
      </c>
      <c r="I61" s="374">
        <v>512.1788305</v>
      </c>
      <c r="J61" s="81">
        <v>453.64410700999997</v>
      </c>
      <c r="K61" s="374">
        <v>395.10938352999995</v>
      </c>
      <c r="L61" s="374">
        <v>336.57466005000003</v>
      </c>
      <c r="M61" s="374">
        <v>278.03993654999999</v>
      </c>
      <c r="N61" s="374">
        <v>219.50521307</v>
      </c>
      <c r="O61" s="374">
        <v>160.97048959</v>
      </c>
      <c r="P61" s="374">
        <v>102.4357661</v>
      </c>
      <c r="Q61" s="374">
        <v>43.901042609999998</v>
      </c>
      <c r="R61" s="374">
        <v>0</v>
      </c>
      <c r="S61" s="374">
        <v>0</v>
      </c>
      <c r="T61" s="374">
        <v>0</v>
      </c>
      <c r="U61" s="374">
        <v>0</v>
      </c>
      <c r="V61" s="374">
        <v>0</v>
      </c>
      <c r="W61" s="374">
        <v>0</v>
      </c>
      <c r="X61" s="374">
        <v>0</v>
      </c>
      <c r="Y61" s="374">
        <v>0</v>
      </c>
      <c r="Z61" s="374">
        <v>0</v>
      </c>
      <c r="AA61" s="374">
        <v>0</v>
      </c>
      <c r="AB61" s="374">
        <v>0</v>
      </c>
      <c r="AC61" s="374">
        <v>0</v>
      </c>
      <c r="AD61" s="374">
        <v>0</v>
      </c>
      <c r="AE61" s="374">
        <v>0</v>
      </c>
      <c r="AF61" s="374">
        <v>0</v>
      </c>
      <c r="AG61" s="374">
        <v>0</v>
      </c>
      <c r="AH61" s="1083">
        <v>0</v>
      </c>
      <c r="AI61" s="374">
        <v>0</v>
      </c>
      <c r="AJ61" s="81">
        <f t="shared" si="15"/>
        <v>5707.1355398699998</v>
      </c>
    </row>
    <row r="62" spans="2:36" s="481" customFormat="1">
      <c r="B62" s="375" t="s">
        <v>242</v>
      </c>
      <c r="C62" s="374">
        <f t="shared" ref="C62:AI62" si="45">+C63+C64</f>
        <v>61.606658480000007</v>
      </c>
      <c r="D62" s="374">
        <f t="shared" si="45"/>
        <v>123.21331696000001</v>
      </c>
      <c r="E62" s="374">
        <f t="shared" si="45"/>
        <v>123.21331696000001</v>
      </c>
      <c r="F62" s="374">
        <f t="shared" si="45"/>
        <v>123.21331696000001</v>
      </c>
      <c r="G62" s="374">
        <f t="shared" si="45"/>
        <v>123.21331696000001</v>
      </c>
      <c r="H62" s="374">
        <f t="shared" si="45"/>
        <v>120.13298404</v>
      </c>
      <c r="I62" s="374">
        <f t="shared" si="45"/>
        <v>107.81165233999999</v>
      </c>
      <c r="J62" s="374">
        <f t="shared" si="45"/>
        <v>95.490320640000007</v>
      </c>
      <c r="K62" s="374">
        <f t="shared" si="45"/>
        <v>83.168988960000007</v>
      </c>
      <c r="L62" s="374">
        <f t="shared" si="45"/>
        <v>70.847657260000005</v>
      </c>
      <c r="M62" s="374">
        <f t="shared" si="45"/>
        <v>58.526325559999997</v>
      </c>
      <c r="N62" s="374">
        <f t="shared" si="45"/>
        <v>46.204993849999994</v>
      </c>
      <c r="O62" s="374">
        <f t="shared" si="45"/>
        <v>33.88366216</v>
      </c>
      <c r="P62" s="374">
        <f t="shared" si="45"/>
        <v>21.562330439999997</v>
      </c>
      <c r="Q62" s="374">
        <f t="shared" si="45"/>
        <v>9.2409987600000001</v>
      </c>
      <c r="R62" s="374">
        <f t="shared" si="45"/>
        <v>0</v>
      </c>
      <c r="S62" s="374">
        <f t="shared" si="45"/>
        <v>0</v>
      </c>
      <c r="T62" s="374">
        <f t="shared" si="45"/>
        <v>0</v>
      </c>
      <c r="U62" s="374">
        <f t="shared" si="45"/>
        <v>0</v>
      </c>
      <c r="V62" s="374">
        <f t="shared" si="45"/>
        <v>0</v>
      </c>
      <c r="W62" s="374">
        <f t="shared" si="45"/>
        <v>0</v>
      </c>
      <c r="X62" s="374">
        <f t="shared" si="45"/>
        <v>0</v>
      </c>
      <c r="Y62" s="374">
        <f t="shared" si="45"/>
        <v>0</v>
      </c>
      <c r="Z62" s="374">
        <f t="shared" si="45"/>
        <v>0</v>
      </c>
      <c r="AA62" s="374">
        <f t="shared" si="45"/>
        <v>0</v>
      </c>
      <c r="AB62" s="374">
        <f t="shared" si="45"/>
        <v>0</v>
      </c>
      <c r="AC62" s="374">
        <f t="shared" si="45"/>
        <v>0</v>
      </c>
      <c r="AD62" s="374">
        <f t="shared" si="45"/>
        <v>0</v>
      </c>
      <c r="AE62" s="374">
        <f t="shared" si="45"/>
        <v>0</v>
      </c>
      <c r="AF62" s="374">
        <f t="shared" si="45"/>
        <v>0</v>
      </c>
      <c r="AG62" s="374">
        <f t="shared" si="45"/>
        <v>0</v>
      </c>
      <c r="AH62" s="1083">
        <f t="shared" ref="AH62" si="46">+AH63+AH64</f>
        <v>0</v>
      </c>
      <c r="AI62" s="374">
        <f t="shared" si="45"/>
        <v>0</v>
      </c>
      <c r="AJ62" s="81">
        <f t="shared" si="15"/>
        <v>1201.3298403300003</v>
      </c>
    </row>
    <row r="63" spans="2:36" s="481" customFormat="1">
      <c r="B63" s="376" t="s">
        <v>243</v>
      </c>
      <c r="C63" s="374">
        <v>53.975224020000006</v>
      </c>
      <c r="D63" s="374">
        <v>107.95044804000001</v>
      </c>
      <c r="E63" s="374">
        <v>107.95044804000001</v>
      </c>
      <c r="F63" s="374">
        <v>107.95044804000001</v>
      </c>
      <c r="G63" s="374">
        <v>107.95044804000001</v>
      </c>
      <c r="H63" s="374">
        <v>105.25168684</v>
      </c>
      <c r="I63" s="374">
        <v>94.45664201999999</v>
      </c>
      <c r="J63" s="81">
        <v>83.661597220000004</v>
      </c>
      <c r="K63" s="374">
        <v>72.866552430000013</v>
      </c>
      <c r="L63" s="374">
        <v>62.071507619999998</v>
      </c>
      <c r="M63" s="374">
        <v>51.276462819999999</v>
      </c>
      <c r="N63" s="374">
        <v>40.481417999999998</v>
      </c>
      <c r="O63" s="374">
        <v>29.686373199999998</v>
      </c>
      <c r="P63" s="374">
        <v>18.891328379999997</v>
      </c>
      <c r="Q63" s="374">
        <v>8.0962835900000005</v>
      </c>
      <c r="R63" s="374">
        <v>0</v>
      </c>
      <c r="S63" s="374">
        <v>0</v>
      </c>
      <c r="T63" s="374">
        <v>0</v>
      </c>
      <c r="U63" s="374">
        <v>0</v>
      </c>
      <c r="V63" s="374">
        <v>0</v>
      </c>
      <c r="W63" s="374">
        <v>0</v>
      </c>
      <c r="X63" s="374">
        <v>0</v>
      </c>
      <c r="Y63" s="374">
        <v>0</v>
      </c>
      <c r="Z63" s="374">
        <v>0</v>
      </c>
      <c r="AA63" s="374">
        <v>0</v>
      </c>
      <c r="AB63" s="374">
        <v>0</v>
      </c>
      <c r="AC63" s="374">
        <v>0</v>
      </c>
      <c r="AD63" s="374">
        <v>0</v>
      </c>
      <c r="AE63" s="374">
        <v>0</v>
      </c>
      <c r="AF63" s="374">
        <v>0</v>
      </c>
      <c r="AG63" s="374">
        <v>0</v>
      </c>
      <c r="AH63" s="1083">
        <v>0</v>
      </c>
      <c r="AI63" s="374">
        <v>0</v>
      </c>
      <c r="AJ63" s="81">
        <f t="shared" si="15"/>
        <v>1052.5168682999999</v>
      </c>
    </row>
    <row r="64" spans="2:36" s="481" customFormat="1">
      <c r="B64" s="377" t="s">
        <v>244</v>
      </c>
      <c r="C64" s="374">
        <v>7.6314344600000004</v>
      </c>
      <c r="D64" s="374">
        <v>15.262868920000001</v>
      </c>
      <c r="E64" s="374">
        <v>15.262868920000001</v>
      </c>
      <c r="F64" s="374">
        <v>15.262868920000001</v>
      </c>
      <c r="G64" s="374">
        <v>15.262868920000001</v>
      </c>
      <c r="H64" s="374">
        <v>14.881297199999999</v>
      </c>
      <c r="I64" s="374">
        <v>13.35501032</v>
      </c>
      <c r="J64" s="81">
        <v>11.828723419999999</v>
      </c>
      <c r="K64" s="374">
        <v>10.30243653</v>
      </c>
      <c r="L64" s="374">
        <v>8.7761496399999999</v>
      </c>
      <c r="M64" s="374">
        <v>7.2498627400000002</v>
      </c>
      <c r="N64" s="374">
        <v>5.7235758499999996</v>
      </c>
      <c r="O64" s="374">
        <v>4.1972889599999998</v>
      </c>
      <c r="P64" s="374">
        <v>2.6710020600000002</v>
      </c>
      <c r="Q64" s="374">
        <v>1.14471517</v>
      </c>
      <c r="R64" s="374">
        <v>0</v>
      </c>
      <c r="S64" s="374">
        <v>0</v>
      </c>
      <c r="T64" s="374">
        <v>0</v>
      </c>
      <c r="U64" s="374">
        <v>0</v>
      </c>
      <c r="V64" s="374">
        <v>0</v>
      </c>
      <c r="W64" s="374">
        <v>0</v>
      </c>
      <c r="X64" s="374">
        <v>0</v>
      </c>
      <c r="Y64" s="374">
        <v>0</v>
      </c>
      <c r="Z64" s="374">
        <v>0</v>
      </c>
      <c r="AA64" s="374">
        <v>0</v>
      </c>
      <c r="AB64" s="374">
        <v>0</v>
      </c>
      <c r="AC64" s="374">
        <v>0</v>
      </c>
      <c r="AD64" s="374">
        <v>0</v>
      </c>
      <c r="AE64" s="374">
        <v>0</v>
      </c>
      <c r="AF64" s="374">
        <v>0</v>
      </c>
      <c r="AG64" s="374">
        <v>0</v>
      </c>
      <c r="AH64" s="1083">
        <v>0</v>
      </c>
      <c r="AI64" s="374">
        <v>0</v>
      </c>
      <c r="AJ64" s="81">
        <f t="shared" si="15"/>
        <v>148.81297203000003</v>
      </c>
    </row>
    <row r="65" spans="2:36" s="481" customFormat="1">
      <c r="B65" s="283" t="s">
        <v>25</v>
      </c>
      <c r="C65" s="374">
        <f t="shared" ref="C65:R65" si="47">+C66+C67</f>
        <v>256.73832571331201</v>
      </c>
      <c r="D65" s="374">
        <f t="shared" si="47"/>
        <v>513.47665142662299</v>
      </c>
      <c r="E65" s="374">
        <f t="shared" si="47"/>
        <v>513.47665142662299</v>
      </c>
      <c r="F65" s="374">
        <f t="shared" si="47"/>
        <v>513.47665142662299</v>
      </c>
      <c r="G65" s="374">
        <f t="shared" si="47"/>
        <v>513.47665142662299</v>
      </c>
      <c r="H65" s="374">
        <f t="shared" si="47"/>
        <v>500.63973514834601</v>
      </c>
      <c r="I65" s="374">
        <f t="shared" si="47"/>
        <v>449.29207001250398</v>
      </c>
      <c r="J65" s="374">
        <f t="shared" si="47"/>
        <v>397.94440486529402</v>
      </c>
      <c r="K65" s="374">
        <f t="shared" si="47"/>
        <v>346.59673972945302</v>
      </c>
      <c r="L65" s="374">
        <f t="shared" si="47"/>
        <v>295.24907459361197</v>
      </c>
      <c r="M65" s="374">
        <f t="shared" si="47"/>
        <v>243.901409446402</v>
      </c>
      <c r="N65" s="374">
        <f t="shared" si="47"/>
        <v>192.5537443105606</v>
      </c>
      <c r="O65" s="374">
        <f t="shared" si="47"/>
        <v>141.2060791519836</v>
      </c>
      <c r="P65" s="374">
        <f t="shared" si="47"/>
        <v>89.858414004774403</v>
      </c>
      <c r="Q65" s="374">
        <f t="shared" si="47"/>
        <v>38.510748868932595</v>
      </c>
      <c r="R65" s="374">
        <f t="shared" si="47"/>
        <v>0</v>
      </c>
      <c r="S65" s="374">
        <f t="shared" ref="S65:AI65" si="48">+S66+S67</f>
        <v>0</v>
      </c>
      <c r="T65" s="374">
        <f t="shared" si="48"/>
        <v>0</v>
      </c>
      <c r="U65" s="374">
        <f t="shared" si="48"/>
        <v>0</v>
      </c>
      <c r="V65" s="374">
        <f t="shared" si="48"/>
        <v>0</v>
      </c>
      <c r="W65" s="374">
        <f t="shared" si="48"/>
        <v>0</v>
      </c>
      <c r="X65" s="374">
        <f t="shared" si="48"/>
        <v>0</v>
      </c>
      <c r="Y65" s="374">
        <f t="shared" si="48"/>
        <v>0</v>
      </c>
      <c r="Z65" s="374">
        <f t="shared" si="48"/>
        <v>0</v>
      </c>
      <c r="AA65" s="374">
        <f t="shared" si="48"/>
        <v>0</v>
      </c>
      <c r="AB65" s="374">
        <f t="shared" si="48"/>
        <v>0</v>
      </c>
      <c r="AC65" s="374">
        <f t="shared" si="48"/>
        <v>0</v>
      </c>
      <c r="AD65" s="374">
        <f t="shared" si="48"/>
        <v>0</v>
      </c>
      <c r="AE65" s="374">
        <f t="shared" si="48"/>
        <v>0</v>
      </c>
      <c r="AF65" s="374">
        <f t="shared" si="48"/>
        <v>0</v>
      </c>
      <c r="AG65" s="374">
        <f t="shared" si="48"/>
        <v>0</v>
      </c>
      <c r="AH65" s="1083">
        <f t="shared" ref="AH65" si="49">+AH66+AH67</f>
        <v>0</v>
      </c>
      <c r="AI65" s="374">
        <f t="shared" si="48"/>
        <v>0</v>
      </c>
      <c r="AJ65" s="81">
        <f t="shared" si="15"/>
        <v>5006.3973515516655</v>
      </c>
    </row>
    <row r="66" spans="2:36" s="481" customFormat="1">
      <c r="B66" s="375" t="s">
        <v>241</v>
      </c>
      <c r="C66" s="374">
        <v>138.44393862680502</v>
      </c>
      <c r="D66" s="374">
        <v>276.88787725360902</v>
      </c>
      <c r="E66" s="374">
        <v>276.88787725360902</v>
      </c>
      <c r="F66" s="374">
        <v>276.88787725360902</v>
      </c>
      <c r="G66" s="374">
        <v>276.88787725360902</v>
      </c>
      <c r="H66" s="374">
        <v>269.96568032283699</v>
      </c>
      <c r="I66" s="374">
        <v>242.27689259975</v>
      </c>
      <c r="J66" s="81">
        <v>214.58810487666199</v>
      </c>
      <c r="K66" s="374">
        <v>186.899317153575</v>
      </c>
      <c r="L66" s="374">
        <v>159.21052943048798</v>
      </c>
      <c r="M66" s="374">
        <v>131.5217417074</v>
      </c>
      <c r="N66" s="374">
        <v>103.83295398431299</v>
      </c>
      <c r="O66" s="374">
        <v>76.144166249857903</v>
      </c>
      <c r="P66" s="374">
        <v>48.455378515403005</v>
      </c>
      <c r="Q66" s="374">
        <v>20.766590792315597</v>
      </c>
      <c r="R66" s="374">
        <v>0</v>
      </c>
      <c r="S66" s="374">
        <v>0</v>
      </c>
      <c r="T66" s="374">
        <v>0</v>
      </c>
      <c r="U66" s="374">
        <v>0</v>
      </c>
      <c r="V66" s="374">
        <v>0</v>
      </c>
      <c r="W66" s="374">
        <v>0</v>
      </c>
      <c r="X66" s="374">
        <v>0</v>
      </c>
      <c r="Y66" s="374">
        <v>0</v>
      </c>
      <c r="Z66" s="374">
        <v>0</v>
      </c>
      <c r="AA66" s="374">
        <v>0</v>
      </c>
      <c r="AB66" s="374">
        <v>0</v>
      </c>
      <c r="AC66" s="374">
        <v>0</v>
      </c>
      <c r="AD66" s="374">
        <v>0</v>
      </c>
      <c r="AE66" s="374">
        <v>0</v>
      </c>
      <c r="AF66" s="374">
        <v>0</v>
      </c>
      <c r="AG66" s="374">
        <v>0</v>
      </c>
      <c r="AH66" s="1083">
        <v>0</v>
      </c>
      <c r="AI66" s="374">
        <v>0</v>
      </c>
      <c r="AJ66" s="81">
        <f t="shared" si="15"/>
        <v>2699.6568032738423</v>
      </c>
    </row>
    <row r="67" spans="2:36" s="481" customFormat="1">
      <c r="B67" s="375" t="s">
        <v>242</v>
      </c>
      <c r="C67" s="374">
        <v>118.29438708650699</v>
      </c>
      <c r="D67" s="374">
        <v>236.58877417301397</v>
      </c>
      <c r="E67" s="374">
        <v>236.58877417301397</v>
      </c>
      <c r="F67" s="374">
        <v>236.58877417301397</v>
      </c>
      <c r="G67" s="374">
        <v>236.58877417301397</v>
      </c>
      <c r="H67" s="374">
        <v>230.67405482550902</v>
      </c>
      <c r="I67" s="374">
        <v>207.01517741275399</v>
      </c>
      <c r="J67" s="81">
        <v>183.356299988632</v>
      </c>
      <c r="K67" s="374">
        <v>159.69742257587799</v>
      </c>
      <c r="L67" s="374">
        <v>136.03854516312398</v>
      </c>
      <c r="M67" s="374">
        <v>112.379667739002</v>
      </c>
      <c r="N67" s="374">
        <v>88.720790326247609</v>
      </c>
      <c r="O67" s="374">
        <v>65.061912902125698</v>
      </c>
      <c r="P67" s="374">
        <v>41.403035489371398</v>
      </c>
      <c r="Q67" s="374">
        <v>17.744158076616998</v>
      </c>
      <c r="R67" s="374">
        <v>0</v>
      </c>
      <c r="S67" s="374">
        <v>0</v>
      </c>
      <c r="T67" s="374">
        <v>0</v>
      </c>
      <c r="U67" s="374">
        <v>0</v>
      </c>
      <c r="V67" s="374">
        <v>0</v>
      </c>
      <c r="W67" s="374">
        <v>0</v>
      </c>
      <c r="X67" s="374">
        <v>0</v>
      </c>
      <c r="Y67" s="374">
        <v>0</v>
      </c>
      <c r="Z67" s="374">
        <v>0</v>
      </c>
      <c r="AA67" s="374">
        <v>0</v>
      </c>
      <c r="AB67" s="374">
        <v>0</v>
      </c>
      <c r="AC67" s="374">
        <v>0</v>
      </c>
      <c r="AD67" s="374">
        <v>0</v>
      </c>
      <c r="AE67" s="374">
        <v>0</v>
      </c>
      <c r="AF67" s="374">
        <v>0</v>
      </c>
      <c r="AG67" s="374">
        <v>0</v>
      </c>
      <c r="AH67" s="1083">
        <v>0</v>
      </c>
      <c r="AI67" s="374">
        <v>0</v>
      </c>
      <c r="AJ67" s="81">
        <f t="shared" si="15"/>
        <v>2306.7405482778231</v>
      </c>
    </row>
    <row r="68" spans="2:36" s="481" customFormat="1">
      <c r="B68" s="283" t="s">
        <v>26</v>
      </c>
      <c r="C68" s="374">
        <f t="shared" ref="C68:AC68" si="50">+C69+C70</f>
        <v>1.9716655486651828</v>
      </c>
      <c r="D68" s="374">
        <f t="shared" si="50"/>
        <v>3.9433310973303701</v>
      </c>
      <c r="E68" s="374">
        <f t="shared" si="50"/>
        <v>3.9433310973303701</v>
      </c>
      <c r="F68" s="374">
        <f t="shared" si="50"/>
        <v>3.9433310973303701</v>
      </c>
      <c r="G68" s="374">
        <f t="shared" si="50"/>
        <v>3.9433310973303701</v>
      </c>
      <c r="H68" s="374">
        <f t="shared" si="50"/>
        <v>3.84474781989248</v>
      </c>
      <c r="I68" s="374">
        <f t="shared" si="50"/>
        <v>3.4504147100482001</v>
      </c>
      <c r="J68" s="374">
        <f t="shared" si="50"/>
        <v>3.0560816003893247</v>
      </c>
      <c r="K68" s="374">
        <f t="shared" si="50"/>
        <v>2.6617484908231401</v>
      </c>
      <c r="L68" s="374">
        <f t="shared" si="50"/>
        <v>2.2674153808861677</v>
      </c>
      <c r="M68" s="374">
        <f t="shared" si="50"/>
        <v>1.873082271227293</v>
      </c>
      <c r="N68" s="374">
        <f t="shared" si="50"/>
        <v>1.478749161475712</v>
      </c>
      <c r="O68" s="374">
        <f t="shared" si="50"/>
        <v>1.0844160517241379</v>
      </c>
      <c r="P68" s="374">
        <f t="shared" si="50"/>
        <v>0.69008294197256204</v>
      </c>
      <c r="Q68" s="374">
        <f t="shared" si="50"/>
        <v>0.29574983231368224</v>
      </c>
      <c r="R68" s="374">
        <f t="shared" si="50"/>
        <v>0</v>
      </c>
      <c r="S68" s="374">
        <f t="shared" si="50"/>
        <v>0</v>
      </c>
      <c r="T68" s="374">
        <f t="shared" si="50"/>
        <v>0</v>
      </c>
      <c r="U68" s="374">
        <f t="shared" si="50"/>
        <v>0</v>
      </c>
      <c r="V68" s="374">
        <f t="shared" si="50"/>
        <v>0</v>
      </c>
      <c r="W68" s="374">
        <f t="shared" si="50"/>
        <v>0</v>
      </c>
      <c r="X68" s="374">
        <f t="shared" si="50"/>
        <v>0</v>
      </c>
      <c r="Y68" s="374">
        <f t="shared" si="50"/>
        <v>0</v>
      </c>
      <c r="Z68" s="374">
        <f t="shared" si="50"/>
        <v>0</v>
      </c>
      <c r="AA68" s="374">
        <f t="shared" si="50"/>
        <v>0</v>
      </c>
      <c r="AB68" s="374">
        <f t="shared" si="50"/>
        <v>0</v>
      </c>
      <c r="AC68" s="374">
        <f t="shared" si="50"/>
        <v>0</v>
      </c>
      <c r="AD68" s="374">
        <f t="shared" ref="AD68:AI68" si="51">+AD69+AD70</f>
        <v>0</v>
      </c>
      <c r="AE68" s="374">
        <f t="shared" si="51"/>
        <v>0</v>
      </c>
      <c r="AF68" s="374">
        <f t="shared" si="51"/>
        <v>0</v>
      </c>
      <c r="AG68" s="374">
        <f t="shared" si="51"/>
        <v>0</v>
      </c>
      <c r="AH68" s="1083">
        <f t="shared" si="51"/>
        <v>0</v>
      </c>
      <c r="AI68" s="374">
        <f t="shared" si="51"/>
        <v>0</v>
      </c>
      <c r="AJ68" s="81">
        <f t="shared" ref="AJ68:AJ95" si="52">SUM(C68:AI68)</f>
        <v>38.447478198739361</v>
      </c>
    </row>
    <row r="69" spans="2:36" s="481" customFormat="1">
      <c r="B69" s="375" t="s">
        <v>241</v>
      </c>
      <c r="C69" s="374">
        <v>1.36038212541713</v>
      </c>
      <c r="D69" s="374">
        <v>2.72076425083426</v>
      </c>
      <c r="E69" s="374">
        <v>2.72076425083426</v>
      </c>
      <c r="F69" s="374">
        <v>2.72076425083426</v>
      </c>
      <c r="G69" s="374">
        <v>2.72076425083426</v>
      </c>
      <c r="H69" s="374">
        <v>2.6527451446051202</v>
      </c>
      <c r="I69" s="374">
        <v>2.38066871950315</v>
      </c>
      <c r="J69" s="81">
        <v>2.1085922944011899</v>
      </c>
      <c r="K69" s="374">
        <v>1.8365158693919201</v>
      </c>
      <c r="L69" s="374">
        <v>1.5644394442899499</v>
      </c>
      <c r="M69" s="374">
        <v>1.29236301918799</v>
      </c>
      <c r="N69" s="374">
        <v>1.02028659408602</v>
      </c>
      <c r="O69" s="374">
        <v>0.74821016898405601</v>
      </c>
      <c r="P69" s="374">
        <v>0.47613374397478703</v>
      </c>
      <c r="Q69" s="374">
        <v>0.20405731887282202</v>
      </c>
      <c r="R69" s="374">
        <v>0</v>
      </c>
      <c r="S69" s="374">
        <v>0</v>
      </c>
      <c r="T69" s="374">
        <v>0</v>
      </c>
      <c r="U69" s="374">
        <v>0</v>
      </c>
      <c r="V69" s="374">
        <v>0</v>
      </c>
      <c r="W69" s="374">
        <v>0</v>
      </c>
      <c r="X69" s="374">
        <v>0</v>
      </c>
      <c r="Y69" s="374">
        <v>0</v>
      </c>
      <c r="Z69" s="374">
        <v>0</v>
      </c>
      <c r="AA69" s="374">
        <v>0</v>
      </c>
      <c r="AB69" s="374">
        <v>0</v>
      </c>
      <c r="AC69" s="374">
        <v>0</v>
      </c>
      <c r="AD69" s="374">
        <v>0</v>
      </c>
      <c r="AE69" s="374">
        <v>0</v>
      </c>
      <c r="AF69" s="374">
        <v>0</v>
      </c>
      <c r="AG69" s="374">
        <v>0</v>
      </c>
      <c r="AH69" s="1083">
        <v>0</v>
      </c>
      <c r="AI69" s="374">
        <v>0</v>
      </c>
      <c r="AJ69" s="81">
        <f t="shared" si="52"/>
        <v>26.527451446051174</v>
      </c>
    </row>
    <row r="70" spans="2:36" s="481" customFormat="1">
      <c r="B70" s="375" t="s">
        <v>242</v>
      </c>
      <c r="C70" s="374">
        <v>0.61128342324805296</v>
      </c>
      <c r="D70" s="374">
        <v>1.2225668464961101</v>
      </c>
      <c r="E70" s="374">
        <v>1.2225668464961101</v>
      </c>
      <c r="F70" s="374">
        <v>1.2225668464961101</v>
      </c>
      <c r="G70" s="374">
        <v>1.2225668464961101</v>
      </c>
      <c r="H70" s="374">
        <v>1.19200267528736</v>
      </c>
      <c r="I70" s="374">
        <v>1.0697459905450499</v>
      </c>
      <c r="J70" s="85">
        <v>0.94748930598813508</v>
      </c>
      <c r="K70" s="374">
        <v>0.82523262143122</v>
      </c>
      <c r="L70" s="374">
        <v>0.70297593659621804</v>
      </c>
      <c r="M70" s="374">
        <v>0.58071925203930297</v>
      </c>
      <c r="N70" s="374">
        <v>0.45846256738969199</v>
      </c>
      <c r="O70" s="374">
        <v>0.33620588274008201</v>
      </c>
      <c r="P70" s="374">
        <v>0.21394919799777498</v>
      </c>
      <c r="Q70" s="374">
        <v>9.1692513440860199E-2</v>
      </c>
      <c r="R70" s="374">
        <v>0</v>
      </c>
      <c r="S70" s="374">
        <v>0</v>
      </c>
      <c r="T70" s="374">
        <v>0</v>
      </c>
      <c r="U70" s="374">
        <v>0</v>
      </c>
      <c r="V70" s="374">
        <v>0</v>
      </c>
      <c r="W70" s="374">
        <v>0</v>
      </c>
      <c r="X70" s="374">
        <v>0</v>
      </c>
      <c r="Y70" s="374">
        <v>0</v>
      </c>
      <c r="Z70" s="374">
        <v>0</v>
      </c>
      <c r="AA70" s="374">
        <v>0</v>
      </c>
      <c r="AB70" s="374">
        <v>0</v>
      </c>
      <c r="AC70" s="374">
        <v>0</v>
      </c>
      <c r="AD70" s="374">
        <v>0</v>
      </c>
      <c r="AE70" s="374">
        <v>0</v>
      </c>
      <c r="AF70" s="374">
        <v>0</v>
      </c>
      <c r="AG70" s="374">
        <v>0</v>
      </c>
      <c r="AH70" s="1083">
        <v>0</v>
      </c>
      <c r="AI70" s="374">
        <v>0</v>
      </c>
      <c r="AJ70" s="85">
        <f t="shared" si="52"/>
        <v>11.920026752688187</v>
      </c>
    </row>
    <row r="71" spans="2:36" s="481" customFormat="1">
      <c r="B71" s="381" t="s">
        <v>27</v>
      </c>
      <c r="C71" s="357">
        <v>131.433608877935</v>
      </c>
      <c r="D71" s="357">
        <v>262.86721775587</v>
      </c>
      <c r="E71" s="357">
        <v>262.86721775587</v>
      </c>
      <c r="F71" s="357">
        <v>262.86721775587</v>
      </c>
      <c r="G71" s="357">
        <v>262.86721775587</v>
      </c>
      <c r="H71" s="357">
        <v>262.86721775587</v>
      </c>
      <c r="I71" s="357">
        <v>262.86721775587</v>
      </c>
      <c r="J71" s="80">
        <v>262.86721775587</v>
      </c>
      <c r="K71" s="357">
        <v>262.86721775587</v>
      </c>
      <c r="L71" s="357">
        <v>262.86721775587</v>
      </c>
      <c r="M71" s="357">
        <v>262.86721775587</v>
      </c>
      <c r="N71" s="357">
        <v>262.86721775587</v>
      </c>
      <c r="O71" s="357">
        <v>262.86721775587</v>
      </c>
      <c r="P71" s="357">
        <v>262.86721775587</v>
      </c>
      <c r="Q71" s="357">
        <v>262.86721775587</v>
      </c>
      <c r="R71" s="357">
        <v>262.86721775587</v>
      </c>
      <c r="S71" s="357">
        <v>262.86721775587</v>
      </c>
      <c r="T71" s="357">
        <v>256.29553731090698</v>
      </c>
      <c r="U71" s="357">
        <v>230.008815534609</v>
      </c>
      <c r="V71" s="357">
        <v>203.72209375831099</v>
      </c>
      <c r="W71" s="357">
        <v>177.43537198201298</v>
      </c>
      <c r="X71" s="357">
        <v>151.148650205715</v>
      </c>
      <c r="Y71" s="357">
        <v>124.86192843297199</v>
      </c>
      <c r="Z71" s="357">
        <v>98.5752066566737</v>
      </c>
      <c r="AA71" s="357">
        <v>72.288484880375592</v>
      </c>
      <c r="AB71" s="357">
        <v>46.001763107632804</v>
      </c>
      <c r="AC71" s="357">
        <v>19.715041331334699</v>
      </c>
      <c r="AD71" s="357">
        <v>0</v>
      </c>
      <c r="AE71" s="357">
        <v>0</v>
      </c>
      <c r="AF71" s="357">
        <v>0</v>
      </c>
      <c r="AG71" s="357">
        <v>0</v>
      </c>
      <c r="AH71" s="1104">
        <v>0</v>
      </c>
      <c r="AI71" s="357">
        <v>0</v>
      </c>
      <c r="AJ71" s="80">
        <f t="shared" si="52"/>
        <v>5717.3619861724001</v>
      </c>
    </row>
    <row r="72" spans="2:36" s="481" customFormat="1">
      <c r="B72" s="381" t="s">
        <v>520</v>
      </c>
      <c r="C72" s="357">
        <v>91.40625</v>
      </c>
      <c r="D72" s="357">
        <v>182.8125</v>
      </c>
      <c r="E72" s="357">
        <v>182.8125</v>
      </c>
      <c r="F72" s="357">
        <v>91.40625</v>
      </c>
      <c r="G72" s="357">
        <v>0</v>
      </c>
      <c r="H72" s="357">
        <v>0</v>
      </c>
      <c r="I72" s="357">
        <v>0</v>
      </c>
      <c r="J72" s="80">
        <v>0</v>
      </c>
      <c r="K72" s="357">
        <v>0</v>
      </c>
      <c r="L72" s="357">
        <v>0</v>
      </c>
      <c r="M72" s="357">
        <v>0</v>
      </c>
      <c r="N72" s="357">
        <v>0</v>
      </c>
      <c r="O72" s="357">
        <v>0</v>
      </c>
      <c r="P72" s="357">
        <v>0</v>
      </c>
      <c r="Q72" s="357">
        <v>0</v>
      </c>
      <c r="R72" s="357">
        <v>0</v>
      </c>
      <c r="S72" s="357">
        <v>0</v>
      </c>
      <c r="T72" s="357">
        <v>0</v>
      </c>
      <c r="U72" s="357">
        <v>0</v>
      </c>
      <c r="V72" s="357">
        <v>0</v>
      </c>
      <c r="W72" s="357">
        <v>0</v>
      </c>
      <c r="X72" s="357">
        <v>0</v>
      </c>
      <c r="Y72" s="357">
        <v>0</v>
      </c>
      <c r="Z72" s="357">
        <v>0</v>
      </c>
      <c r="AA72" s="357">
        <v>0</v>
      </c>
      <c r="AB72" s="357">
        <v>0</v>
      </c>
      <c r="AC72" s="357">
        <v>0</v>
      </c>
      <c r="AD72" s="357">
        <v>0</v>
      </c>
      <c r="AE72" s="357">
        <v>0</v>
      </c>
      <c r="AF72" s="357">
        <v>0</v>
      </c>
      <c r="AG72" s="357">
        <v>0</v>
      </c>
      <c r="AH72" s="1104">
        <v>0</v>
      </c>
      <c r="AI72" s="357">
        <v>0</v>
      </c>
      <c r="AJ72" s="80">
        <f t="shared" si="52"/>
        <v>548.4375</v>
      </c>
    </row>
    <row r="73" spans="2:36" s="481" customFormat="1">
      <c r="B73" s="356" t="s">
        <v>627</v>
      </c>
      <c r="C73" s="382">
        <v>40.46875</v>
      </c>
      <c r="D73" s="382">
        <v>80.9375</v>
      </c>
      <c r="E73" s="382">
        <v>80.9375</v>
      </c>
      <c r="F73" s="382">
        <v>80.9375</v>
      </c>
      <c r="G73" s="382">
        <v>40.46875</v>
      </c>
      <c r="H73" s="382">
        <v>0</v>
      </c>
      <c r="I73" s="382">
        <v>0</v>
      </c>
      <c r="J73" s="80">
        <v>0</v>
      </c>
      <c r="K73" s="382">
        <v>0</v>
      </c>
      <c r="L73" s="382">
        <v>0</v>
      </c>
      <c r="M73" s="382">
        <v>0</v>
      </c>
      <c r="N73" s="382">
        <v>0</v>
      </c>
      <c r="O73" s="382">
        <v>0</v>
      </c>
      <c r="P73" s="382">
        <v>0</v>
      </c>
      <c r="Q73" s="382">
        <v>0</v>
      </c>
      <c r="R73" s="382">
        <v>0</v>
      </c>
      <c r="S73" s="382">
        <v>0</v>
      </c>
      <c r="T73" s="382">
        <v>0</v>
      </c>
      <c r="U73" s="382">
        <v>0</v>
      </c>
      <c r="V73" s="382">
        <v>0</v>
      </c>
      <c r="W73" s="382">
        <v>0</v>
      </c>
      <c r="X73" s="382">
        <v>0</v>
      </c>
      <c r="Y73" s="382">
        <v>0</v>
      </c>
      <c r="Z73" s="382">
        <v>0</v>
      </c>
      <c r="AA73" s="382">
        <v>0</v>
      </c>
      <c r="AB73" s="382">
        <v>0</v>
      </c>
      <c r="AC73" s="382">
        <v>0</v>
      </c>
      <c r="AD73" s="382">
        <v>0</v>
      </c>
      <c r="AE73" s="382">
        <v>0</v>
      </c>
      <c r="AF73" s="382">
        <v>0</v>
      </c>
      <c r="AG73" s="382">
        <v>0</v>
      </c>
      <c r="AH73" s="382">
        <v>0</v>
      </c>
      <c r="AI73" s="382">
        <v>0</v>
      </c>
      <c r="AJ73" s="80">
        <f t="shared" si="52"/>
        <v>323.75</v>
      </c>
    </row>
    <row r="74" spans="2:36" s="481" customFormat="1">
      <c r="B74" s="356" t="s">
        <v>628</v>
      </c>
      <c r="C74" s="382">
        <v>124.84375</v>
      </c>
      <c r="D74" s="382">
        <v>249.6875</v>
      </c>
      <c r="E74" s="382">
        <v>249.6875</v>
      </c>
      <c r="F74" s="382">
        <v>249.6875</v>
      </c>
      <c r="G74" s="382">
        <v>249.6875</v>
      </c>
      <c r="H74" s="382">
        <v>249.6875</v>
      </c>
      <c r="I74" s="382">
        <v>249.6875</v>
      </c>
      <c r="J74" s="80">
        <v>249.6875</v>
      </c>
      <c r="K74" s="382">
        <v>249.6875</v>
      </c>
      <c r="L74" s="382">
        <v>124.84375</v>
      </c>
      <c r="M74" s="382">
        <v>0</v>
      </c>
      <c r="N74" s="382">
        <v>0</v>
      </c>
      <c r="O74" s="382">
        <v>0</v>
      </c>
      <c r="P74" s="382">
        <v>0</v>
      </c>
      <c r="Q74" s="382">
        <v>0</v>
      </c>
      <c r="R74" s="382">
        <v>0</v>
      </c>
      <c r="S74" s="382">
        <v>0</v>
      </c>
      <c r="T74" s="382">
        <v>0</v>
      </c>
      <c r="U74" s="382">
        <v>0</v>
      </c>
      <c r="V74" s="382">
        <v>0</v>
      </c>
      <c r="W74" s="382">
        <v>0</v>
      </c>
      <c r="X74" s="382">
        <v>0</v>
      </c>
      <c r="Y74" s="382">
        <v>0</v>
      </c>
      <c r="Z74" s="382">
        <v>0</v>
      </c>
      <c r="AA74" s="382">
        <v>0</v>
      </c>
      <c r="AB74" s="382">
        <v>0</v>
      </c>
      <c r="AC74" s="382">
        <v>0</v>
      </c>
      <c r="AD74" s="382">
        <v>0</v>
      </c>
      <c r="AE74" s="382">
        <v>0</v>
      </c>
      <c r="AF74" s="382">
        <v>0</v>
      </c>
      <c r="AG74" s="382">
        <v>0</v>
      </c>
      <c r="AH74" s="382">
        <v>0</v>
      </c>
      <c r="AI74" s="382">
        <v>0</v>
      </c>
      <c r="AJ74" s="80">
        <f t="shared" si="52"/>
        <v>2247.1875</v>
      </c>
    </row>
    <row r="75" spans="2:36" s="481" customFormat="1">
      <c r="B75" s="356" t="s">
        <v>428</v>
      </c>
      <c r="C75" s="382">
        <v>33.125</v>
      </c>
      <c r="D75" s="382">
        <v>66.25</v>
      </c>
      <c r="E75" s="382">
        <v>66.25</v>
      </c>
      <c r="F75" s="382">
        <v>66.25</v>
      </c>
      <c r="G75" s="382">
        <v>66.25</v>
      </c>
      <c r="H75" s="382">
        <v>66.25</v>
      </c>
      <c r="I75" s="382">
        <v>66.25</v>
      </c>
      <c r="J75" s="80">
        <v>66.25</v>
      </c>
      <c r="K75" s="382">
        <v>66.25</v>
      </c>
      <c r="L75" s="382">
        <v>66.25</v>
      </c>
      <c r="M75" s="382">
        <v>0</v>
      </c>
      <c r="N75" s="382">
        <v>0</v>
      </c>
      <c r="O75" s="382">
        <v>0</v>
      </c>
      <c r="P75" s="382">
        <v>0</v>
      </c>
      <c r="Q75" s="382">
        <v>0</v>
      </c>
      <c r="R75" s="382">
        <v>0</v>
      </c>
      <c r="S75" s="382">
        <v>0</v>
      </c>
      <c r="T75" s="382">
        <v>0</v>
      </c>
      <c r="U75" s="382">
        <v>0</v>
      </c>
      <c r="V75" s="382">
        <v>0</v>
      </c>
      <c r="W75" s="382">
        <v>0</v>
      </c>
      <c r="X75" s="382">
        <v>0</v>
      </c>
      <c r="Y75" s="382">
        <v>0</v>
      </c>
      <c r="Z75" s="382">
        <v>0</v>
      </c>
      <c r="AA75" s="382">
        <v>0</v>
      </c>
      <c r="AB75" s="382">
        <v>0</v>
      </c>
      <c r="AC75" s="382">
        <v>0</v>
      </c>
      <c r="AD75" s="382">
        <v>0</v>
      </c>
      <c r="AE75" s="382">
        <v>0</v>
      </c>
      <c r="AF75" s="382">
        <v>0</v>
      </c>
      <c r="AG75" s="382">
        <v>0</v>
      </c>
      <c r="AH75" s="382">
        <v>0</v>
      </c>
      <c r="AI75" s="382">
        <v>0</v>
      </c>
      <c r="AJ75" s="80">
        <f t="shared" si="52"/>
        <v>629.375</v>
      </c>
    </row>
    <row r="76" spans="2:36" s="481" customFormat="1">
      <c r="B76" s="381" t="s">
        <v>629</v>
      </c>
      <c r="C76" s="382">
        <v>103.125</v>
      </c>
      <c r="D76" s="382">
        <v>206.25</v>
      </c>
      <c r="E76" s="382">
        <v>206.25</v>
      </c>
      <c r="F76" s="382">
        <v>206.25</v>
      </c>
      <c r="G76" s="382">
        <v>206.25</v>
      </c>
      <c r="H76" s="382">
        <v>206.25</v>
      </c>
      <c r="I76" s="382">
        <v>206.25</v>
      </c>
      <c r="J76" s="80">
        <v>206.25</v>
      </c>
      <c r="K76" s="382">
        <v>206.25</v>
      </c>
      <c r="L76" s="382">
        <v>206.25</v>
      </c>
      <c r="M76" s="382">
        <v>206.25</v>
      </c>
      <c r="N76" s="382">
        <v>206.25</v>
      </c>
      <c r="O76" s="382">
        <v>206.25</v>
      </c>
      <c r="P76" s="382">
        <v>206.25</v>
      </c>
      <c r="Q76" s="382">
        <v>206.25</v>
      </c>
      <c r="R76" s="382">
        <v>206.25</v>
      </c>
      <c r="S76" s="382">
        <v>206.25</v>
      </c>
      <c r="T76" s="382">
        <v>206.25</v>
      </c>
      <c r="U76" s="382">
        <v>206.25</v>
      </c>
      <c r="V76" s="382">
        <v>206.25</v>
      </c>
      <c r="W76" s="382">
        <v>206.25</v>
      </c>
      <c r="X76" s="382">
        <v>206.25</v>
      </c>
      <c r="Y76" s="382">
        <v>206.25</v>
      </c>
      <c r="Z76" s="382">
        <v>206.25</v>
      </c>
      <c r="AA76" s="382">
        <v>206.25</v>
      </c>
      <c r="AB76" s="382">
        <v>206.25</v>
      </c>
      <c r="AC76" s="382">
        <v>206.25</v>
      </c>
      <c r="AD76" s="382">
        <v>206.25</v>
      </c>
      <c r="AE76" s="382">
        <v>206.25</v>
      </c>
      <c r="AF76" s="382">
        <v>103.125</v>
      </c>
      <c r="AG76" s="382">
        <v>0</v>
      </c>
      <c r="AH76" s="382">
        <v>0</v>
      </c>
      <c r="AI76" s="382">
        <v>0</v>
      </c>
      <c r="AJ76" s="80">
        <f t="shared" si="52"/>
        <v>5981.25</v>
      </c>
    </row>
    <row r="77" spans="2:36" s="481" customFormat="1">
      <c r="B77" s="381" t="s">
        <v>421</v>
      </c>
      <c r="C77" s="382">
        <v>154.6875</v>
      </c>
      <c r="D77" s="382">
        <v>309.375</v>
      </c>
      <c r="E77" s="382">
        <v>154.6875</v>
      </c>
      <c r="F77" s="382">
        <v>0</v>
      </c>
      <c r="G77" s="382">
        <v>0</v>
      </c>
      <c r="H77" s="382">
        <v>0</v>
      </c>
      <c r="I77" s="382">
        <v>0</v>
      </c>
      <c r="J77" s="80">
        <v>0</v>
      </c>
      <c r="K77" s="382">
        <v>0</v>
      </c>
      <c r="L77" s="382">
        <v>0</v>
      </c>
      <c r="M77" s="382">
        <v>0</v>
      </c>
      <c r="N77" s="382">
        <v>0</v>
      </c>
      <c r="O77" s="382">
        <v>0</v>
      </c>
      <c r="P77" s="382">
        <v>0</v>
      </c>
      <c r="Q77" s="382">
        <v>0</v>
      </c>
      <c r="R77" s="382">
        <v>0</v>
      </c>
      <c r="S77" s="382">
        <v>0</v>
      </c>
      <c r="T77" s="382">
        <v>0</v>
      </c>
      <c r="U77" s="382">
        <v>0</v>
      </c>
      <c r="V77" s="382">
        <v>0</v>
      </c>
      <c r="W77" s="382">
        <v>0</v>
      </c>
      <c r="X77" s="382">
        <v>0</v>
      </c>
      <c r="Y77" s="382">
        <v>0</v>
      </c>
      <c r="Z77" s="382">
        <v>0</v>
      </c>
      <c r="AA77" s="382">
        <v>0</v>
      </c>
      <c r="AB77" s="382">
        <v>0</v>
      </c>
      <c r="AC77" s="382">
        <v>0</v>
      </c>
      <c r="AD77" s="382">
        <v>0</v>
      </c>
      <c r="AE77" s="382">
        <v>0</v>
      </c>
      <c r="AF77" s="382">
        <v>0</v>
      </c>
      <c r="AG77" s="382">
        <v>0</v>
      </c>
      <c r="AH77" s="382">
        <v>0</v>
      </c>
      <c r="AI77" s="382">
        <v>0</v>
      </c>
      <c r="AJ77" s="80">
        <f t="shared" si="52"/>
        <v>618.75</v>
      </c>
    </row>
    <row r="78" spans="2:36" s="481" customFormat="1">
      <c r="B78" s="381" t="s">
        <v>521</v>
      </c>
      <c r="C78" s="382">
        <v>128.90625</v>
      </c>
      <c r="D78" s="382">
        <v>257.8125</v>
      </c>
      <c r="E78" s="382">
        <v>257.8125</v>
      </c>
      <c r="F78" s="382">
        <v>257.8125</v>
      </c>
      <c r="G78" s="382">
        <v>257.8125</v>
      </c>
      <c r="H78" s="382">
        <v>257.8125</v>
      </c>
      <c r="I78" s="382">
        <v>257.8125</v>
      </c>
      <c r="J78" s="80">
        <v>257.8125</v>
      </c>
      <c r="K78" s="382">
        <v>128.90625</v>
      </c>
      <c r="L78" s="382">
        <v>0</v>
      </c>
      <c r="M78" s="382">
        <v>0</v>
      </c>
      <c r="N78" s="382">
        <v>0</v>
      </c>
      <c r="O78" s="382">
        <v>0</v>
      </c>
      <c r="P78" s="382">
        <v>0</v>
      </c>
      <c r="Q78" s="382">
        <v>0</v>
      </c>
      <c r="R78" s="382">
        <v>0</v>
      </c>
      <c r="S78" s="382">
        <v>0</v>
      </c>
      <c r="T78" s="382">
        <v>0</v>
      </c>
      <c r="U78" s="382">
        <v>0</v>
      </c>
      <c r="V78" s="382">
        <v>0</v>
      </c>
      <c r="W78" s="382">
        <v>0</v>
      </c>
      <c r="X78" s="382">
        <v>0</v>
      </c>
      <c r="Y78" s="382">
        <v>0</v>
      </c>
      <c r="Z78" s="382">
        <v>0</v>
      </c>
      <c r="AA78" s="382">
        <v>0</v>
      </c>
      <c r="AB78" s="382">
        <v>0</v>
      </c>
      <c r="AC78" s="382">
        <v>0</v>
      </c>
      <c r="AD78" s="382">
        <v>0</v>
      </c>
      <c r="AE78" s="382">
        <v>0</v>
      </c>
      <c r="AF78" s="382">
        <v>0</v>
      </c>
      <c r="AG78" s="382">
        <v>0</v>
      </c>
      <c r="AH78" s="382">
        <v>0</v>
      </c>
      <c r="AI78" s="382">
        <v>0</v>
      </c>
      <c r="AJ78" s="80">
        <f t="shared" si="52"/>
        <v>2062.5</v>
      </c>
    </row>
    <row r="79" spans="2:36" s="481" customFormat="1">
      <c r="B79" s="381" t="s">
        <v>430</v>
      </c>
      <c r="C79" s="382">
        <v>62.34375</v>
      </c>
      <c r="D79" s="382">
        <v>124.6875</v>
      </c>
      <c r="E79" s="382">
        <v>124.6875</v>
      </c>
      <c r="F79" s="382">
        <v>124.6875</v>
      </c>
      <c r="G79" s="382">
        <v>124.6875</v>
      </c>
      <c r="H79" s="382">
        <v>124.6875</v>
      </c>
      <c r="I79" s="382">
        <v>124.6875</v>
      </c>
      <c r="J79" s="80">
        <v>124.6875</v>
      </c>
      <c r="K79" s="382">
        <v>124.6875</v>
      </c>
      <c r="L79" s="382">
        <v>124.6875</v>
      </c>
      <c r="M79" s="382">
        <v>124.6875</v>
      </c>
      <c r="N79" s="382">
        <v>124.6875</v>
      </c>
      <c r="O79" s="382">
        <v>124.6875</v>
      </c>
      <c r="P79" s="382">
        <v>124.6875</v>
      </c>
      <c r="Q79" s="382">
        <v>124.6875</v>
      </c>
      <c r="R79" s="382">
        <v>124.6875</v>
      </c>
      <c r="S79" s="382">
        <v>124.6875</v>
      </c>
      <c r="T79" s="382">
        <v>124.6875</v>
      </c>
      <c r="U79" s="382">
        <v>0</v>
      </c>
      <c r="V79" s="382">
        <v>0</v>
      </c>
      <c r="W79" s="382">
        <v>0</v>
      </c>
      <c r="X79" s="382">
        <v>0</v>
      </c>
      <c r="Y79" s="382">
        <v>0</v>
      </c>
      <c r="Z79" s="382">
        <v>0</v>
      </c>
      <c r="AA79" s="382">
        <v>0</v>
      </c>
      <c r="AB79" s="382">
        <v>0</v>
      </c>
      <c r="AC79" s="382">
        <v>0</v>
      </c>
      <c r="AD79" s="382">
        <v>0</v>
      </c>
      <c r="AE79" s="382">
        <v>0</v>
      </c>
      <c r="AF79" s="382">
        <v>0</v>
      </c>
      <c r="AG79" s="382">
        <v>0</v>
      </c>
      <c r="AH79" s="382">
        <v>0</v>
      </c>
      <c r="AI79" s="382">
        <v>0</v>
      </c>
      <c r="AJ79" s="80">
        <f t="shared" si="52"/>
        <v>2182.03125</v>
      </c>
    </row>
    <row r="80" spans="2:36" s="481" customFormat="1">
      <c r="B80" s="381" t="s">
        <v>542</v>
      </c>
      <c r="C80" s="382">
        <v>97.96875</v>
      </c>
      <c r="D80" s="382">
        <v>195.9375</v>
      </c>
      <c r="E80" s="382">
        <v>195.9375</v>
      </c>
      <c r="F80" s="382">
        <v>195.9375</v>
      </c>
      <c r="G80" s="382">
        <v>195.9375</v>
      </c>
      <c r="H80" s="382">
        <v>195.9375</v>
      </c>
      <c r="I80" s="382">
        <v>195.9375</v>
      </c>
      <c r="J80" s="80">
        <v>195.9375</v>
      </c>
      <c r="K80" s="382">
        <v>195.9375</v>
      </c>
      <c r="L80" s="382">
        <v>195.9375</v>
      </c>
      <c r="M80" s="382">
        <v>195.9375</v>
      </c>
      <c r="N80" s="382">
        <v>195.9375</v>
      </c>
      <c r="O80" s="382">
        <v>195.9375</v>
      </c>
      <c r="P80" s="382">
        <v>195.9375</v>
      </c>
      <c r="Q80" s="382">
        <v>195.9375</v>
      </c>
      <c r="R80" s="382">
        <v>195.9375</v>
      </c>
      <c r="S80" s="382">
        <v>195.9375</v>
      </c>
      <c r="T80" s="382">
        <v>195.9375</v>
      </c>
      <c r="U80" s="382">
        <v>195.9375</v>
      </c>
      <c r="V80" s="382">
        <v>195.9375</v>
      </c>
      <c r="W80" s="382">
        <v>195.9375</v>
      </c>
      <c r="X80" s="382">
        <v>195.9375</v>
      </c>
      <c r="Y80" s="382">
        <v>195.9375</v>
      </c>
      <c r="Z80" s="382">
        <v>195.9375</v>
      </c>
      <c r="AA80" s="382">
        <v>195.9375</v>
      </c>
      <c r="AB80" s="382">
        <v>195.9375</v>
      </c>
      <c r="AC80" s="382">
        <v>195.9375</v>
      </c>
      <c r="AD80" s="382">
        <v>195.9375</v>
      </c>
      <c r="AE80" s="382">
        <v>195.9375</v>
      </c>
      <c r="AF80" s="382">
        <v>195.9375</v>
      </c>
      <c r="AG80" s="382">
        <v>195.9375</v>
      </c>
      <c r="AH80" s="382">
        <v>195.9375</v>
      </c>
      <c r="AI80" s="382">
        <v>13029.84375</v>
      </c>
      <c r="AJ80" s="80">
        <f t="shared" si="52"/>
        <v>19201.875</v>
      </c>
    </row>
    <row r="81" spans="2:36" s="481" customFormat="1">
      <c r="B81" s="381" t="s">
        <v>422</v>
      </c>
      <c r="C81" s="382">
        <v>243.75</v>
      </c>
      <c r="D81" s="382">
        <v>487.5</v>
      </c>
      <c r="E81" s="382">
        <v>487.5</v>
      </c>
      <c r="F81" s="382">
        <v>487.5</v>
      </c>
      <c r="G81" s="382">
        <v>487.5</v>
      </c>
      <c r="H81" s="382">
        <v>487.5</v>
      </c>
      <c r="I81" s="382">
        <v>487.5</v>
      </c>
      <c r="J81" s="80">
        <v>243.75</v>
      </c>
      <c r="K81" s="382">
        <v>0</v>
      </c>
      <c r="L81" s="382">
        <v>0</v>
      </c>
      <c r="M81" s="382">
        <v>0</v>
      </c>
      <c r="N81" s="382">
        <v>0</v>
      </c>
      <c r="O81" s="382">
        <v>0</v>
      </c>
      <c r="P81" s="382">
        <v>0</v>
      </c>
      <c r="Q81" s="382">
        <v>0</v>
      </c>
      <c r="R81" s="382">
        <v>0</v>
      </c>
      <c r="S81" s="382">
        <v>0</v>
      </c>
      <c r="T81" s="382">
        <v>0</v>
      </c>
      <c r="U81" s="382">
        <v>0</v>
      </c>
      <c r="V81" s="382">
        <v>0</v>
      </c>
      <c r="W81" s="382">
        <v>0</v>
      </c>
      <c r="X81" s="382">
        <v>0</v>
      </c>
      <c r="Y81" s="382">
        <v>0</v>
      </c>
      <c r="Z81" s="382">
        <v>0</v>
      </c>
      <c r="AA81" s="382">
        <v>0</v>
      </c>
      <c r="AB81" s="382">
        <v>0</v>
      </c>
      <c r="AC81" s="382">
        <v>0</v>
      </c>
      <c r="AD81" s="382">
        <v>0</v>
      </c>
      <c r="AE81" s="382">
        <v>0</v>
      </c>
      <c r="AF81" s="382">
        <v>0</v>
      </c>
      <c r="AG81" s="382">
        <v>0</v>
      </c>
      <c r="AH81" s="382">
        <v>0</v>
      </c>
      <c r="AI81" s="382">
        <v>0</v>
      </c>
      <c r="AJ81" s="80">
        <f t="shared" si="52"/>
        <v>3412.5</v>
      </c>
    </row>
    <row r="82" spans="2:36" s="481" customFormat="1">
      <c r="B82" s="356" t="s">
        <v>423</v>
      </c>
      <c r="C82" s="382">
        <v>104.84375</v>
      </c>
      <c r="D82" s="382">
        <v>209.6875</v>
      </c>
      <c r="E82" s="382">
        <v>209.6875</v>
      </c>
      <c r="F82" s="382">
        <v>209.6875</v>
      </c>
      <c r="G82" s="382">
        <v>209.6875</v>
      </c>
      <c r="H82" s="382">
        <v>209.6875</v>
      </c>
      <c r="I82" s="382">
        <v>209.6875</v>
      </c>
      <c r="J82" s="80">
        <v>209.6875</v>
      </c>
      <c r="K82" s="382">
        <v>209.6875</v>
      </c>
      <c r="L82" s="382">
        <v>209.6875</v>
      </c>
      <c r="M82" s="382">
        <v>209.6875</v>
      </c>
      <c r="N82" s="382">
        <v>209.6875</v>
      </c>
      <c r="O82" s="382">
        <v>209.6875</v>
      </c>
      <c r="P82" s="382">
        <v>209.6875</v>
      </c>
      <c r="Q82" s="382">
        <v>209.6875</v>
      </c>
      <c r="R82" s="382">
        <v>209.6875</v>
      </c>
      <c r="S82" s="382">
        <v>209.6875</v>
      </c>
      <c r="T82" s="382">
        <v>209.6875</v>
      </c>
      <c r="U82" s="382">
        <v>209.6875</v>
      </c>
      <c r="V82" s="382">
        <v>209.6875</v>
      </c>
      <c r="W82" s="382">
        <v>209.6875</v>
      </c>
      <c r="X82" s="382">
        <v>209.6875</v>
      </c>
      <c r="Y82" s="382">
        <v>209.6875</v>
      </c>
      <c r="Z82" s="382">
        <v>209.6875</v>
      </c>
      <c r="AA82" s="382">
        <v>209.6875</v>
      </c>
      <c r="AB82" s="382">
        <v>209.6875</v>
      </c>
      <c r="AC82" s="382">
        <v>209.6875</v>
      </c>
      <c r="AD82" s="382">
        <v>104.84375</v>
      </c>
      <c r="AE82" s="382">
        <v>0</v>
      </c>
      <c r="AF82" s="382">
        <v>0</v>
      </c>
      <c r="AG82" s="382">
        <v>0</v>
      </c>
      <c r="AH82" s="382">
        <v>0</v>
      </c>
      <c r="AI82" s="382">
        <v>0</v>
      </c>
      <c r="AJ82" s="80">
        <f t="shared" si="52"/>
        <v>5661.5625</v>
      </c>
    </row>
    <row r="83" spans="2:36" s="481" customFormat="1">
      <c r="B83" s="381" t="s">
        <v>579</v>
      </c>
      <c r="C83" s="382">
        <v>0</v>
      </c>
      <c r="D83" s="382">
        <v>38.3653518244856</v>
      </c>
      <c r="E83" s="382">
        <v>38.4704623735364</v>
      </c>
      <c r="F83" s="382">
        <v>38.3653518244856</v>
      </c>
      <c r="G83" s="382">
        <v>38.3653518244856</v>
      </c>
      <c r="H83" s="382">
        <v>0</v>
      </c>
      <c r="I83" s="382">
        <v>0</v>
      </c>
      <c r="J83" s="80">
        <v>0</v>
      </c>
      <c r="K83" s="382">
        <v>0</v>
      </c>
      <c r="L83" s="382">
        <v>0</v>
      </c>
      <c r="M83" s="382">
        <v>0</v>
      </c>
      <c r="N83" s="382">
        <v>0</v>
      </c>
      <c r="O83" s="382">
        <v>0</v>
      </c>
      <c r="P83" s="382">
        <v>0</v>
      </c>
      <c r="Q83" s="382">
        <v>0</v>
      </c>
      <c r="R83" s="382">
        <v>0</v>
      </c>
      <c r="S83" s="382">
        <v>0</v>
      </c>
      <c r="T83" s="382">
        <v>0</v>
      </c>
      <c r="U83" s="382">
        <v>0</v>
      </c>
      <c r="V83" s="382">
        <v>0</v>
      </c>
      <c r="W83" s="382">
        <v>0</v>
      </c>
      <c r="X83" s="382">
        <v>0</v>
      </c>
      <c r="Y83" s="382">
        <v>0</v>
      </c>
      <c r="Z83" s="382">
        <v>0</v>
      </c>
      <c r="AA83" s="382">
        <v>0</v>
      </c>
      <c r="AB83" s="382">
        <v>0</v>
      </c>
      <c r="AC83" s="382">
        <v>0</v>
      </c>
      <c r="AD83" s="382">
        <v>0</v>
      </c>
      <c r="AE83" s="382">
        <v>0</v>
      </c>
      <c r="AF83" s="382">
        <v>0</v>
      </c>
      <c r="AG83" s="382">
        <v>0</v>
      </c>
      <c r="AH83" s="382">
        <v>0</v>
      </c>
      <c r="AI83" s="382">
        <v>0</v>
      </c>
      <c r="AJ83" s="80">
        <f t="shared" si="52"/>
        <v>153.56651784699321</v>
      </c>
    </row>
    <row r="84" spans="2:36" s="481" customFormat="1">
      <c r="B84" s="381" t="s">
        <v>514</v>
      </c>
      <c r="C84" s="382">
        <v>0</v>
      </c>
      <c r="D84" s="382">
        <v>55.061384562919201</v>
      </c>
      <c r="E84" s="382">
        <v>55.061384562919201</v>
      </c>
      <c r="F84" s="382">
        <v>55.061384562919201</v>
      </c>
      <c r="G84" s="382">
        <v>0</v>
      </c>
      <c r="H84" s="382">
        <v>0</v>
      </c>
      <c r="I84" s="382">
        <v>0</v>
      </c>
      <c r="J84" s="80">
        <v>0</v>
      </c>
      <c r="K84" s="382">
        <v>0</v>
      </c>
      <c r="L84" s="382">
        <v>0</v>
      </c>
      <c r="M84" s="382">
        <v>0</v>
      </c>
      <c r="N84" s="382">
        <v>0</v>
      </c>
      <c r="O84" s="382">
        <v>0</v>
      </c>
      <c r="P84" s="382">
        <v>0</v>
      </c>
      <c r="Q84" s="382">
        <v>0</v>
      </c>
      <c r="R84" s="382">
        <v>0</v>
      </c>
      <c r="S84" s="382">
        <v>0</v>
      </c>
      <c r="T84" s="382">
        <v>0</v>
      </c>
      <c r="U84" s="382">
        <v>0</v>
      </c>
      <c r="V84" s="382">
        <v>0</v>
      </c>
      <c r="W84" s="382">
        <v>0</v>
      </c>
      <c r="X84" s="382">
        <v>0</v>
      </c>
      <c r="Y84" s="382">
        <v>0</v>
      </c>
      <c r="Z84" s="382">
        <v>0</v>
      </c>
      <c r="AA84" s="382">
        <v>0</v>
      </c>
      <c r="AB84" s="382">
        <v>0</v>
      </c>
      <c r="AC84" s="382">
        <v>0</v>
      </c>
      <c r="AD84" s="382">
        <v>0</v>
      </c>
      <c r="AE84" s="382">
        <v>0</v>
      </c>
      <c r="AF84" s="382">
        <v>0</v>
      </c>
      <c r="AG84" s="382">
        <v>0</v>
      </c>
      <c r="AH84" s="382">
        <v>0</v>
      </c>
      <c r="AI84" s="382">
        <v>0</v>
      </c>
      <c r="AJ84" s="80">
        <f t="shared" si="52"/>
        <v>165.18415368875759</v>
      </c>
    </row>
    <row r="85" spans="2:36" s="481" customFormat="1">
      <c r="B85" s="356" t="s">
        <v>515</v>
      </c>
      <c r="C85" s="383">
        <v>0</v>
      </c>
      <c r="D85" s="383">
        <v>71.046947823121499</v>
      </c>
      <c r="E85" s="383">
        <v>71.046947823121499</v>
      </c>
      <c r="F85" s="383">
        <v>71.046947823121499</v>
      </c>
      <c r="G85" s="383">
        <v>71.046947823121499</v>
      </c>
      <c r="H85" s="383">
        <v>71.046947823121499</v>
      </c>
      <c r="I85" s="383">
        <v>71.046947823121499</v>
      </c>
      <c r="J85" s="80">
        <v>71.046947823121499</v>
      </c>
      <c r="K85" s="383">
        <v>71.046947823121499</v>
      </c>
      <c r="L85" s="383">
        <v>0</v>
      </c>
      <c r="M85" s="383">
        <v>0</v>
      </c>
      <c r="N85" s="383">
        <v>0</v>
      </c>
      <c r="O85" s="383">
        <v>0</v>
      </c>
      <c r="P85" s="383">
        <v>0</v>
      </c>
      <c r="Q85" s="383">
        <v>0</v>
      </c>
      <c r="R85" s="383">
        <v>0</v>
      </c>
      <c r="S85" s="383">
        <v>0</v>
      </c>
      <c r="T85" s="383">
        <v>0</v>
      </c>
      <c r="U85" s="383">
        <v>0</v>
      </c>
      <c r="V85" s="383">
        <v>0</v>
      </c>
      <c r="W85" s="383">
        <v>0</v>
      </c>
      <c r="X85" s="383">
        <v>0</v>
      </c>
      <c r="Y85" s="383">
        <v>0</v>
      </c>
      <c r="Z85" s="383">
        <v>0</v>
      </c>
      <c r="AA85" s="383">
        <v>0</v>
      </c>
      <c r="AB85" s="383">
        <v>0</v>
      </c>
      <c r="AC85" s="383">
        <v>0</v>
      </c>
      <c r="AD85" s="383">
        <v>0</v>
      </c>
      <c r="AE85" s="383">
        <v>0</v>
      </c>
      <c r="AF85" s="383">
        <v>0</v>
      </c>
      <c r="AG85" s="383">
        <v>0</v>
      </c>
      <c r="AH85" s="383">
        <v>0</v>
      </c>
      <c r="AI85" s="383">
        <v>0</v>
      </c>
      <c r="AJ85" s="80">
        <f t="shared" si="52"/>
        <v>568.37558258497199</v>
      </c>
    </row>
    <row r="86" spans="2:36" s="481" customFormat="1">
      <c r="B86" s="356" t="s">
        <v>580</v>
      </c>
      <c r="C86" s="383">
        <v>0</v>
      </c>
      <c r="D86" s="383">
        <v>59.679436171422104</v>
      </c>
      <c r="E86" s="383">
        <v>59.842941480049994</v>
      </c>
      <c r="F86" s="383">
        <v>59.679436171422104</v>
      </c>
      <c r="G86" s="383">
        <v>59.679436171422104</v>
      </c>
      <c r="H86" s="383">
        <v>59.679436171422104</v>
      </c>
      <c r="I86" s="383">
        <v>59.842941480049994</v>
      </c>
      <c r="J86" s="80">
        <v>59.679436171422104</v>
      </c>
      <c r="K86" s="383">
        <v>59.679436171422104</v>
      </c>
      <c r="L86" s="383">
        <v>59.679436171422104</v>
      </c>
      <c r="M86" s="383">
        <v>0</v>
      </c>
      <c r="N86" s="383">
        <v>0</v>
      </c>
      <c r="O86" s="383">
        <v>0</v>
      </c>
      <c r="P86" s="383">
        <v>0</v>
      </c>
      <c r="Q86" s="383">
        <v>0</v>
      </c>
      <c r="R86" s="383">
        <v>0</v>
      </c>
      <c r="S86" s="383">
        <v>0</v>
      </c>
      <c r="T86" s="383">
        <v>0</v>
      </c>
      <c r="U86" s="383">
        <v>0</v>
      </c>
      <c r="V86" s="383">
        <v>0</v>
      </c>
      <c r="W86" s="383">
        <v>0</v>
      </c>
      <c r="X86" s="383">
        <v>0</v>
      </c>
      <c r="Y86" s="383">
        <v>0</v>
      </c>
      <c r="Z86" s="383">
        <v>0</v>
      </c>
      <c r="AA86" s="383">
        <v>0</v>
      </c>
      <c r="AB86" s="383">
        <v>0</v>
      </c>
      <c r="AC86" s="383">
        <v>0</v>
      </c>
      <c r="AD86" s="383">
        <v>0</v>
      </c>
      <c r="AE86" s="383">
        <v>0</v>
      </c>
      <c r="AF86" s="383">
        <v>0</v>
      </c>
      <c r="AG86" s="383">
        <v>0</v>
      </c>
      <c r="AH86" s="383">
        <v>0</v>
      </c>
      <c r="AI86" s="383">
        <v>0</v>
      </c>
      <c r="AJ86" s="80">
        <f t="shared" si="52"/>
        <v>537.44193616005464</v>
      </c>
    </row>
    <row r="87" spans="2:36" s="481" customFormat="1">
      <c r="B87" s="381" t="s">
        <v>581</v>
      </c>
      <c r="C87" s="382">
        <v>53.2852108673411</v>
      </c>
      <c r="D87" s="382">
        <v>53.431197749232702</v>
      </c>
      <c r="E87" s="382">
        <v>53.2852108673411</v>
      </c>
      <c r="F87" s="382">
        <v>53.2852108673411</v>
      </c>
      <c r="G87" s="382">
        <v>53.2852108673411</v>
      </c>
      <c r="H87" s="382">
        <v>53.431197749232702</v>
      </c>
      <c r="I87" s="382">
        <v>53.2852108673411</v>
      </c>
      <c r="J87" s="80">
        <v>53.2852108673411</v>
      </c>
      <c r="K87" s="382">
        <v>53.2852108673411</v>
      </c>
      <c r="L87" s="382">
        <v>53.431197749232702</v>
      </c>
      <c r="M87" s="382">
        <v>53.2852108673411</v>
      </c>
      <c r="N87" s="382">
        <v>53.2852108673411</v>
      </c>
      <c r="O87" s="382">
        <v>53.2852108673411</v>
      </c>
      <c r="P87" s="382">
        <v>53.431197749232702</v>
      </c>
      <c r="Q87" s="382">
        <v>53.2852108673411</v>
      </c>
      <c r="R87" s="382">
        <v>53.2852108673411</v>
      </c>
      <c r="S87" s="382">
        <v>53.2852108673411</v>
      </c>
      <c r="T87" s="382">
        <v>53.431197749232702</v>
      </c>
      <c r="U87" s="382">
        <v>53.2852108673411</v>
      </c>
      <c r="V87" s="382">
        <v>53.2852108673411</v>
      </c>
      <c r="W87" s="382">
        <v>53.2852108673411</v>
      </c>
      <c r="X87" s="382">
        <v>53.431197749232702</v>
      </c>
      <c r="Y87" s="382">
        <v>53.2852108673411</v>
      </c>
      <c r="Z87" s="382">
        <v>53.2852108673411</v>
      </c>
      <c r="AA87" s="382">
        <v>53.2852108673411</v>
      </c>
      <c r="AB87" s="382">
        <v>53.431197749232702</v>
      </c>
      <c r="AC87" s="382">
        <v>53.2852108673411</v>
      </c>
      <c r="AD87" s="382">
        <v>53.2852108673411</v>
      </c>
      <c r="AE87" s="382">
        <v>53.2852108673411</v>
      </c>
      <c r="AF87" s="382">
        <v>0</v>
      </c>
      <c r="AG87" s="382">
        <v>0</v>
      </c>
      <c r="AH87" s="382">
        <v>0</v>
      </c>
      <c r="AI87" s="382">
        <v>0</v>
      </c>
      <c r="AJ87" s="80">
        <f t="shared" si="52"/>
        <v>1546.2930233261327</v>
      </c>
    </row>
    <row r="88" spans="2:36" s="481" customFormat="1">
      <c r="B88" s="381" t="s">
        <v>543</v>
      </c>
      <c r="C88" s="382">
        <v>13.831967213114799</v>
      </c>
      <c r="D88" s="382">
        <v>13.831967213114799</v>
      </c>
      <c r="E88" s="382">
        <v>0</v>
      </c>
      <c r="F88" s="382">
        <v>0</v>
      </c>
      <c r="G88" s="382">
        <v>0</v>
      </c>
      <c r="H88" s="382">
        <v>0</v>
      </c>
      <c r="I88" s="382">
        <v>0</v>
      </c>
      <c r="J88" s="80">
        <v>0</v>
      </c>
      <c r="K88" s="382">
        <v>0</v>
      </c>
      <c r="L88" s="382">
        <v>0</v>
      </c>
      <c r="M88" s="382">
        <v>0</v>
      </c>
      <c r="N88" s="382">
        <v>0</v>
      </c>
      <c r="O88" s="382">
        <v>0</v>
      </c>
      <c r="P88" s="382">
        <v>0</v>
      </c>
      <c r="Q88" s="382">
        <v>0</v>
      </c>
      <c r="R88" s="382">
        <v>0</v>
      </c>
      <c r="S88" s="382">
        <v>0</v>
      </c>
      <c r="T88" s="382">
        <v>0</v>
      </c>
      <c r="U88" s="382">
        <v>0</v>
      </c>
      <c r="V88" s="382">
        <v>0</v>
      </c>
      <c r="W88" s="382">
        <v>0</v>
      </c>
      <c r="X88" s="382">
        <v>0</v>
      </c>
      <c r="Y88" s="382">
        <v>0</v>
      </c>
      <c r="Z88" s="382">
        <v>0</v>
      </c>
      <c r="AA88" s="382">
        <v>0</v>
      </c>
      <c r="AB88" s="382">
        <v>0</v>
      </c>
      <c r="AC88" s="382">
        <v>0</v>
      </c>
      <c r="AD88" s="382">
        <v>0</v>
      </c>
      <c r="AE88" s="382">
        <v>0</v>
      </c>
      <c r="AF88" s="382">
        <v>0</v>
      </c>
      <c r="AG88" s="382">
        <v>0</v>
      </c>
      <c r="AH88" s="382">
        <v>0</v>
      </c>
      <c r="AI88" s="382">
        <v>0</v>
      </c>
      <c r="AJ88" s="80">
        <f t="shared" si="52"/>
        <v>27.663934426229599</v>
      </c>
    </row>
    <row r="89" spans="2:36" s="481" customFormat="1">
      <c r="B89" s="381" t="s">
        <v>538</v>
      </c>
      <c r="C89" s="382">
        <v>334.02374830436497</v>
      </c>
      <c r="D89" s="382">
        <v>668.04749660872903</v>
      </c>
      <c r="E89" s="382">
        <v>666.22223022455296</v>
      </c>
      <c r="F89" s="382">
        <v>332.19848192018799</v>
      </c>
      <c r="G89" s="382">
        <v>0</v>
      </c>
      <c r="H89" s="382">
        <v>0</v>
      </c>
      <c r="I89" s="382">
        <v>0</v>
      </c>
      <c r="J89" s="80">
        <v>0</v>
      </c>
      <c r="K89" s="382">
        <v>0</v>
      </c>
      <c r="L89" s="382">
        <v>0</v>
      </c>
      <c r="M89" s="382">
        <v>0</v>
      </c>
      <c r="N89" s="382">
        <v>0</v>
      </c>
      <c r="O89" s="382">
        <v>0</v>
      </c>
      <c r="P89" s="382">
        <v>0</v>
      </c>
      <c r="Q89" s="382">
        <v>0</v>
      </c>
      <c r="R89" s="382">
        <v>0</v>
      </c>
      <c r="S89" s="382">
        <v>0</v>
      </c>
      <c r="T89" s="382">
        <v>0</v>
      </c>
      <c r="U89" s="382">
        <v>0</v>
      </c>
      <c r="V89" s="382">
        <v>0</v>
      </c>
      <c r="W89" s="382">
        <v>0</v>
      </c>
      <c r="X89" s="382">
        <v>0</v>
      </c>
      <c r="Y89" s="382">
        <v>0</v>
      </c>
      <c r="Z89" s="382">
        <v>0</v>
      </c>
      <c r="AA89" s="382">
        <v>0</v>
      </c>
      <c r="AB89" s="382">
        <v>0</v>
      </c>
      <c r="AC89" s="382">
        <v>0</v>
      </c>
      <c r="AD89" s="382">
        <v>0</v>
      </c>
      <c r="AE89" s="382">
        <v>0</v>
      </c>
      <c r="AF89" s="382">
        <v>0</v>
      </c>
      <c r="AG89" s="382">
        <v>0</v>
      </c>
      <c r="AH89" s="382">
        <v>0</v>
      </c>
      <c r="AI89" s="382">
        <v>0</v>
      </c>
      <c r="AJ89" s="80">
        <f t="shared" si="52"/>
        <v>2000.491957057835</v>
      </c>
    </row>
    <row r="90" spans="2:36" s="481" customFormat="1">
      <c r="B90" s="381" t="s">
        <v>706</v>
      </c>
      <c r="C90" s="382">
        <v>224.839996734078</v>
      </c>
      <c r="D90" s="382">
        <v>449.67999346815503</v>
      </c>
      <c r="E90" s="382">
        <v>0</v>
      </c>
      <c r="F90" s="382">
        <v>0</v>
      </c>
      <c r="G90" s="382">
        <v>0</v>
      </c>
      <c r="H90" s="382">
        <v>0</v>
      </c>
      <c r="I90" s="382">
        <v>0</v>
      </c>
      <c r="J90" s="80">
        <v>0</v>
      </c>
      <c r="K90" s="382">
        <v>0</v>
      </c>
      <c r="L90" s="382">
        <v>0</v>
      </c>
      <c r="M90" s="382">
        <v>0</v>
      </c>
      <c r="N90" s="382">
        <v>0</v>
      </c>
      <c r="O90" s="382">
        <v>0</v>
      </c>
      <c r="P90" s="382">
        <v>0</v>
      </c>
      <c r="Q90" s="382">
        <v>0</v>
      </c>
      <c r="R90" s="382">
        <v>0</v>
      </c>
      <c r="S90" s="382">
        <v>0</v>
      </c>
      <c r="T90" s="382">
        <v>0</v>
      </c>
      <c r="U90" s="382">
        <v>0</v>
      </c>
      <c r="V90" s="382">
        <v>0</v>
      </c>
      <c r="W90" s="382">
        <v>0</v>
      </c>
      <c r="X90" s="382">
        <v>0</v>
      </c>
      <c r="Y90" s="382">
        <v>0</v>
      </c>
      <c r="Z90" s="382">
        <v>0</v>
      </c>
      <c r="AA90" s="382">
        <v>0</v>
      </c>
      <c r="AB90" s="382">
        <v>0</v>
      </c>
      <c r="AC90" s="382">
        <v>0</v>
      </c>
      <c r="AD90" s="382">
        <v>0</v>
      </c>
      <c r="AE90" s="382">
        <v>0</v>
      </c>
      <c r="AF90" s="382">
        <v>0</v>
      </c>
      <c r="AG90" s="382">
        <v>0</v>
      </c>
      <c r="AH90" s="382">
        <v>0</v>
      </c>
      <c r="AI90" s="382">
        <v>0</v>
      </c>
      <c r="AJ90" s="80">
        <f t="shared" si="52"/>
        <v>674.51999020223298</v>
      </c>
    </row>
    <row r="91" spans="2:36" s="481" customFormat="1">
      <c r="B91" s="381" t="s">
        <v>389</v>
      </c>
      <c r="C91" s="382">
        <v>106.663563995887</v>
      </c>
      <c r="D91" s="382">
        <v>53.040351495222502</v>
      </c>
      <c r="E91" s="382">
        <v>0</v>
      </c>
      <c r="F91" s="382">
        <v>0</v>
      </c>
      <c r="G91" s="382">
        <v>0</v>
      </c>
      <c r="H91" s="382">
        <v>0</v>
      </c>
      <c r="I91" s="382">
        <v>0</v>
      </c>
      <c r="J91" s="80">
        <v>0</v>
      </c>
      <c r="K91" s="382">
        <v>0</v>
      </c>
      <c r="L91" s="382">
        <v>0</v>
      </c>
      <c r="M91" s="382">
        <v>0</v>
      </c>
      <c r="N91" s="382">
        <v>0</v>
      </c>
      <c r="O91" s="382">
        <v>0</v>
      </c>
      <c r="P91" s="382">
        <v>0</v>
      </c>
      <c r="Q91" s="382">
        <v>0</v>
      </c>
      <c r="R91" s="382">
        <v>0</v>
      </c>
      <c r="S91" s="382">
        <v>0</v>
      </c>
      <c r="T91" s="382">
        <v>0</v>
      </c>
      <c r="U91" s="382">
        <v>0</v>
      </c>
      <c r="V91" s="382">
        <v>0</v>
      </c>
      <c r="W91" s="382">
        <v>0</v>
      </c>
      <c r="X91" s="382">
        <v>0</v>
      </c>
      <c r="Y91" s="382">
        <v>0</v>
      </c>
      <c r="Z91" s="382">
        <v>0</v>
      </c>
      <c r="AA91" s="382">
        <v>0</v>
      </c>
      <c r="AB91" s="382">
        <v>0</v>
      </c>
      <c r="AC91" s="382">
        <v>0</v>
      </c>
      <c r="AD91" s="382">
        <v>0</v>
      </c>
      <c r="AE91" s="382">
        <v>0</v>
      </c>
      <c r="AF91" s="382">
        <v>0</v>
      </c>
      <c r="AG91" s="382">
        <v>0</v>
      </c>
      <c r="AH91" s="382">
        <v>0</v>
      </c>
      <c r="AI91" s="382">
        <v>0</v>
      </c>
      <c r="AJ91" s="80">
        <f t="shared" si="52"/>
        <v>159.70391549110951</v>
      </c>
    </row>
    <row r="92" spans="2:36" s="481" customFormat="1">
      <c r="B92" s="381" t="s">
        <v>664</v>
      </c>
      <c r="C92" s="382">
        <v>46.283972828829398</v>
      </c>
      <c r="D92" s="382">
        <v>74.362678220564803</v>
      </c>
      <c r="E92" s="382">
        <v>67.685905430370596</v>
      </c>
      <c r="F92" s="382">
        <v>60.544621837859196</v>
      </c>
      <c r="G92" s="382">
        <v>52.909223424259601</v>
      </c>
      <c r="H92" s="382">
        <v>44.753173475734002</v>
      </c>
      <c r="I92" s="382">
        <v>36.026726324964699</v>
      </c>
      <c r="J92" s="80">
        <v>26.694902413288602</v>
      </c>
      <c r="K92" s="382">
        <v>16.717397307783799</v>
      </c>
      <c r="L92" s="382">
        <v>6.0511593046129004</v>
      </c>
      <c r="M92" s="382">
        <v>0</v>
      </c>
      <c r="N92" s="382">
        <v>0</v>
      </c>
      <c r="O92" s="382">
        <v>0</v>
      </c>
      <c r="P92" s="382">
        <v>0</v>
      </c>
      <c r="Q92" s="382">
        <v>0</v>
      </c>
      <c r="R92" s="382">
        <v>0</v>
      </c>
      <c r="S92" s="382">
        <v>0</v>
      </c>
      <c r="T92" s="382">
        <v>0</v>
      </c>
      <c r="U92" s="382">
        <v>0</v>
      </c>
      <c r="V92" s="382">
        <v>0</v>
      </c>
      <c r="W92" s="382">
        <v>0</v>
      </c>
      <c r="X92" s="382">
        <v>0</v>
      </c>
      <c r="Y92" s="382">
        <v>0</v>
      </c>
      <c r="Z92" s="382">
        <v>0</v>
      </c>
      <c r="AA92" s="382">
        <v>0</v>
      </c>
      <c r="AB92" s="382">
        <v>0</v>
      </c>
      <c r="AC92" s="382">
        <v>0</v>
      </c>
      <c r="AD92" s="382">
        <v>0</v>
      </c>
      <c r="AE92" s="382">
        <v>0</v>
      </c>
      <c r="AF92" s="382">
        <v>0</v>
      </c>
      <c r="AG92" s="382">
        <v>0</v>
      </c>
      <c r="AH92" s="382">
        <v>0</v>
      </c>
      <c r="AI92" s="382">
        <v>0</v>
      </c>
      <c r="AJ92" s="80">
        <f t="shared" si="52"/>
        <v>432.02976056826765</v>
      </c>
    </row>
    <row r="93" spans="2:36" s="481" customFormat="1">
      <c r="B93" s="381" t="s">
        <v>427</v>
      </c>
      <c r="C93" s="382">
        <v>3.4734359700000002</v>
      </c>
      <c r="D93" s="382">
        <v>6.9468719400000003</v>
      </c>
      <c r="E93" s="382">
        <v>6.9468719400000003</v>
      </c>
      <c r="F93" s="382">
        <v>6.9468719400000003</v>
      </c>
      <c r="G93" s="382">
        <v>6.9468719400000003</v>
      </c>
      <c r="H93" s="382">
        <v>0</v>
      </c>
      <c r="I93" s="382">
        <v>0</v>
      </c>
      <c r="J93" s="80">
        <v>0</v>
      </c>
      <c r="K93" s="382">
        <v>0</v>
      </c>
      <c r="L93" s="382">
        <v>0</v>
      </c>
      <c r="M93" s="382">
        <v>0</v>
      </c>
      <c r="N93" s="382">
        <v>0</v>
      </c>
      <c r="O93" s="382">
        <v>0</v>
      </c>
      <c r="P93" s="382">
        <v>0</v>
      </c>
      <c r="Q93" s="382">
        <v>0</v>
      </c>
      <c r="R93" s="382">
        <v>0</v>
      </c>
      <c r="S93" s="382">
        <v>0</v>
      </c>
      <c r="T93" s="382">
        <v>0</v>
      </c>
      <c r="U93" s="382">
        <v>0</v>
      </c>
      <c r="V93" s="382">
        <v>0</v>
      </c>
      <c r="W93" s="382">
        <v>0</v>
      </c>
      <c r="X93" s="382">
        <v>0</v>
      </c>
      <c r="Y93" s="382">
        <v>0</v>
      </c>
      <c r="Z93" s="382">
        <v>0</v>
      </c>
      <c r="AA93" s="382">
        <v>0</v>
      </c>
      <c r="AB93" s="382">
        <v>0</v>
      </c>
      <c r="AC93" s="382">
        <v>0</v>
      </c>
      <c r="AD93" s="382">
        <v>0</v>
      </c>
      <c r="AE93" s="382">
        <v>0</v>
      </c>
      <c r="AF93" s="382">
        <v>0</v>
      </c>
      <c r="AG93" s="382">
        <v>0</v>
      </c>
      <c r="AH93" s="382">
        <v>0</v>
      </c>
      <c r="AI93" s="382">
        <v>0</v>
      </c>
      <c r="AJ93" s="80">
        <f t="shared" si="52"/>
        <v>31.260923730000002</v>
      </c>
    </row>
    <row r="94" spans="2:36" s="481" customFormat="1">
      <c r="B94" s="381" t="s">
        <v>696</v>
      </c>
      <c r="C94" s="382">
        <v>44.154652329999998</v>
      </c>
      <c r="D94" s="382">
        <v>88.309304659999995</v>
      </c>
      <c r="E94" s="382">
        <v>88.309304659999995</v>
      </c>
      <c r="F94" s="382">
        <v>88.309304659999995</v>
      </c>
      <c r="G94" s="382">
        <v>73.738269389999999</v>
      </c>
      <c r="H94" s="382">
        <v>44.59619885</v>
      </c>
      <c r="I94" s="382">
        <v>15.012581789999999</v>
      </c>
      <c r="J94" s="80">
        <v>0</v>
      </c>
      <c r="K94" s="382">
        <v>0</v>
      </c>
      <c r="L94" s="382">
        <v>0</v>
      </c>
      <c r="M94" s="382">
        <v>0</v>
      </c>
      <c r="N94" s="382">
        <v>0</v>
      </c>
      <c r="O94" s="382">
        <v>0</v>
      </c>
      <c r="P94" s="382">
        <v>0</v>
      </c>
      <c r="Q94" s="382">
        <v>0</v>
      </c>
      <c r="R94" s="382">
        <v>0</v>
      </c>
      <c r="S94" s="382">
        <v>0</v>
      </c>
      <c r="T94" s="382">
        <v>0</v>
      </c>
      <c r="U94" s="382">
        <v>0</v>
      </c>
      <c r="V94" s="382">
        <v>0</v>
      </c>
      <c r="W94" s="382">
        <v>0</v>
      </c>
      <c r="X94" s="382">
        <v>0</v>
      </c>
      <c r="Y94" s="382">
        <v>0</v>
      </c>
      <c r="Z94" s="382">
        <v>0</v>
      </c>
      <c r="AA94" s="382">
        <v>0</v>
      </c>
      <c r="AB94" s="382">
        <v>0</v>
      </c>
      <c r="AC94" s="382">
        <v>0</v>
      </c>
      <c r="AD94" s="382">
        <v>0</v>
      </c>
      <c r="AE94" s="382">
        <v>0</v>
      </c>
      <c r="AF94" s="382">
        <v>0</v>
      </c>
      <c r="AG94" s="382">
        <v>0</v>
      </c>
      <c r="AH94" s="382">
        <v>0</v>
      </c>
      <c r="AI94" s="382">
        <v>0</v>
      </c>
      <c r="AJ94" s="80">
        <f t="shared" si="52"/>
        <v>442.42961634</v>
      </c>
    </row>
    <row r="95" spans="2:36" s="481" customFormat="1">
      <c r="B95" s="1103" t="s">
        <v>803</v>
      </c>
      <c r="C95" s="95">
        <v>59.248508960000002</v>
      </c>
      <c r="D95" s="95">
        <v>59.248508960000002</v>
      </c>
      <c r="E95" s="95">
        <v>0</v>
      </c>
      <c r="F95" s="95">
        <v>0</v>
      </c>
      <c r="G95" s="95">
        <v>0</v>
      </c>
      <c r="H95" s="95">
        <v>0</v>
      </c>
      <c r="I95" s="95">
        <v>0</v>
      </c>
      <c r="J95" s="80">
        <v>0</v>
      </c>
      <c r="K95" s="95">
        <v>0</v>
      </c>
      <c r="L95" s="95">
        <v>0</v>
      </c>
      <c r="M95" s="95">
        <v>0</v>
      </c>
      <c r="N95" s="95">
        <v>0</v>
      </c>
      <c r="O95" s="95">
        <v>0</v>
      </c>
      <c r="P95" s="95">
        <v>0</v>
      </c>
      <c r="Q95" s="95">
        <v>0</v>
      </c>
      <c r="R95" s="95">
        <v>0</v>
      </c>
      <c r="S95" s="95">
        <v>0</v>
      </c>
      <c r="T95" s="95">
        <v>0</v>
      </c>
      <c r="U95" s="95">
        <v>0</v>
      </c>
      <c r="V95" s="95">
        <v>0</v>
      </c>
      <c r="W95" s="95">
        <v>0</v>
      </c>
      <c r="X95" s="95">
        <v>0</v>
      </c>
      <c r="Y95" s="95">
        <v>0</v>
      </c>
      <c r="Z95" s="95">
        <v>0</v>
      </c>
      <c r="AA95" s="95">
        <v>0</v>
      </c>
      <c r="AB95" s="95">
        <v>0</v>
      </c>
      <c r="AC95" s="95">
        <v>0</v>
      </c>
      <c r="AD95" s="95">
        <v>0</v>
      </c>
      <c r="AE95" s="95">
        <v>0</v>
      </c>
      <c r="AF95" s="95">
        <v>0</v>
      </c>
      <c r="AG95" s="95">
        <v>0</v>
      </c>
      <c r="AH95" s="95">
        <v>0</v>
      </c>
      <c r="AI95" s="95">
        <v>0</v>
      </c>
      <c r="AJ95" s="80">
        <f t="shared" si="52"/>
        <v>118.49701792</v>
      </c>
    </row>
    <row r="96" spans="2:36" s="481" customFormat="1">
      <c r="B96" s="1101" t="s">
        <v>802</v>
      </c>
      <c r="C96" s="95">
        <v>103.72979526</v>
      </c>
      <c r="D96" s="95">
        <v>207.45959052000001</v>
      </c>
      <c r="E96" s="80">
        <v>207.45959052000001</v>
      </c>
      <c r="F96" s="80">
        <v>207.45959052000001</v>
      </c>
      <c r="G96" s="80">
        <v>207.45959052000001</v>
      </c>
      <c r="H96" s="80">
        <v>207.45959052000001</v>
      </c>
      <c r="I96" s="80">
        <v>207.45959052000001</v>
      </c>
      <c r="J96" s="80">
        <v>207.45959052000001</v>
      </c>
      <c r="K96" s="95">
        <v>207.45959052000001</v>
      </c>
      <c r="L96" s="95">
        <v>207.45959052000001</v>
      </c>
      <c r="M96" s="95">
        <v>207.45959052000001</v>
      </c>
      <c r="N96" s="95">
        <v>207.45959052000001</v>
      </c>
      <c r="O96" s="95">
        <v>207.45959052000001</v>
      </c>
      <c r="P96" s="95">
        <v>207.45959052000001</v>
      </c>
      <c r="Q96" s="95">
        <v>207.45959052000001</v>
      </c>
      <c r="R96" s="95">
        <v>207.45959052000001</v>
      </c>
      <c r="S96" s="95">
        <v>173.22875808000001</v>
      </c>
      <c r="T96" s="95">
        <v>104.76709321</v>
      </c>
      <c r="U96" s="95">
        <v>35.268130390000003</v>
      </c>
      <c r="V96" s="95">
        <v>0</v>
      </c>
      <c r="W96" s="95">
        <v>0</v>
      </c>
      <c r="X96" s="95">
        <v>0</v>
      </c>
      <c r="Y96" s="95">
        <v>0</v>
      </c>
      <c r="Z96" s="95">
        <v>0</v>
      </c>
      <c r="AA96" s="95">
        <v>0</v>
      </c>
      <c r="AB96" s="95">
        <v>0</v>
      </c>
      <c r="AC96" s="95">
        <v>0</v>
      </c>
      <c r="AD96" s="95">
        <v>0</v>
      </c>
      <c r="AE96" s="95">
        <v>0</v>
      </c>
      <c r="AF96" s="95">
        <v>0</v>
      </c>
      <c r="AG96" s="95">
        <v>0</v>
      </c>
      <c r="AH96" s="95">
        <v>0</v>
      </c>
      <c r="AI96" s="95">
        <v>0</v>
      </c>
      <c r="AJ96" s="80">
        <f t="shared" ref="AJ96:AJ125" si="53">SUM(C96:AI96)</f>
        <v>3528.8876347399987</v>
      </c>
    </row>
    <row r="97" spans="2:36" s="1105" customFormat="1">
      <c r="B97" s="1101" t="s">
        <v>805</v>
      </c>
      <c r="C97" s="95">
        <v>108.25378877</v>
      </c>
      <c r="D97" s="95">
        <v>216.50757754</v>
      </c>
      <c r="E97" s="1100">
        <v>0</v>
      </c>
      <c r="F97" s="1100">
        <v>0</v>
      </c>
      <c r="G97" s="1100">
        <v>0</v>
      </c>
      <c r="H97" s="1100">
        <v>0</v>
      </c>
      <c r="I97" s="1100">
        <v>0</v>
      </c>
      <c r="J97" s="1100">
        <v>0</v>
      </c>
      <c r="K97" s="1100">
        <v>0</v>
      </c>
      <c r="L97" s="1100">
        <v>0</v>
      </c>
      <c r="M97" s="1100">
        <v>0</v>
      </c>
      <c r="N97" s="1100">
        <v>0</v>
      </c>
      <c r="O97" s="1100">
        <v>0</v>
      </c>
      <c r="P97" s="1100">
        <v>0</v>
      </c>
      <c r="Q97" s="1100">
        <v>0</v>
      </c>
      <c r="R97" s="1100">
        <v>0</v>
      </c>
      <c r="S97" s="1100">
        <v>0</v>
      </c>
      <c r="T97" s="1100">
        <v>0</v>
      </c>
      <c r="U97" s="1100">
        <v>0</v>
      </c>
      <c r="V97" s="95">
        <v>0</v>
      </c>
      <c r="W97" s="95">
        <v>0</v>
      </c>
      <c r="X97" s="95">
        <v>0</v>
      </c>
      <c r="Y97" s="95">
        <v>0</v>
      </c>
      <c r="Z97" s="95">
        <v>0</v>
      </c>
      <c r="AA97" s="95">
        <v>0</v>
      </c>
      <c r="AB97" s="95">
        <v>0</v>
      </c>
      <c r="AC97" s="95">
        <v>0</v>
      </c>
      <c r="AD97" s="95">
        <v>0</v>
      </c>
      <c r="AE97" s="95">
        <v>0</v>
      </c>
      <c r="AF97" s="95">
        <v>0</v>
      </c>
      <c r="AG97" s="95">
        <v>0</v>
      </c>
      <c r="AH97" s="95">
        <v>0</v>
      </c>
      <c r="AI97" s="95">
        <v>0</v>
      </c>
      <c r="AJ97" s="1100">
        <f>SUM(C97:AI97)</f>
        <v>324.76136630999997</v>
      </c>
    </row>
    <row r="98" spans="2:36" s="481" customFormat="1">
      <c r="B98" s="356" t="s">
        <v>497</v>
      </c>
      <c r="C98" s="95">
        <v>174.28794468000001</v>
      </c>
      <c r="D98" s="95">
        <v>348.57588936000002</v>
      </c>
      <c r="E98" s="95">
        <v>348.57588936000002</v>
      </c>
      <c r="F98" s="95">
        <v>348.57588936000002</v>
      </c>
      <c r="G98" s="95">
        <v>0</v>
      </c>
      <c r="H98" s="95">
        <v>0</v>
      </c>
      <c r="I98" s="95">
        <v>0</v>
      </c>
      <c r="J98" s="80">
        <v>0</v>
      </c>
      <c r="K98" s="95">
        <v>0</v>
      </c>
      <c r="L98" s="95">
        <v>0</v>
      </c>
      <c r="M98" s="95">
        <v>0</v>
      </c>
      <c r="N98" s="95">
        <v>0</v>
      </c>
      <c r="O98" s="95">
        <v>0</v>
      </c>
      <c r="P98" s="95">
        <v>0</v>
      </c>
      <c r="Q98" s="95">
        <v>0</v>
      </c>
      <c r="R98" s="95">
        <v>0</v>
      </c>
      <c r="S98" s="95">
        <v>0</v>
      </c>
      <c r="T98" s="95">
        <v>0</v>
      </c>
      <c r="U98" s="95">
        <v>0</v>
      </c>
      <c r="V98" s="95">
        <v>0</v>
      </c>
      <c r="W98" s="95">
        <v>0</v>
      </c>
      <c r="X98" s="95">
        <v>0</v>
      </c>
      <c r="Y98" s="95">
        <v>0</v>
      </c>
      <c r="Z98" s="95">
        <v>0</v>
      </c>
      <c r="AA98" s="95">
        <v>0</v>
      </c>
      <c r="AB98" s="95">
        <v>0</v>
      </c>
      <c r="AC98" s="95">
        <v>0</v>
      </c>
      <c r="AD98" s="95">
        <v>0</v>
      </c>
      <c r="AE98" s="95">
        <v>0</v>
      </c>
      <c r="AF98" s="95">
        <v>0</v>
      </c>
      <c r="AG98" s="95">
        <v>0</v>
      </c>
      <c r="AH98" s="95">
        <v>0</v>
      </c>
      <c r="AI98" s="95">
        <v>0</v>
      </c>
      <c r="AJ98" s="80">
        <f t="shared" si="53"/>
        <v>1220.0156127600001</v>
      </c>
    </row>
    <row r="99" spans="2:36" s="481" customFormat="1">
      <c r="B99" s="381" t="s">
        <v>498</v>
      </c>
      <c r="C99" s="80">
        <v>177.59946388999998</v>
      </c>
      <c r="D99" s="80">
        <v>355.19892777999996</v>
      </c>
      <c r="E99" s="80">
        <v>355.19892777999996</v>
      </c>
      <c r="F99" s="80">
        <v>355.19892777999996</v>
      </c>
      <c r="G99" s="80">
        <v>355.19892777999996</v>
      </c>
      <c r="H99" s="80">
        <v>355.19892777999996</v>
      </c>
      <c r="I99" s="80">
        <v>355.19892777999996</v>
      </c>
      <c r="J99" s="80">
        <v>0</v>
      </c>
      <c r="K99" s="80">
        <v>0</v>
      </c>
      <c r="L99" s="80">
        <v>0</v>
      </c>
      <c r="M99" s="80">
        <v>0</v>
      </c>
      <c r="N99" s="80">
        <v>0</v>
      </c>
      <c r="O99" s="80">
        <v>0</v>
      </c>
      <c r="P99" s="80">
        <v>0</v>
      </c>
      <c r="Q99" s="80">
        <v>0</v>
      </c>
      <c r="R99" s="80">
        <v>0</v>
      </c>
      <c r="S99" s="80">
        <v>0</v>
      </c>
      <c r="T99" s="80">
        <v>0</v>
      </c>
      <c r="U99" s="80">
        <v>0</v>
      </c>
      <c r="V99" s="80">
        <v>0</v>
      </c>
      <c r="W99" s="80">
        <v>0</v>
      </c>
      <c r="X99" s="80">
        <v>0</v>
      </c>
      <c r="Y99" s="80">
        <v>0</v>
      </c>
      <c r="Z99" s="80">
        <v>0</v>
      </c>
      <c r="AA99" s="80">
        <v>0</v>
      </c>
      <c r="AB99" s="80">
        <v>0</v>
      </c>
      <c r="AC99" s="80">
        <v>0</v>
      </c>
      <c r="AD99" s="80">
        <v>0</v>
      </c>
      <c r="AE99" s="80">
        <v>0</v>
      </c>
      <c r="AF99" s="80">
        <v>0</v>
      </c>
      <c r="AG99" s="80">
        <v>0</v>
      </c>
      <c r="AH99" s="1100">
        <v>0</v>
      </c>
      <c r="AI99" s="80">
        <v>0</v>
      </c>
      <c r="AJ99" s="80">
        <f t="shared" si="53"/>
        <v>2308.7930305699997</v>
      </c>
    </row>
    <row r="100" spans="2:36" s="481" customFormat="1">
      <c r="B100" s="356" t="s">
        <v>499</v>
      </c>
      <c r="C100" s="80">
        <v>184.68842028999998</v>
      </c>
      <c r="D100" s="80">
        <v>369.37684057999996</v>
      </c>
      <c r="E100" s="80">
        <v>369.37684057999996</v>
      </c>
      <c r="F100" s="80">
        <v>369.37684057999996</v>
      </c>
      <c r="G100" s="80">
        <v>369.37684057999996</v>
      </c>
      <c r="H100" s="80">
        <v>369.37684057999996</v>
      </c>
      <c r="I100" s="80">
        <v>369.37684057999996</v>
      </c>
      <c r="J100" s="80">
        <v>369.37684057999996</v>
      </c>
      <c r="K100" s="80">
        <v>369.37684057999996</v>
      </c>
      <c r="L100" s="80">
        <v>0</v>
      </c>
      <c r="M100" s="80">
        <v>0</v>
      </c>
      <c r="N100" s="80">
        <v>0</v>
      </c>
      <c r="O100" s="80">
        <v>0</v>
      </c>
      <c r="P100" s="80">
        <v>0</v>
      </c>
      <c r="Q100" s="80">
        <v>0</v>
      </c>
      <c r="R100" s="80">
        <v>0</v>
      </c>
      <c r="S100" s="80">
        <v>0</v>
      </c>
      <c r="T100" s="80">
        <v>0</v>
      </c>
      <c r="U100" s="80">
        <v>0</v>
      </c>
      <c r="V100" s="80">
        <v>0</v>
      </c>
      <c r="W100" s="80">
        <v>0</v>
      </c>
      <c r="X100" s="80">
        <v>0</v>
      </c>
      <c r="Y100" s="80">
        <v>0</v>
      </c>
      <c r="Z100" s="80">
        <v>0</v>
      </c>
      <c r="AA100" s="80">
        <v>0</v>
      </c>
      <c r="AB100" s="80">
        <v>0</v>
      </c>
      <c r="AC100" s="80">
        <v>0</v>
      </c>
      <c r="AD100" s="80">
        <v>0</v>
      </c>
      <c r="AE100" s="80">
        <v>0</v>
      </c>
      <c r="AF100" s="80">
        <v>0</v>
      </c>
      <c r="AG100" s="80">
        <v>0</v>
      </c>
      <c r="AH100" s="1100">
        <v>0</v>
      </c>
      <c r="AI100" s="80">
        <v>0</v>
      </c>
      <c r="AJ100" s="80">
        <f t="shared" si="53"/>
        <v>3139.7031449299998</v>
      </c>
    </row>
    <row r="101" spans="2:36" s="481" customFormat="1">
      <c r="B101" s="381" t="s">
        <v>381</v>
      </c>
      <c r="C101" s="80">
        <v>117.90242668</v>
      </c>
      <c r="D101" s="80">
        <v>235.80485336000001</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c r="AA101" s="80">
        <v>0</v>
      </c>
      <c r="AB101" s="80">
        <v>0</v>
      </c>
      <c r="AC101" s="80">
        <v>0</v>
      </c>
      <c r="AD101" s="80">
        <v>0</v>
      </c>
      <c r="AE101" s="80">
        <v>0</v>
      </c>
      <c r="AF101" s="80">
        <v>0</v>
      </c>
      <c r="AG101" s="80">
        <v>0</v>
      </c>
      <c r="AH101" s="1100">
        <v>0</v>
      </c>
      <c r="AI101" s="80">
        <v>0</v>
      </c>
      <c r="AJ101" s="80">
        <f t="shared" si="53"/>
        <v>353.70728004</v>
      </c>
    </row>
    <row r="102" spans="2:36" s="481" customFormat="1">
      <c r="B102" s="381" t="s">
        <v>695</v>
      </c>
      <c r="C102" s="80">
        <v>290.24680932000001</v>
      </c>
      <c r="D102" s="80">
        <v>522.47211823999999</v>
      </c>
      <c r="E102" s="80">
        <v>406.42911743999997</v>
      </c>
      <c r="F102" s="80">
        <v>290.38611664000001</v>
      </c>
      <c r="G102" s="80">
        <v>174.34311584</v>
      </c>
      <c r="H102" s="80">
        <v>58.160807720000001</v>
      </c>
      <c r="I102" s="80">
        <v>0</v>
      </c>
      <c r="J102" s="80">
        <v>0</v>
      </c>
      <c r="K102" s="80">
        <v>0</v>
      </c>
      <c r="L102" s="80">
        <v>0</v>
      </c>
      <c r="M102" s="80">
        <v>0</v>
      </c>
      <c r="N102" s="80">
        <v>0</v>
      </c>
      <c r="O102" s="80">
        <v>0</v>
      </c>
      <c r="P102" s="80">
        <v>0</v>
      </c>
      <c r="Q102" s="80">
        <v>0</v>
      </c>
      <c r="R102" s="80">
        <v>0</v>
      </c>
      <c r="S102" s="80">
        <v>0</v>
      </c>
      <c r="T102" s="80">
        <v>0</v>
      </c>
      <c r="U102" s="80">
        <v>0</v>
      </c>
      <c r="V102" s="80">
        <v>0</v>
      </c>
      <c r="W102" s="80">
        <v>0</v>
      </c>
      <c r="X102" s="80">
        <v>0</v>
      </c>
      <c r="Y102" s="80">
        <v>0</v>
      </c>
      <c r="Z102" s="80">
        <v>0</v>
      </c>
      <c r="AA102" s="80">
        <v>0</v>
      </c>
      <c r="AB102" s="80">
        <v>0</v>
      </c>
      <c r="AC102" s="80">
        <v>0</v>
      </c>
      <c r="AD102" s="80">
        <v>0</v>
      </c>
      <c r="AE102" s="80">
        <v>0</v>
      </c>
      <c r="AF102" s="80">
        <v>0</v>
      </c>
      <c r="AG102" s="80">
        <v>0</v>
      </c>
      <c r="AH102" s="1100">
        <v>0</v>
      </c>
      <c r="AI102" s="80">
        <v>0</v>
      </c>
      <c r="AJ102" s="80">
        <f t="shared" si="53"/>
        <v>1742.0380852000001</v>
      </c>
    </row>
    <row r="103" spans="2:36" s="481" customFormat="1">
      <c r="B103" s="1103" t="s">
        <v>804</v>
      </c>
      <c r="C103" s="80">
        <v>229.89116953999999</v>
      </c>
      <c r="D103" s="80">
        <v>296.74032081000001</v>
      </c>
      <c r="E103" s="80">
        <v>0</v>
      </c>
      <c r="F103" s="80">
        <v>0</v>
      </c>
      <c r="G103" s="80">
        <v>0</v>
      </c>
      <c r="H103" s="80">
        <v>0</v>
      </c>
      <c r="I103" s="80">
        <v>0</v>
      </c>
      <c r="J103" s="80">
        <v>0</v>
      </c>
      <c r="K103" s="80">
        <v>0</v>
      </c>
      <c r="L103" s="80">
        <v>0</v>
      </c>
      <c r="M103" s="80">
        <v>0</v>
      </c>
      <c r="N103" s="80">
        <v>0</v>
      </c>
      <c r="O103" s="80">
        <v>0</v>
      </c>
      <c r="P103" s="80">
        <v>0</v>
      </c>
      <c r="Q103" s="80">
        <v>0</v>
      </c>
      <c r="R103" s="80">
        <v>0</v>
      </c>
      <c r="S103" s="80">
        <v>0</v>
      </c>
      <c r="T103" s="80">
        <v>0</v>
      </c>
      <c r="U103" s="80">
        <v>0</v>
      </c>
      <c r="V103" s="80">
        <v>0</v>
      </c>
      <c r="W103" s="80">
        <v>0</v>
      </c>
      <c r="X103" s="80">
        <v>0</v>
      </c>
      <c r="Y103" s="80">
        <v>0</v>
      </c>
      <c r="Z103" s="80">
        <v>0</v>
      </c>
      <c r="AA103" s="80">
        <v>0</v>
      </c>
      <c r="AB103" s="80">
        <v>0</v>
      </c>
      <c r="AC103" s="80">
        <v>0</v>
      </c>
      <c r="AD103" s="80">
        <v>0</v>
      </c>
      <c r="AE103" s="80">
        <v>0</v>
      </c>
      <c r="AF103" s="80">
        <v>0</v>
      </c>
      <c r="AG103" s="80">
        <v>0</v>
      </c>
      <c r="AH103" s="1100">
        <v>0</v>
      </c>
      <c r="AI103" s="80">
        <v>0</v>
      </c>
      <c r="AJ103" s="80">
        <f t="shared" si="53"/>
        <v>526.63149035000004</v>
      </c>
    </row>
    <row r="104" spans="2:36" s="481" customFormat="1">
      <c r="B104" s="356" t="s">
        <v>513</v>
      </c>
      <c r="C104" s="80">
        <v>67.113987864053499</v>
      </c>
      <c r="D104" s="80">
        <v>67.113987864053499</v>
      </c>
      <c r="E104" s="80">
        <v>0</v>
      </c>
      <c r="F104" s="80">
        <v>0</v>
      </c>
      <c r="G104" s="80">
        <v>0</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c r="AA104" s="80">
        <v>0</v>
      </c>
      <c r="AB104" s="80">
        <v>0</v>
      </c>
      <c r="AC104" s="80">
        <v>0</v>
      </c>
      <c r="AD104" s="80">
        <v>0</v>
      </c>
      <c r="AE104" s="80">
        <v>0</v>
      </c>
      <c r="AF104" s="80">
        <v>0</v>
      </c>
      <c r="AG104" s="80">
        <v>0</v>
      </c>
      <c r="AH104" s="1100">
        <v>0</v>
      </c>
      <c r="AI104" s="80">
        <v>0</v>
      </c>
      <c r="AJ104" s="80">
        <f t="shared" si="53"/>
        <v>134.227975728107</v>
      </c>
    </row>
    <row r="105" spans="2:36" s="481" customFormat="1">
      <c r="B105" s="356" t="s">
        <v>431</v>
      </c>
      <c r="C105" s="357">
        <v>40.717803416439196</v>
      </c>
      <c r="D105" s="357">
        <v>81.435606832878506</v>
      </c>
      <c r="E105" s="357">
        <v>81.435606832878506</v>
      </c>
      <c r="F105" s="357">
        <v>0</v>
      </c>
      <c r="G105" s="357">
        <v>0</v>
      </c>
      <c r="H105" s="357">
        <v>0</v>
      </c>
      <c r="I105" s="357">
        <v>0</v>
      </c>
      <c r="J105" s="80">
        <v>0</v>
      </c>
      <c r="K105" s="357">
        <v>0</v>
      </c>
      <c r="L105" s="357">
        <v>0</v>
      </c>
      <c r="M105" s="357">
        <v>0</v>
      </c>
      <c r="N105" s="357">
        <v>0</v>
      </c>
      <c r="O105" s="357">
        <v>0</v>
      </c>
      <c r="P105" s="357">
        <v>0</v>
      </c>
      <c r="Q105" s="357">
        <v>0</v>
      </c>
      <c r="R105" s="357">
        <v>0</v>
      </c>
      <c r="S105" s="357">
        <v>0</v>
      </c>
      <c r="T105" s="357">
        <v>0</v>
      </c>
      <c r="U105" s="357">
        <v>0</v>
      </c>
      <c r="V105" s="357">
        <v>0</v>
      </c>
      <c r="W105" s="357">
        <v>0</v>
      </c>
      <c r="X105" s="357">
        <v>0</v>
      </c>
      <c r="Y105" s="357">
        <v>0</v>
      </c>
      <c r="Z105" s="357">
        <v>0</v>
      </c>
      <c r="AA105" s="357">
        <v>0</v>
      </c>
      <c r="AB105" s="357">
        <v>0</v>
      </c>
      <c r="AC105" s="357">
        <v>0</v>
      </c>
      <c r="AD105" s="357">
        <v>0</v>
      </c>
      <c r="AE105" s="357">
        <v>0</v>
      </c>
      <c r="AF105" s="357">
        <v>0</v>
      </c>
      <c r="AG105" s="357">
        <v>0</v>
      </c>
      <c r="AH105" s="1104">
        <v>0</v>
      </c>
      <c r="AI105" s="357">
        <v>0</v>
      </c>
      <c r="AJ105" s="80">
        <f t="shared" si="53"/>
        <v>203.58901708219622</v>
      </c>
    </row>
    <row r="106" spans="2:36" s="481" customFormat="1">
      <c r="B106" s="356" t="s">
        <v>630</v>
      </c>
      <c r="C106" s="357">
        <v>22.830896482872301</v>
      </c>
      <c r="D106" s="357">
        <v>45.661792965744603</v>
      </c>
      <c r="E106" s="357">
        <v>45.661792965744603</v>
      </c>
      <c r="F106" s="357">
        <v>45.661792965744603</v>
      </c>
      <c r="G106" s="357">
        <v>22.830896482872301</v>
      </c>
      <c r="H106" s="357">
        <v>0</v>
      </c>
      <c r="I106" s="357">
        <v>0</v>
      </c>
      <c r="J106" s="80">
        <v>0</v>
      </c>
      <c r="K106" s="357">
        <v>0</v>
      </c>
      <c r="L106" s="357">
        <v>0</v>
      </c>
      <c r="M106" s="357">
        <v>0</v>
      </c>
      <c r="N106" s="357">
        <v>0</v>
      </c>
      <c r="O106" s="357">
        <v>0</v>
      </c>
      <c r="P106" s="357">
        <v>0</v>
      </c>
      <c r="Q106" s="357">
        <v>0</v>
      </c>
      <c r="R106" s="357">
        <v>0</v>
      </c>
      <c r="S106" s="357">
        <v>0</v>
      </c>
      <c r="T106" s="357">
        <v>0</v>
      </c>
      <c r="U106" s="357">
        <v>0</v>
      </c>
      <c r="V106" s="357">
        <v>0</v>
      </c>
      <c r="W106" s="357">
        <v>0</v>
      </c>
      <c r="X106" s="357">
        <v>0</v>
      </c>
      <c r="Y106" s="357">
        <v>0</v>
      </c>
      <c r="Z106" s="357">
        <v>0</v>
      </c>
      <c r="AA106" s="357">
        <v>0</v>
      </c>
      <c r="AB106" s="357">
        <v>0</v>
      </c>
      <c r="AC106" s="357">
        <v>0</v>
      </c>
      <c r="AD106" s="357">
        <v>0</v>
      </c>
      <c r="AE106" s="357">
        <v>0</v>
      </c>
      <c r="AF106" s="357">
        <v>0</v>
      </c>
      <c r="AG106" s="357">
        <v>0</v>
      </c>
      <c r="AH106" s="1104">
        <v>0</v>
      </c>
      <c r="AI106" s="357">
        <v>0</v>
      </c>
      <c r="AJ106" s="80">
        <f t="shared" si="53"/>
        <v>182.64717186297841</v>
      </c>
    </row>
    <row r="107" spans="2:36" s="481" customFormat="1">
      <c r="B107" s="356" t="s">
        <v>676</v>
      </c>
      <c r="C107" s="357">
        <v>22.5908862789213</v>
      </c>
      <c r="D107" s="357">
        <v>45.1817725578425</v>
      </c>
      <c r="E107" s="357">
        <v>45.1817725578425</v>
      </c>
      <c r="F107" s="357">
        <v>45.1817725578425</v>
      </c>
      <c r="G107" s="357">
        <v>45.1817725578425</v>
      </c>
      <c r="H107" s="357">
        <v>45.1817725578425</v>
      </c>
      <c r="I107" s="357">
        <v>22.5908862789213</v>
      </c>
      <c r="J107" s="80">
        <v>0</v>
      </c>
      <c r="K107" s="357">
        <v>0</v>
      </c>
      <c r="L107" s="357">
        <v>0</v>
      </c>
      <c r="M107" s="357">
        <v>0</v>
      </c>
      <c r="N107" s="357">
        <v>0</v>
      </c>
      <c r="O107" s="357">
        <v>0</v>
      </c>
      <c r="P107" s="357">
        <v>0</v>
      </c>
      <c r="Q107" s="357">
        <v>0</v>
      </c>
      <c r="R107" s="357">
        <v>0</v>
      </c>
      <c r="S107" s="357">
        <v>0</v>
      </c>
      <c r="T107" s="357">
        <v>0</v>
      </c>
      <c r="U107" s="357">
        <v>0</v>
      </c>
      <c r="V107" s="357">
        <v>0</v>
      </c>
      <c r="W107" s="357">
        <v>0</v>
      </c>
      <c r="X107" s="357">
        <v>0</v>
      </c>
      <c r="Y107" s="357">
        <v>0</v>
      </c>
      <c r="Z107" s="357">
        <v>0</v>
      </c>
      <c r="AA107" s="357">
        <v>0</v>
      </c>
      <c r="AB107" s="357">
        <v>0</v>
      </c>
      <c r="AC107" s="357">
        <v>0</v>
      </c>
      <c r="AD107" s="357">
        <v>0</v>
      </c>
      <c r="AE107" s="357">
        <v>0</v>
      </c>
      <c r="AF107" s="357">
        <v>0</v>
      </c>
      <c r="AG107" s="357">
        <v>0</v>
      </c>
      <c r="AH107" s="1104">
        <v>0</v>
      </c>
      <c r="AI107" s="357">
        <v>0</v>
      </c>
      <c r="AJ107" s="80">
        <f t="shared" si="53"/>
        <v>271.09063534705507</v>
      </c>
    </row>
    <row r="108" spans="2:36" s="481" customFormat="1">
      <c r="B108" s="381" t="s">
        <v>510</v>
      </c>
      <c r="C108" s="357">
        <v>176.31219188636499</v>
      </c>
      <c r="D108" s="357">
        <v>352.62438377273099</v>
      </c>
      <c r="E108" s="357">
        <v>352.62438377273099</v>
      </c>
      <c r="F108" s="357">
        <v>352.62438377273099</v>
      </c>
      <c r="G108" s="357">
        <v>352.62438377273099</v>
      </c>
      <c r="H108" s="357">
        <v>352.62438377273099</v>
      </c>
      <c r="I108" s="357">
        <v>352.62438377273099</v>
      </c>
      <c r="J108" s="80">
        <v>352.62438377273099</v>
      </c>
      <c r="K108" s="357">
        <v>0</v>
      </c>
      <c r="L108" s="357">
        <v>0</v>
      </c>
      <c r="M108" s="357">
        <v>0</v>
      </c>
      <c r="N108" s="357">
        <v>0</v>
      </c>
      <c r="O108" s="357">
        <v>0</v>
      </c>
      <c r="P108" s="357">
        <v>0</v>
      </c>
      <c r="Q108" s="357">
        <v>0</v>
      </c>
      <c r="R108" s="357">
        <v>0</v>
      </c>
      <c r="S108" s="357">
        <v>0</v>
      </c>
      <c r="T108" s="357">
        <v>0</v>
      </c>
      <c r="U108" s="357">
        <v>0</v>
      </c>
      <c r="V108" s="357">
        <v>0</v>
      </c>
      <c r="W108" s="357">
        <v>0</v>
      </c>
      <c r="X108" s="357">
        <v>0</v>
      </c>
      <c r="Y108" s="357">
        <v>0</v>
      </c>
      <c r="Z108" s="357">
        <v>0</v>
      </c>
      <c r="AA108" s="357">
        <v>0</v>
      </c>
      <c r="AB108" s="357">
        <v>0</v>
      </c>
      <c r="AC108" s="357">
        <v>0</v>
      </c>
      <c r="AD108" s="357">
        <v>0</v>
      </c>
      <c r="AE108" s="357">
        <v>0</v>
      </c>
      <c r="AF108" s="357">
        <v>0</v>
      </c>
      <c r="AG108" s="357">
        <v>0</v>
      </c>
      <c r="AH108" s="1104">
        <v>0</v>
      </c>
      <c r="AI108" s="357">
        <v>0</v>
      </c>
      <c r="AJ108" s="80">
        <f t="shared" si="53"/>
        <v>2644.6828782954822</v>
      </c>
    </row>
    <row r="109" spans="2:36" s="481" customFormat="1">
      <c r="B109" s="356" t="s">
        <v>511</v>
      </c>
      <c r="C109" s="357">
        <v>120.90067787119899</v>
      </c>
      <c r="D109" s="357">
        <v>241.80135574239702</v>
      </c>
      <c r="E109" s="357">
        <v>241.80135574239702</v>
      </c>
      <c r="F109" s="357">
        <v>241.80135574239702</v>
      </c>
      <c r="G109" s="357">
        <v>241.80135574239702</v>
      </c>
      <c r="H109" s="357">
        <v>0</v>
      </c>
      <c r="I109" s="357">
        <v>0</v>
      </c>
      <c r="J109" s="80">
        <v>0</v>
      </c>
      <c r="K109" s="357">
        <v>0</v>
      </c>
      <c r="L109" s="357">
        <v>0</v>
      </c>
      <c r="M109" s="357">
        <v>0</v>
      </c>
      <c r="N109" s="357">
        <v>0</v>
      </c>
      <c r="O109" s="357">
        <v>0</v>
      </c>
      <c r="P109" s="357">
        <v>0</v>
      </c>
      <c r="Q109" s="357">
        <v>0</v>
      </c>
      <c r="R109" s="357">
        <v>0</v>
      </c>
      <c r="S109" s="357">
        <v>0</v>
      </c>
      <c r="T109" s="357">
        <v>0</v>
      </c>
      <c r="U109" s="357">
        <v>0</v>
      </c>
      <c r="V109" s="357">
        <v>0</v>
      </c>
      <c r="W109" s="357">
        <v>0</v>
      </c>
      <c r="X109" s="357">
        <v>0</v>
      </c>
      <c r="Y109" s="357">
        <v>0</v>
      </c>
      <c r="Z109" s="357">
        <v>0</v>
      </c>
      <c r="AA109" s="357">
        <v>0</v>
      </c>
      <c r="AB109" s="357">
        <v>0</v>
      </c>
      <c r="AC109" s="357">
        <v>0</v>
      </c>
      <c r="AD109" s="357">
        <v>0</v>
      </c>
      <c r="AE109" s="357">
        <v>0</v>
      </c>
      <c r="AF109" s="357">
        <v>0</v>
      </c>
      <c r="AG109" s="357">
        <v>0</v>
      </c>
      <c r="AH109" s="1104">
        <v>0</v>
      </c>
      <c r="AI109" s="357">
        <v>0</v>
      </c>
      <c r="AJ109" s="80">
        <f t="shared" si="53"/>
        <v>1088.1061008407871</v>
      </c>
    </row>
    <row r="110" spans="2:36" s="481" customFormat="1">
      <c r="B110" s="381" t="s">
        <v>512</v>
      </c>
      <c r="C110" s="80">
        <v>133.986520053335</v>
      </c>
      <c r="D110" s="80">
        <v>267.97304010667102</v>
      </c>
      <c r="E110" s="80">
        <v>267.97304010667102</v>
      </c>
      <c r="F110" s="80">
        <v>0</v>
      </c>
      <c r="G110" s="80">
        <v>0</v>
      </c>
      <c r="H110" s="80">
        <v>0</v>
      </c>
      <c r="I110" s="80">
        <v>0</v>
      </c>
      <c r="J110" s="80">
        <v>0</v>
      </c>
      <c r="K110" s="80">
        <v>0</v>
      </c>
      <c r="L110" s="80">
        <v>0</v>
      </c>
      <c r="M110" s="80">
        <v>0</v>
      </c>
      <c r="N110" s="80">
        <v>0</v>
      </c>
      <c r="O110" s="80">
        <v>0</v>
      </c>
      <c r="P110" s="80">
        <v>0</v>
      </c>
      <c r="Q110" s="80">
        <v>0</v>
      </c>
      <c r="R110" s="80">
        <v>0</v>
      </c>
      <c r="S110" s="80">
        <v>0</v>
      </c>
      <c r="T110" s="80">
        <v>0</v>
      </c>
      <c r="U110" s="80">
        <v>0</v>
      </c>
      <c r="V110" s="80">
        <v>0</v>
      </c>
      <c r="W110" s="80">
        <v>0</v>
      </c>
      <c r="X110" s="80">
        <v>0</v>
      </c>
      <c r="Y110" s="80">
        <v>0</v>
      </c>
      <c r="Z110" s="80">
        <v>0</v>
      </c>
      <c r="AA110" s="80">
        <v>0</v>
      </c>
      <c r="AB110" s="80">
        <v>0</v>
      </c>
      <c r="AC110" s="80">
        <v>0</v>
      </c>
      <c r="AD110" s="80">
        <v>0</v>
      </c>
      <c r="AE110" s="80">
        <v>0</v>
      </c>
      <c r="AF110" s="80">
        <v>0</v>
      </c>
      <c r="AG110" s="80">
        <v>0</v>
      </c>
      <c r="AH110" s="1100">
        <v>0</v>
      </c>
      <c r="AI110" s="80">
        <v>0</v>
      </c>
      <c r="AJ110" s="80">
        <f t="shared" si="53"/>
        <v>669.93260026667713</v>
      </c>
    </row>
    <row r="111" spans="2:36" s="481" customFormat="1" hidden="1">
      <c r="B111" s="381" t="s">
        <v>757</v>
      </c>
      <c r="C111" s="357">
        <v>0</v>
      </c>
      <c r="D111" s="357">
        <v>0</v>
      </c>
      <c r="E111" s="357">
        <v>0</v>
      </c>
      <c r="F111" s="357">
        <v>0</v>
      </c>
      <c r="G111" s="357">
        <v>0</v>
      </c>
      <c r="H111" s="357">
        <v>0</v>
      </c>
      <c r="I111" s="357">
        <v>0</v>
      </c>
      <c r="J111" s="80">
        <v>0</v>
      </c>
      <c r="K111" s="357">
        <v>0</v>
      </c>
      <c r="L111" s="357">
        <v>0</v>
      </c>
      <c r="M111" s="357">
        <v>0</v>
      </c>
      <c r="N111" s="357">
        <v>0</v>
      </c>
      <c r="O111" s="357">
        <v>0</v>
      </c>
      <c r="P111" s="357">
        <v>0</v>
      </c>
      <c r="Q111" s="357">
        <v>0</v>
      </c>
      <c r="R111" s="357">
        <v>0</v>
      </c>
      <c r="S111" s="357">
        <v>0</v>
      </c>
      <c r="T111" s="357">
        <v>0</v>
      </c>
      <c r="U111" s="357">
        <v>0</v>
      </c>
      <c r="V111" s="357">
        <v>0</v>
      </c>
      <c r="W111" s="357">
        <v>0</v>
      </c>
      <c r="X111" s="357">
        <v>0</v>
      </c>
      <c r="Y111" s="357">
        <v>0</v>
      </c>
      <c r="Z111" s="357">
        <v>0</v>
      </c>
      <c r="AA111" s="357">
        <v>0</v>
      </c>
      <c r="AB111" s="357">
        <v>0</v>
      </c>
      <c r="AC111" s="357">
        <v>0</v>
      </c>
      <c r="AD111" s="357">
        <v>0</v>
      </c>
      <c r="AE111" s="357">
        <v>0</v>
      </c>
      <c r="AF111" s="357">
        <v>0</v>
      </c>
      <c r="AG111" s="357">
        <v>0</v>
      </c>
      <c r="AH111" s="1104">
        <v>0</v>
      </c>
      <c r="AI111" s="357">
        <v>0</v>
      </c>
      <c r="AJ111" s="80"/>
    </row>
    <row r="112" spans="2:36" s="481" customFormat="1">
      <c r="B112" s="356" t="s">
        <v>690</v>
      </c>
      <c r="C112" s="357">
        <v>382.23264855506596</v>
      </c>
      <c r="D112" s="357">
        <v>764.46529711013193</v>
      </c>
      <c r="E112" s="357">
        <v>0</v>
      </c>
      <c r="F112" s="357">
        <v>0</v>
      </c>
      <c r="G112" s="357">
        <v>0</v>
      </c>
      <c r="H112" s="357">
        <v>0</v>
      </c>
      <c r="I112" s="357">
        <v>0</v>
      </c>
      <c r="J112" s="80">
        <v>0</v>
      </c>
      <c r="K112" s="357">
        <v>0</v>
      </c>
      <c r="L112" s="357">
        <v>0</v>
      </c>
      <c r="M112" s="357">
        <v>0</v>
      </c>
      <c r="N112" s="357">
        <v>0</v>
      </c>
      <c r="O112" s="357">
        <v>0</v>
      </c>
      <c r="P112" s="357">
        <v>0</v>
      </c>
      <c r="Q112" s="357">
        <v>0</v>
      </c>
      <c r="R112" s="357">
        <v>0</v>
      </c>
      <c r="S112" s="357">
        <v>0</v>
      </c>
      <c r="T112" s="357">
        <v>0</v>
      </c>
      <c r="U112" s="357">
        <v>0</v>
      </c>
      <c r="V112" s="357">
        <v>0</v>
      </c>
      <c r="W112" s="357">
        <v>0</v>
      </c>
      <c r="X112" s="357">
        <v>0</v>
      </c>
      <c r="Y112" s="357">
        <v>0</v>
      </c>
      <c r="Z112" s="357">
        <v>0</v>
      </c>
      <c r="AA112" s="357">
        <v>0</v>
      </c>
      <c r="AB112" s="357">
        <v>0</v>
      </c>
      <c r="AC112" s="357">
        <v>0</v>
      </c>
      <c r="AD112" s="357">
        <v>0</v>
      </c>
      <c r="AE112" s="357">
        <v>0</v>
      </c>
      <c r="AF112" s="357">
        <v>0</v>
      </c>
      <c r="AG112" s="357">
        <v>0</v>
      </c>
      <c r="AH112" s="1104">
        <v>0</v>
      </c>
      <c r="AI112" s="357">
        <v>0</v>
      </c>
      <c r="AJ112" s="80">
        <f t="shared" si="53"/>
        <v>1146.6979456651979</v>
      </c>
    </row>
    <row r="113" spans="2:36" s="481" customFormat="1">
      <c r="B113" s="356" t="s">
        <v>574</v>
      </c>
      <c r="C113" s="357">
        <v>1151.3679464734701</v>
      </c>
      <c r="D113" s="357">
        <v>1151.3679464734701</v>
      </c>
      <c r="E113" s="357">
        <v>0</v>
      </c>
      <c r="F113" s="357">
        <v>0</v>
      </c>
      <c r="G113" s="357">
        <v>0</v>
      </c>
      <c r="H113" s="357">
        <v>0</v>
      </c>
      <c r="I113" s="357">
        <v>0</v>
      </c>
      <c r="J113" s="80">
        <v>0</v>
      </c>
      <c r="K113" s="357">
        <v>0</v>
      </c>
      <c r="L113" s="357">
        <v>0</v>
      </c>
      <c r="M113" s="357">
        <v>0</v>
      </c>
      <c r="N113" s="357">
        <v>0</v>
      </c>
      <c r="O113" s="357">
        <v>0</v>
      </c>
      <c r="P113" s="357">
        <v>0</v>
      </c>
      <c r="Q113" s="357">
        <v>0</v>
      </c>
      <c r="R113" s="357">
        <v>0</v>
      </c>
      <c r="S113" s="357">
        <v>0</v>
      </c>
      <c r="T113" s="357">
        <v>0</v>
      </c>
      <c r="U113" s="357">
        <v>0</v>
      </c>
      <c r="V113" s="357">
        <v>0</v>
      </c>
      <c r="W113" s="357">
        <v>0</v>
      </c>
      <c r="X113" s="357">
        <v>0</v>
      </c>
      <c r="Y113" s="357">
        <v>0</v>
      </c>
      <c r="Z113" s="357">
        <v>0</v>
      </c>
      <c r="AA113" s="357">
        <v>0</v>
      </c>
      <c r="AB113" s="357">
        <v>0</v>
      </c>
      <c r="AC113" s="357">
        <v>0</v>
      </c>
      <c r="AD113" s="357">
        <v>0</v>
      </c>
      <c r="AE113" s="357">
        <v>0</v>
      </c>
      <c r="AF113" s="357">
        <v>0</v>
      </c>
      <c r="AG113" s="357">
        <v>0</v>
      </c>
      <c r="AH113" s="1104">
        <v>0</v>
      </c>
      <c r="AI113" s="357">
        <v>0</v>
      </c>
      <c r="AJ113" s="80">
        <f t="shared" si="53"/>
        <v>2302.7358929469401</v>
      </c>
    </row>
    <row r="114" spans="2:36" s="481" customFormat="1">
      <c r="B114" s="381" t="s">
        <v>707</v>
      </c>
      <c r="C114" s="357">
        <v>0</v>
      </c>
      <c r="D114" s="357">
        <v>116.69121895000001</v>
      </c>
      <c r="E114" s="357">
        <v>0</v>
      </c>
      <c r="F114" s="357">
        <v>0</v>
      </c>
      <c r="G114" s="357">
        <v>0</v>
      </c>
      <c r="H114" s="357">
        <v>0</v>
      </c>
      <c r="I114" s="357">
        <v>0</v>
      </c>
      <c r="J114" s="80">
        <v>0</v>
      </c>
      <c r="K114" s="357">
        <v>0</v>
      </c>
      <c r="L114" s="357">
        <v>0</v>
      </c>
      <c r="M114" s="357">
        <v>0</v>
      </c>
      <c r="N114" s="357">
        <v>0</v>
      </c>
      <c r="O114" s="357">
        <v>0</v>
      </c>
      <c r="P114" s="357">
        <v>0</v>
      </c>
      <c r="Q114" s="357">
        <v>0</v>
      </c>
      <c r="R114" s="357">
        <v>0</v>
      </c>
      <c r="S114" s="357">
        <v>0</v>
      </c>
      <c r="T114" s="357">
        <v>0</v>
      </c>
      <c r="U114" s="357">
        <v>0</v>
      </c>
      <c r="V114" s="357">
        <v>0</v>
      </c>
      <c r="W114" s="357">
        <v>0</v>
      </c>
      <c r="X114" s="357">
        <v>0</v>
      </c>
      <c r="Y114" s="357">
        <v>0</v>
      </c>
      <c r="Z114" s="357">
        <v>0</v>
      </c>
      <c r="AA114" s="357">
        <v>0</v>
      </c>
      <c r="AB114" s="357">
        <v>0</v>
      </c>
      <c r="AC114" s="357">
        <v>0</v>
      </c>
      <c r="AD114" s="357">
        <v>0</v>
      </c>
      <c r="AE114" s="357">
        <v>0</v>
      </c>
      <c r="AF114" s="357">
        <v>0</v>
      </c>
      <c r="AG114" s="357">
        <v>0</v>
      </c>
      <c r="AH114" s="1104">
        <v>0</v>
      </c>
      <c r="AI114" s="357">
        <v>0</v>
      </c>
      <c r="AJ114" s="80">
        <f t="shared" si="53"/>
        <v>116.69121895000001</v>
      </c>
    </row>
    <row r="115" spans="2:36" s="481" customFormat="1">
      <c r="B115" s="356" t="s">
        <v>719</v>
      </c>
      <c r="C115" s="80">
        <v>84.81139395999999</v>
      </c>
      <c r="D115" s="80">
        <v>84.81139395999999</v>
      </c>
      <c r="E115" s="80">
        <v>0</v>
      </c>
      <c r="F115" s="80">
        <v>0</v>
      </c>
      <c r="G115" s="80">
        <v>0</v>
      </c>
      <c r="H115" s="80">
        <v>0</v>
      </c>
      <c r="I115" s="80">
        <v>0</v>
      </c>
      <c r="J115" s="80">
        <v>0</v>
      </c>
      <c r="K115" s="80">
        <v>0</v>
      </c>
      <c r="L115" s="80">
        <v>0</v>
      </c>
      <c r="M115" s="80">
        <v>0</v>
      </c>
      <c r="N115" s="80">
        <v>0</v>
      </c>
      <c r="O115" s="80">
        <v>0</v>
      </c>
      <c r="P115" s="80">
        <v>0</v>
      </c>
      <c r="Q115" s="80">
        <v>0</v>
      </c>
      <c r="R115" s="80">
        <v>0</v>
      </c>
      <c r="S115" s="80">
        <v>0</v>
      </c>
      <c r="T115" s="80">
        <v>0</v>
      </c>
      <c r="U115" s="80">
        <v>0</v>
      </c>
      <c r="V115" s="80">
        <v>0</v>
      </c>
      <c r="W115" s="80">
        <v>0</v>
      </c>
      <c r="X115" s="80">
        <v>0</v>
      </c>
      <c r="Y115" s="80">
        <v>0</v>
      </c>
      <c r="Z115" s="80">
        <v>0</v>
      </c>
      <c r="AA115" s="80">
        <v>0</v>
      </c>
      <c r="AB115" s="80">
        <v>0</v>
      </c>
      <c r="AC115" s="80">
        <v>0</v>
      </c>
      <c r="AD115" s="80">
        <v>0</v>
      </c>
      <c r="AE115" s="80">
        <v>0</v>
      </c>
      <c r="AF115" s="80">
        <v>0</v>
      </c>
      <c r="AG115" s="80">
        <v>0</v>
      </c>
      <c r="AH115" s="1100">
        <v>0</v>
      </c>
      <c r="AI115" s="80">
        <v>0</v>
      </c>
      <c r="AJ115" s="80">
        <f t="shared" si="53"/>
        <v>169.62278791999998</v>
      </c>
    </row>
    <row r="116" spans="2:36" s="481" customFormat="1">
      <c r="B116" s="381" t="s">
        <v>720</v>
      </c>
      <c r="C116" s="80">
        <v>43.477892436134596</v>
      </c>
      <c r="D116" s="80">
        <v>86.955784872269305</v>
      </c>
      <c r="E116" s="80">
        <v>86.955784872269305</v>
      </c>
      <c r="F116" s="80">
        <v>86.955784872269305</v>
      </c>
      <c r="G116" s="80">
        <v>0</v>
      </c>
      <c r="H116" s="80">
        <v>0</v>
      </c>
      <c r="I116" s="80">
        <v>0</v>
      </c>
      <c r="J116" s="80">
        <v>0</v>
      </c>
      <c r="K116" s="80">
        <v>0</v>
      </c>
      <c r="L116" s="80">
        <v>0</v>
      </c>
      <c r="M116" s="80">
        <v>0</v>
      </c>
      <c r="N116" s="80">
        <v>0</v>
      </c>
      <c r="O116" s="80">
        <v>0</v>
      </c>
      <c r="P116" s="80">
        <v>0</v>
      </c>
      <c r="Q116" s="80">
        <v>0</v>
      </c>
      <c r="R116" s="80">
        <v>0</v>
      </c>
      <c r="S116" s="80">
        <v>0</v>
      </c>
      <c r="T116" s="80">
        <v>0</v>
      </c>
      <c r="U116" s="80">
        <v>0</v>
      </c>
      <c r="V116" s="80">
        <v>0</v>
      </c>
      <c r="W116" s="80">
        <v>0</v>
      </c>
      <c r="X116" s="80">
        <v>0</v>
      </c>
      <c r="Y116" s="80">
        <v>0</v>
      </c>
      <c r="Z116" s="80">
        <v>0</v>
      </c>
      <c r="AA116" s="80">
        <v>0</v>
      </c>
      <c r="AB116" s="80">
        <v>0</v>
      </c>
      <c r="AC116" s="80">
        <v>0</v>
      </c>
      <c r="AD116" s="80">
        <v>0</v>
      </c>
      <c r="AE116" s="80">
        <v>0</v>
      </c>
      <c r="AF116" s="80">
        <v>0</v>
      </c>
      <c r="AG116" s="80">
        <v>0</v>
      </c>
      <c r="AH116" s="1100">
        <v>0</v>
      </c>
      <c r="AI116" s="80">
        <v>0</v>
      </c>
      <c r="AJ116" s="80">
        <f t="shared" si="53"/>
        <v>304.34524705294251</v>
      </c>
    </row>
    <row r="117" spans="2:36" s="481" customFormat="1">
      <c r="B117" s="356" t="s">
        <v>735</v>
      </c>
      <c r="C117" s="80">
        <v>250.51608038860999</v>
      </c>
      <c r="D117" s="80">
        <v>498.30915990342999</v>
      </c>
      <c r="E117" s="80">
        <v>129.34254150498899</v>
      </c>
      <c r="F117" s="80">
        <v>0</v>
      </c>
      <c r="G117" s="80">
        <v>0</v>
      </c>
      <c r="H117" s="80">
        <v>0</v>
      </c>
      <c r="I117" s="80">
        <v>0</v>
      </c>
      <c r="J117" s="80">
        <v>0</v>
      </c>
      <c r="K117" s="80">
        <v>0</v>
      </c>
      <c r="L117" s="80">
        <v>0</v>
      </c>
      <c r="M117" s="80">
        <v>0</v>
      </c>
      <c r="N117" s="80">
        <v>0</v>
      </c>
      <c r="O117" s="80">
        <v>0</v>
      </c>
      <c r="P117" s="80">
        <v>0</v>
      </c>
      <c r="Q117" s="80">
        <v>0</v>
      </c>
      <c r="R117" s="80">
        <v>0</v>
      </c>
      <c r="S117" s="80">
        <v>0</v>
      </c>
      <c r="T117" s="80">
        <v>0</v>
      </c>
      <c r="U117" s="80">
        <v>0</v>
      </c>
      <c r="V117" s="80">
        <v>0</v>
      </c>
      <c r="W117" s="80">
        <v>0</v>
      </c>
      <c r="X117" s="80">
        <v>0</v>
      </c>
      <c r="Y117" s="80">
        <v>0</v>
      </c>
      <c r="Z117" s="80">
        <v>0</v>
      </c>
      <c r="AA117" s="80">
        <v>0</v>
      </c>
      <c r="AB117" s="80">
        <v>0</v>
      </c>
      <c r="AC117" s="80">
        <v>0</v>
      </c>
      <c r="AD117" s="80">
        <v>0</v>
      </c>
      <c r="AE117" s="80">
        <v>0</v>
      </c>
      <c r="AF117" s="80">
        <v>0</v>
      </c>
      <c r="AG117" s="80">
        <v>0</v>
      </c>
      <c r="AH117" s="1100">
        <v>0</v>
      </c>
      <c r="AI117" s="80">
        <v>0</v>
      </c>
      <c r="AJ117" s="80">
        <f t="shared" si="53"/>
        <v>878.16778179702897</v>
      </c>
    </row>
    <row r="118" spans="2:36" s="1105" customFormat="1">
      <c r="B118" s="1101" t="s">
        <v>80</v>
      </c>
      <c r="C118" s="1100">
        <v>348.82074664999999</v>
      </c>
      <c r="D118" s="1100">
        <v>699.94681013999991</v>
      </c>
      <c r="E118" s="1100">
        <v>628.36037723000004</v>
      </c>
      <c r="F118" s="1100">
        <v>501.12776649</v>
      </c>
      <c r="G118" s="1100">
        <v>392.25366440000005</v>
      </c>
      <c r="H118" s="1100">
        <v>257.86341371000003</v>
      </c>
      <c r="I118" s="1100">
        <v>84.594951749999993</v>
      </c>
      <c r="J118" s="1100">
        <v>2.7715570400000002</v>
      </c>
      <c r="K118" s="1100">
        <v>0</v>
      </c>
      <c r="L118" s="1100">
        <v>0</v>
      </c>
      <c r="M118" s="1100">
        <v>0</v>
      </c>
      <c r="N118" s="1100">
        <v>0</v>
      </c>
      <c r="O118" s="1100">
        <v>0</v>
      </c>
      <c r="P118" s="1100">
        <v>0</v>
      </c>
      <c r="Q118" s="1100">
        <v>0</v>
      </c>
      <c r="R118" s="1100">
        <v>0</v>
      </c>
      <c r="S118" s="1100">
        <v>0</v>
      </c>
      <c r="T118" s="1100">
        <v>0</v>
      </c>
      <c r="U118" s="1100">
        <v>0</v>
      </c>
      <c r="V118" s="1100">
        <v>0</v>
      </c>
      <c r="W118" s="1100">
        <v>0</v>
      </c>
      <c r="X118" s="1100">
        <v>0</v>
      </c>
      <c r="Y118" s="1100">
        <v>0</v>
      </c>
      <c r="Z118" s="1100">
        <v>0</v>
      </c>
      <c r="AA118" s="1100">
        <v>0</v>
      </c>
      <c r="AB118" s="1100">
        <v>0</v>
      </c>
      <c r="AC118" s="1100">
        <v>0</v>
      </c>
      <c r="AD118" s="1100">
        <v>0</v>
      </c>
      <c r="AE118" s="1100">
        <v>0</v>
      </c>
      <c r="AF118" s="1100">
        <v>0</v>
      </c>
      <c r="AG118" s="1100">
        <v>0</v>
      </c>
      <c r="AH118" s="1100">
        <v>0</v>
      </c>
      <c r="AI118" s="1100">
        <v>0</v>
      </c>
      <c r="AJ118" s="1100">
        <f t="shared" si="53"/>
        <v>2915.7392874099996</v>
      </c>
    </row>
    <row r="119" spans="2:36" s="481" customFormat="1">
      <c r="B119" s="356" t="s">
        <v>221</v>
      </c>
      <c r="C119" s="357">
        <f t="shared" ref="C119:H119" si="54">+C120+C121</f>
        <v>575.71236429126611</v>
      </c>
      <c r="D119" s="357">
        <f t="shared" si="54"/>
        <v>0</v>
      </c>
      <c r="E119" s="357">
        <f t="shared" si="54"/>
        <v>0</v>
      </c>
      <c r="F119" s="357">
        <f t="shared" si="54"/>
        <v>0</v>
      </c>
      <c r="G119" s="357">
        <f t="shared" si="54"/>
        <v>0</v>
      </c>
      <c r="H119" s="357">
        <f t="shared" si="54"/>
        <v>0</v>
      </c>
      <c r="I119" s="357">
        <f t="shared" ref="I119:AI119" si="55">+I120+I121</f>
        <v>0</v>
      </c>
      <c r="J119" s="357">
        <f t="shared" si="55"/>
        <v>0</v>
      </c>
      <c r="K119" s="357">
        <f t="shared" si="55"/>
        <v>0</v>
      </c>
      <c r="L119" s="357">
        <f t="shared" si="55"/>
        <v>0</v>
      </c>
      <c r="M119" s="357">
        <f t="shared" si="55"/>
        <v>0</v>
      </c>
      <c r="N119" s="357">
        <f t="shared" si="55"/>
        <v>0</v>
      </c>
      <c r="O119" s="357">
        <f t="shared" si="55"/>
        <v>0</v>
      </c>
      <c r="P119" s="357">
        <f t="shared" si="55"/>
        <v>0</v>
      </c>
      <c r="Q119" s="357">
        <f t="shared" si="55"/>
        <v>0</v>
      </c>
      <c r="R119" s="357">
        <f t="shared" si="55"/>
        <v>0</v>
      </c>
      <c r="S119" s="357">
        <f t="shared" si="55"/>
        <v>0</v>
      </c>
      <c r="T119" s="357">
        <f t="shared" si="55"/>
        <v>0</v>
      </c>
      <c r="U119" s="357">
        <f t="shared" si="55"/>
        <v>0</v>
      </c>
      <c r="V119" s="357">
        <f t="shared" si="55"/>
        <v>0</v>
      </c>
      <c r="W119" s="357">
        <f t="shared" si="55"/>
        <v>0</v>
      </c>
      <c r="X119" s="357">
        <f t="shared" si="55"/>
        <v>0</v>
      </c>
      <c r="Y119" s="357">
        <f t="shared" si="55"/>
        <v>0</v>
      </c>
      <c r="Z119" s="357">
        <f t="shared" si="55"/>
        <v>0</v>
      </c>
      <c r="AA119" s="357">
        <f t="shared" si="55"/>
        <v>0</v>
      </c>
      <c r="AB119" s="357">
        <f t="shared" si="55"/>
        <v>0</v>
      </c>
      <c r="AC119" s="357">
        <f t="shared" si="55"/>
        <v>0</v>
      </c>
      <c r="AD119" s="357">
        <f t="shared" si="55"/>
        <v>0</v>
      </c>
      <c r="AE119" s="357">
        <f t="shared" si="55"/>
        <v>0</v>
      </c>
      <c r="AF119" s="357">
        <f t="shared" si="55"/>
        <v>0</v>
      </c>
      <c r="AG119" s="357">
        <f t="shared" si="55"/>
        <v>0</v>
      </c>
      <c r="AH119" s="1104">
        <f t="shared" ref="AH119" si="56">+AH120+AH121</f>
        <v>0</v>
      </c>
      <c r="AI119" s="357">
        <f t="shared" si="55"/>
        <v>0</v>
      </c>
      <c r="AJ119" s="80">
        <f t="shared" si="53"/>
        <v>575.71236429126611</v>
      </c>
    </row>
    <row r="120" spans="2:36" s="481" customFormat="1">
      <c r="B120" s="364" t="s">
        <v>73</v>
      </c>
      <c r="C120" s="360">
        <v>575.71236429126611</v>
      </c>
      <c r="D120" s="360">
        <v>0</v>
      </c>
      <c r="E120" s="360">
        <v>0</v>
      </c>
      <c r="F120" s="360">
        <v>0</v>
      </c>
      <c r="G120" s="360">
        <v>0</v>
      </c>
      <c r="H120" s="360">
        <v>0</v>
      </c>
      <c r="I120" s="360">
        <v>0</v>
      </c>
      <c r="J120" s="83">
        <v>0</v>
      </c>
      <c r="K120" s="360">
        <v>0</v>
      </c>
      <c r="L120" s="360">
        <v>0</v>
      </c>
      <c r="M120" s="360">
        <v>0</v>
      </c>
      <c r="N120" s="360">
        <v>0</v>
      </c>
      <c r="O120" s="360">
        <v>0</v>
      </c>
      <c r="P120" s="360">
        <v>0</v>
      </c>
      <c r="Q120" s="360">
        <v>0</v>
      </c>
      <c r="R120" s="360">
        <v>0</v>
      </c>
      <c r="S120" s="360">
        <v>0</v>
      </c>
      <c r="T120" s="360">
        <v>0</v>
      </c>
      <c r="U120" s="360">
        <v>0</v>
      </c>
      <c r="V120" s="360">
        <v>0</v>
      </c>
      <c r="W120" s="360">
        <v>0</v>
      </c>
      <c r="X120" s="360">
        <v>0</v>
      </c>
      <c r="Y120" s="360">
        <v>0</v>
      </c>
      <c r="Z120" s="360">
        <v>0</v>
      </c>
      <c r="AA120" s="360">
        <v>0</v>
      </c>
      <c r="AB120" s="360">
        <v>0</v>
      </c>
      <c r="AC120" s="360">
        <v>0</v>
      </c>
      <c r="AD120" s="360">
        <v>0</v>
      </c>
      <c r="AE120" s="360">
        <v>0</v>
      </c>
      <c r="AF120" s="360">
        <v>0</v>
      </c>
      <c r="AG120" s="360">
        <v>0</v>
      </c>
      <c r="AH120" s="1093">
        <v>0</v>
      </c>
      <c r="AI120" s="360">
        <v>0</v>
      </c>
      <c r="AJ120" s="83">
        <f t="shared" si="53"/>
        <v>575.71236429126611</v>
      </c>
    </row>
    <row r="121" spans="2:36" s="481" customFormat="1">
      <c r="B121" s="394" t="s">
        <v>71</v>
      </c>
      <c r="C121" s="361">
        <v>0</v>
      </c>
      <c r="D121" s="361">
        <v>0</v>
      </c>
      <c r="E121" s="361">
        <v>0</v>
      </c>
      <c r="F121" s="361">
        <v>0</v>
      </c>
      <c r="G121" s="361">
        <v>0</v>
      </c>
      <c r="H121" s="361">
        <v>0</v>
      </c>
      <c r="I121" s="361">
        <v>0</v>
      </c>
      <c r="J121" s="82">
        <v>0</v>
      </c>
      <c r="K121" s="361">
        <v>0</v>
      </c>
      <c r="L121" s="361">
        <v>0</v>
      </c>
      <c r="M121" s="361">
        <v>0</v>
      </c>
      <c r="N121" s="361">
        <v>0</v>
      </c>
      <c r="O121" s="361">
        <v>0</v>
      </c>
      <c r="P121" s="361">
        <v>0</v>
      </c>
      <c r="Q121" s="361">
        <v>0</v>
      </c>
      <c r="R121" s="361">
        <v>0</v>
      </c>
      <c r="S121" s="361">
        <v>0</v>
      </c>
      <c r="T121" s="361">
        <v>0</v>
      </c>
      <c r="U121" s="361">
        <v>0</v>
      </c>
      <c r="V121" s="361">
        <v>0</v>
      </c>
      <c r="W121" s="361">
        <v>0</v>
      </c>
      <c r="X121" s="361">
        <v>0</v>
      </c>
      <c r="Y121" s="361">
        <v>0</v>
      </c>
      <c r="Z121" s="361">
        <v>0</v>
      </c>
      <c r="AA121" s="361">
        <v>0</v>
      </c>
      <c r="AB121" s="361">
        <v>0</v>
      </c>
      <c r="AC121" s="361">
        <v>0</v>
      </c>
      <c r="AD121" s="361">
        <v>0</v>
      </c>
      <c r="AE121" s="361">
        <v>0</v>
      </c>
      <c r="AF121" s="361">
        <v>0</v>
      </c>
      <c r="AG121" s="361">
        <v>0</v>
      </c>
      <c r="AH121" s="1061">
        <v>0</v>
      </c>
      <c r="AI121" s="361">
        <v>0</v>
      </c>
      <c r="AJ121" s="82">
        <f t="shared" si="53"/>
        <v>0</v>
      </c>
    </row>
    <row r="122" spans="2:36" s="481" customFormat="1">
      <c r="B122" s="356" t="s">
        <v>346</v>
      </c>
      <c r="C122" s="357">
        <f t="shared" ref="C122:I122" si="57">+C123+C128</f>
        <v>48.539210344431211</v>
      </c>
      <c r="D122" s="357">
        <f t="shared" si="57"/>
        <v>79.285590188753133</v>
      </c>
      <c r="E122" s="357">
        <f t="shared" si="57"/>
        <v>51.636286018120039</v>
      </c>
      <c r="F122" s="357">
        <f t="shared" si="57"/>
        <v>24.200542266499511</v>
      </c>
      <c r="G122" s="357">
        <f t="shared" si="57"/>
        <v>0.99998443359183298</v>
      </c>
      <c r="H122" s="357">
        <f t="shared" si="57"/>
        <v>0.1111426175872029</v>
      </c>
      <c r="I122" s="357">
        <f t="shared" si="57"/>
        <v>5.2260000000000001E-2</v>
      </c>
      <c r="J122" s="357">
        <f t="shared" ref="J122:AI122" si="58">+J123+J128</f>
        <v>5.2260000000000001E-2</v>
      </c>
      <c r="K122" s="357">
        <f t="shared" si="58"/>
        <v>5.2260000000000001E-2</v>
      </c>
      <c r="L122" s="357">
        <f t="shared" si="58"/>
        <v>0</v>
      </c>
      <c r="M122" s="357">
        <f t="shared" si="58"/>
        <v>0</v>
      </c>
      <c r="N122" s="357">
        <f t="shared" si="58"/>
        <v>0</v>
      </c>
      <c r="O122" s="357">
        <f t="shared" si="58"/>
        <v>0</v>
      </c>
      <c r="P122" s="357">
        <f t="shared" si="58"/>
        <v>0</v>
      </c>
      <c r="Q122" s="357">
        <f t="shared" si="58"/>
        <v>0</v>
      </c>
      <c r="R122" s="357">
        <f t="shared" si="58"/>
        <v>0</v>
      </c>
      <c r="S122" s="357">
        <f t="shared" si="58"/>
        <v>0</v>
      </c>
      <c r="T122" s="357">
        <f t="shared" si="58"/>
        <v>0</v>
      </c>
      <c r="U122" s="357">
        <f t="shared" si="58"/>
        <v>0</v>
      </c>
      <c r="V122" s="357">
        <f t="shared" si="58"/>
        <v>0</v>
      </c>
      <c r="W122" s="357">
        <f t="shared" si="58"/>
        <v>0</v>
      </c>
      <c r="X122" s="357">
        <f t="shared" si="58"/>
        <v>0</v>
      </c>
      <c r="Y122" s="357">
        <f t="shared" si="58"/>
        <v>0</v>
      </c>
      <c r="Z122" s="357">
        <f t="shared" si="58"/>
        <v>0</v>
      </c>
      <c r="AA122" s="357">
        <f t="shared" si="58"/>
        <v>0</v>
      </c>
      <c r="AB122" s="357">
        <f t="shared" si="58"/>
        <v>0</v>
      </c>
      <c r="AC122" s="357">
        <f t="shared" si="58"/>
        <v>0</v>
      </c>
      <c r="AD122" s="357">
        <f t="shared" si="58"/>
        <v>0</v>
      </c>
      <c r="AE122" s="357">
        <f t="shared" si="58"/>
        <v>0</v>
      </c>
      <c r="AF122" s="357">
        <f t="shared" si="58"/>
        <v>0</v>
      </c>
      <c r="AG122" s="357">
        <f t="shared" si="58"/>
        <v>0</v>
      </c>
      <c r="AH122" s="1104">
        <f t="shared" ref="AH122" si="59">+AH123+AH128</f>
        <v>0</v>
      </c>
      <c r="AI122" s="357">
        <f t="shared" si="58"/>
        <v>0</v>
      </c>
      <c r="AJ122" s="80">
        <f t="shared" si="53"/>
        <v>204.9295358689829</v>
      </c>
    </row>
    <row r="123" spans="2:36" s="481" customFormat="1">
      <c r="B123" s="363" t="s">
        <v>73</v>
      </c>
      <c r="C123" s="384">
        <f t="shared" ref="C123:H123" si="60">+C124+C126</f>
        <v>48.513080344431209</v>
      </c>
      <c r="D123" s="384">
        <f t="shared" si="60"/>
        <v>79.233330188753129</v>
      </c>
      <c r="E123" s="384">
        <f t="shared" si="60"/>
        <v>51.584026018120042</v>
      </c>
      <c r="F123" s="384">
        <f t="shared" si="60"/>
        <v>24.14828226649951</v>
      </c>
      <c r="G123" s="384">
        <f t="shared" si="60"/>
        <v>0.947724433591833</v>
      </c>
      <c r="H123" s="384">
        <f t="shared" si="60"/>
        <v>5.8882617587202896E-2</v>
      </c>
      <c r="I123" s="384">
        <f t="shared" ref="I123:AI123" si="61">+I124+I126</f>
        <v>0</v>
      </c>
      <c r="J123" s="384">
        <f t="shared" si="61"/>
        <v>0</v>
      </c>
      <c r="K123" s="384">
        <f t="shared" si="61"/>
        <v>0</v>
      </c>
      <c r="L123" s="384">
        <f t="shared" si="61"/>
        <v>0</v>
      </c>
      <c r="M123" s="384">
        <f t="shared" si="61"/>
        <v>0</v>
      </c>
      <c r="N123" s="384">
        <f t="shared" si="61"/>
        <v>0</v>
      </c>
      <c r="O123" s="384">
        <f t="shared" si="61"/>
        <v>0</v>
      </c>
      <c r="P123" s="384">
        <f t="shared" si="61"/>
        <v>0</v>
      </c>
      <c r="Q123" s="384">
        <f t="shared" si="61"/>
        <v>0</v>
      </c>
      <c r="R123" s="384">
        <f t="shared" si="61"/>
        <v>0</v>
      </c>
      <c r="S123" s="384">
        <f t="shared" si="61"/>
        <v>0</v>
      </c>
      <c r="T123" s="384">
        <f t="shared" si="61"/>
        <v>0</v>
      </c>
      <c r="U123" s="384">
        <f t="shared" si="61"/>
        <v>0</v>
      </c>
      <c r="V123" s="384">
        <f t="shared" si="61"/>
        <v>0</v>
      </c>
      <c r="W123" s="384">
        <f t="shared" si="61"/>
        <v>0</v>
      </c>
      <c r="X123" s="384">
        <f t="shared" si="61"/>
        <v>0</v>
      </c>
      <c r="Y123" s="384">
        <f t="shared" si="61"/>
        <v>0</v>
      </c>
      <c r="Z123" s="384">
        <f t="shared" si="61"/>
        <v>0</v>
      </c>
      <c r="AA123" s="384">
        <f t="shared" si="61"/>
        <v>0</v>
      </c>
      <c r="AB123" s="384">
        <f t="shared" si="61"/>
        <v>0</v>
      </c>
      <c r="AC123" s="384">
        <f t="shared" si="61"/>
        <v>0</v>
      </c>
      <c r="AD123" s="384">
        <f t="shared" si="61"/>
        <v>0</v>
      </c>
      <c r="AE123" s="384">
        <f t="shared" si="61"/>
        <v>0</v>
      </c>
      <c r="AF123" s="384">
        <f t="shared" si="61"/>
        <v>0</v>
      </c>
      <c r="AG123" s="384">
        <f t="shared" si="61"/>
        <v>0</v>
      </c>
      <c r="AH123" s="384">
        <f t="shared" ref="AH123" si="62">+AH124+AH126</f>
        <v>0</v>
      </c>
      <c r="AI123" s="384">
        <f t="shared" si="61"/>
        <v>0</v>
      </c>
      <c r="AJ123" s="94">
        <f t="shared" si="53"/>
        <v>204.48532586898295</v>
      </c>
    </row>
    <row r="124" spans="2:36" s="481" customFormat="1">
      <c r="B124" s="367" t="s">
        <v>83</v>
      </c>
      <c r="C124" s="385">
        <f t="shared" ref="C124:H124" si="63">+C125</f>
        <v>2.6104576347597104</v>
      </c>
      <c r="D124" s="385">
        <f t="shared" si="63"/>
        <v>4.3662554699577196</v>
      </c>
      <c r="E124" s="385">
        <f t="shared" si="63"/>
        <v>3.2267451209470401</v>
      </c>
      <c r="F124" s="385">
        <f t="shared" si="63"/>
        <v>2.0872347826025099</v>
      </c>
      <c r="G124" s="385">
        <f t="shared" si="63"/>
        <v>0.947724433591833</v>
      </c>
      <c r="H124" s="385">
        <f t="shared" si="63"/>
        <v>5.8882617587202896E-2</v>
      </c>
      <c r="I124" s="385">
        <f t="shared" ref="I124:AI124" si="64">+I125</f>
        <v>0</v>
      </c>
      <c r="J124" s="385">
        <f t="shared" si="64"/>
        <v>0</v>
      </c>
      <c r="K124" s="385">
        <f t="shared" si="64"/>
        <v>0</v>
      </c>
      <c r="L124" s="385">
        <f t="shared" si="64"/>
        <v>0</v>
      </c>
      <c r="M124" s="385">
        <f t="shared" si="64"/>
        <v>0</v>
      </c>
      <c r="N124" s="385">
        <f t="shared" si="64"/>
        <v>0</v>
      </c>
      <c r="O124" s="385">
        <f t="shared" si="64"/>
        <v>0</v>
      </c>
      <c r="P124" s="385">
        <f t="shared" si="64"/>
        <v>0</v>
      </c>
      <c r="Q124" s="385">
        <f t="shared" si="64"/>
        <v>0</v>
      </c>
      <c r="R124" s="385">
        <f t="shared" si="64"/>
        <v>0</v>
      </c>
      <c r="S124" s="385">
        <f t="shared" si="64"/>
        <v>0</v>
      </c>
      <c r="T124" s="385">
        <f t="shared" si="64"/>
        <v>0</v>
      </c>
      <c r="U124" s="385">
        <f t="shared" si="64"/>
        <v>0</v>
      </c>
      <c r="V124" s="385">
        <f t="shared" si="64"/>
        <v>0</v>
      </c>
      <c r="W124" s="385">
        <f t="shared" si="64"/>
        <v>0</v>
      </c>
      <c r="X124" s="385">
        <f t="shared" si="64"/>
        <v>0</v>
      </c>
      <c r="Y124" s="385">
        <f t="shared" si="64"/>
        <v>0</v>
      </c>
      <c r="Z124" s="385">
        <f t="shared" si="64"/>
        <v>0</v>
      </c>
      <c r="AA124" s="385">
        <f t="shared" si="64"/>
        <v>0</v>
      </c>
      <c r="AB124" s="385">
        <f t="shared" si="64"/>
        <v>0</v>
      </c>
      <c r="AC124" s="385">
        <f t="shared" si="64"/>
        <v>0</v>
      </c>
      <c r="AD124" s="385">
        <f t="shared" si="64"/>
        <v>0</v>
      </c>
      <c r="AE124" s="385">
        <f t="shared" si="64"/>
        <v>0</v>
      </c>
      <c r="AF124" s="385">
        <f t="shared" si="64"/>
        <v>0</v>
      </c>
      <c r="AG124" s="385">
        <f t="shared" si="64"/>
        <v>0</v>
      </c>
      <c r="AH124" s="1096">
        <f t="shared" si="64"/>
        <v>0</v>
      </c>
      <c r="AI124" s="385">
        <f t="shared" si="64"/>
        <v>0</v>
      </c>
      <c r="AJ124" s="81">
        <f t="shared" si="53"/>
        <v>13.297300059446016</v>
      </c>
    </row>
    <row r="125" spans="2:36" s="481" customFormat="1">
      <c r="B125" s="367" t="s">
        <v>913</v>
      </c>
      <c r="C125" s="385">
        <v>2.6104576347597104</v>
      </c>
      <c r="D125" s="385">
        <v>4.3662554699577196</v>
      </c>
      <c r="E125" s="385">
        <v>3.2267451209470401</v>
      </c>
      <c r="F125" s="385">
        <v>2.0872347826025099</v>
      </c>
      <c r="G125" s="385">
        <v>0.947724433591833</v>
      </c>
      <c r="H125" s="385">
        <v>5.8882617587202896E-2</v>
      </c>
      <c r="I125" s="385">
        <v>0</v>
      </c>
      <c r="J125" s="81">
        <v>0</v>
      </c>
      <c r="K125" s="385">
        <v>0</v>
      </c>
      <c r="L125" s="385">
        <v>0</v>
      </c>
      <c r="M125" s="385">
        <v>0</v>
      </c>
      <c r="N125" s="385">
        <v>0</v>
      </c>
      <c r="O125" s="385">
        <v>0</v>
      </c>
      <c r="P125" s="385">
        <v>0</v>
      </c>
      <c r="Q125" s="385">
        <v>0</v>
      </c>
      <c r="R125" s="385">
        <v>0</v>
      </c>
      <c r="S125" s="385">
        <v>0</v>
      </c>
      <c r="T125" s="385">
        <v>0</v>
      </c>
      <c r="U125" s="385">
        <v>0</v>
      </c>
      <c r="V125" s="385">
        <v>0</v>
      </c>
      <c r="W125" s="385">
        <v>0</v>
      </c>
      <c r="X125" s="385">
        <v>0</v>
      </c>
      <c r="Y125" s="385">
        <v>0</v>
      </c>
      <c r="Z125" s="385">
        <v>0</v>
      </c>
      <c r="AA125" s="385">
        <v>0</v>
      </c>
      <c r="AB125" s="385">
        <v>0</v>
      </c>
      <c r="AC125" s="385">
        <v>0</v>
      </c>
      <c r="AD125" s="385">
        <v>0</v>
      </c>
      <c r="AE125" s="385">
        <v>0</v>
      </c>
      <c r="AF125" s="385">
        <v>0</v>
      </c>
      <c r="AG125" s="385">
        <v>0</v>
      </c>
      <c r="AH125" s="1096">
        <v>0</v>
      </c>
      <c r="AI125" s="385">
        <v>0</v>
      </c>
      <c r="AJ125" s="81">
        <f t="shared" si="53"/>
        <v>13.297300059446016</v>
      </c>
    </row>
    <row r="126" spans="2:36" s="481" customFormat="1">
      <c r="B126" s="386" t="s">
        <v>87</v>
      </c>
      <c r="C126" s="385">
        <f t="shared" ref="C126:H126" si="65">+C127</f>
        <v>45.902622709671498</v>
      </c>
      <c r="D126" s="385">
        <f t="shared" si="65"/>
        <v>74.867074718795408</v>
      </c>
      <c r="E126" s="385">
        <f t="shared" si="65"/>
        <v>48.357280897173005</v>
      </c>
      <c r="F126" s="385">
        <f t="shared" si="65"/>
        <v>22.061047483896999</v>
      </c>
      <c r="G126" s="385">
        <f t="shared" si="65"/>
        <v>0</v>
      </c>
      <c r="H126" s="385">
        <f t="shared" si="65"/>
        <v>0</v>
      </c>
      <c r="I126" s="385">
        <f t="shared" ref="I126:AI126" si="66">+I127</f>
        <v>0</v>
      </c>
      <c r="J126" s="385">
        <f t="shared" si="66"/>
        <v>0</v>
      </c>
      <c r="K126" s="385">
        <f t="shared" si="66"/>
        <v>0</v>
      </c>
      <c r="L126" s="385">
        <f t="shared" si="66"/>
        <v>0</v>
      </c>
      <c r="M126" s="385">
        <f t="shared" si="66"/>
        <v>0</v>
      </c>
      <c r="N126" s="385">
        <f t="shared" si="66"/>
        <v>0</v>
      </c>
      <c r="O126" s="385">
        <f t="shared" si="66"/>
        <v>0</v>
      </c>
      <c r="P126" s="385">
        <f t="shared" si="66"/>
        <v>0</v>
      </c>
      <c r="Q126" s="385">
        <f t="shared" si="66"/>
        <v>0</v>
      </c>
      <c r="R126" s="385">
        <f t="shared" si="66"/>
        <v>0</v>
      </c>
      <c r="S126" s="385">
        <f t="shared" si="66"/>
        <v>0</v>
      </c>
      <c r="T126" s="385">
        <f t="shared" si="66"/>
        <v>0</v>
      </c>
      <c r="U126" s="385">
        <f t="shared" si="66"/>
        <v>0</v>
      </c>
      <c r="V126" s="385">
        <f t="shared" si="66"/>
        <v>0</v>
      </c>
      <c r="W126" s="385">
        <f t="shared" si="66"/>
        <v>0</v>
      </c>
      <c r="X126" s="385">
        <f t="shared" si="66"/>
        <v>0</v>
      </c>
      <c r="Y126" s="385">
        <f t="shared" si="66"/>
        <v>0</v>
      </c>
      <c r="Z126" s="385">
        <f t="shared" si="66"/>
        <v>0</v>
      </c>
      <c r="AA126" s="385">
        <f t="shared" si="66"/>
        <v>0</v>
      </c>
      <c r="AB126" s="385">
        <f t="shared" si="66"/>
        <v>0</v>
      </c>
      <c r="AC126" s="385">
        <f t="shared" si="66"/>
        <v>0</v>
      </c>
      <c r="AD126" s="385">
        <f t="shared" si="66"/>
        <v>0</v>
      </c>
      <c r="AE126" s="385">
        <f t="shared" si="66"/>
        <v>0</v>
      </c>
      <c r="AF126" s="385">
        <f t="shared" si="66"/>
        <v>0</v>
      </c>
      <c r="AG126" s="385">
        <f t="shared" si="66"/>
        <v>0</v>
      </c>
      <c r="AH126" s="1096">
        <f t="shared" si="66"/>
        <v>0</v>
      </c>
      <c r="AI126" s="385">
        <f t="shared" si="66"/>
        <v>0</v>
      </c>
      <c r="AJ126" s="81">
        <f>SUM(C126:AI126)</f>
        <v>191.18802580953692</v>
      </c>
    </row>
    <row r="127" spans="2:36" s="481" customFormat="1">
      <c r="B127" s="367" t="s">
        <v>913</v>
      </c>
      <c r="C127" s="385">
        <v>45.902622709671498</v>
      </c>
      <c r="D127" s="385">
        <v>74.867074718795408</v>
      </c>
      <c r="E127" s="385">
        <v>48.357280897173005</v>
      </c>
      <c r="F127" s="385">
        <v>22.061047483896999</v>
      </c>
      <c r="G127" s="385">
        <v>0</v>
      </c>
      <c r="H127" s="385">
        <v>0</v>
      </c>
      <c r="I127" s="385">
        <v>0</v>
      </c>
      <c r="J127" s="81">
        <v>0</v>
      </c>
      <c r="K127" s="385">
        <v>0</v>
      </c>
      <c r="L127" s="385">
        <v>0</v>
      </c>
      <c r="M127" s="385">
        <v>0</v>
      </c>
      <c r="N127" s="385">
        <v>0</v>
      </c>
      <c r="O127" s="385">
        <v>0</v>
      </c>
      <c r="P127" s="385">
        <v>0</v>
      </c>
      <c r="Q127" s="385">
        <v>0</v>
      </c>
      <c r="R127" s="385">
        <v>0</v>
      </c>
      <c r="S127" s="385">
        <v>0</v>
      </c>
      <c r="T127" s="385">
        <v>0</v>
      </c>
      <c r="U127" s="385">
        <v>0</v>
      </c>
      <c r="V127" s="385">
        <v>0</v>
      </c>
      <c r="W127" s="385">
        <v>0</v>
      </c>
      <c r="X127" s="385">
        <v>0</v>
      </c>
      <c r="Y127" s="385">
        <v>0</v>
      </c>
      <c r="Z127" s="385">
        <v>0</v>
      </c>
      <c r="AA127" s="385">
        <v>0</v>
      </c>
      <c r="AB127" s="385">
        <v>0</v>
      </c>
      <c r="AC127" s="385">
        <v>0</v>
      </c>
      <c r="AD127" s="385">
        <v>0</v>
      </c>
      <c r="AE127" s="385">
        <v>0</v>
      </c>
      <c r="AF127" s="385">
        <v>0</v>
      </c>
      <c r="AG127" s="385">
        <v>0</v>
      </c>
      <c r="AH127" s="1096">
        <v>0</v>
      </c>
      <c r="AI127" s="385">
        <v>0</v>
      </c>
      <c r="AJ127" s="81">
        <f>SUM(C127:AI127)</f>
        <v>191.18802580953692</v>
      </c>
    </row>
    <row r="128" spans="2:36" s="481" customFormat="1" ht="12" customHeight="1">
      <c r="B128" s="364" t="s">
        <v>71</v>
      </c>
      <c r="C128" s="389">
        <f>+C129</f>
        <v>2.613E-2</v>
      </c>
      <c r="D128" s="389">
        <f>+D129</f>
        <v>5.2260000000000001E-2</v>
      </c>
      <c r="E128" s="389">
        <f>+E129</f>
        <v>5.2260000000000001E-2</v>
      </c>
      <c r="F128" s="389">
        <f>+F129</f>
        <v>5.2260000000000001E-2</v>
      </c>
      <c r="G128" s="389">
        <f t="shared" ref="G128:AI128" si="67">+G129</f>
        <v>5.2260000000000001E-2</v>
      </c>
      <c r="H128" s="389">
        <f t="shared" si="67"/>
        <v>5.2260000000000001E-2</v>
      </c>
      <c r="I128" s="389">
        <f t="shared" si="67"/>
        <v>5.2260000000000001E-2</v>
      </c>
      <c r="J128" s="389">
        <f t="shared" si="67"/>
        <v>5.2260000000000001E-2</v>
      </c>
      <c r="K128" s="389">
        <f t="shared" si="67"/>
        <v>5.2260000000000001E-2</v>
      </c>
      <c r="L128" s="389">
        <f t="shared" si="67"/>
        <v>0</v>
      </c>
      <c r="M128" s="389">
        <f t="shared" si="67"/>
        <v>0</v>
      </c>
      <c r="N128" s="389">
        <f t="shared" si="67"/>
        <v>0</v>
      </c>
      <c r="O128" s="389">
        <f t="shared" si="67"/>
        <v>0</v>
      </c>
      <c r="P128" s="389">
        <f t="shared" si="67"/>
        <v>0</v>
      </c>
      <c r="Q128" s="389">
        <f t="shared" si="67"/>
        <v>0</v>
      </c>
      <c r="R128" s="389">
        <f t="shared" si="67"/>
        <v>0</v>
      </c>
      <c r="S128" s="389">
        <f t="shared" si="67"/>
        <v>0</v>
      </c>
      <c r="T128" s="389">
        <f t="shared" si="67"/>
        <v>0</v>
      </c>
      <c r="U128" s="389">
        <f t="shared" si="67"/>
        <v>0</v>
      </c>
      <c r="V128" s="389">
        <f t="shared" si="67"/>
        <v>0</v>
      </c>
      <c r="W128" s="389">
        <f t="shared" si="67"/>
        <v>0</v>
      </c>
      <c r="X128" s="389">
        <f t="shared" si="67"/>
        <v>0</v>
      </c>
      <c r="Y128" s="389">
        <f t="shared" si="67"/>
        <v>0</v>
      </c>
      <c r="Z128" s="389">
        <f t="shared" si="67"/>
        <v>0</v>
      </c>
      <c r="AA128" s="389">
        <f t="shared" si="67"/>
        <v>0</v>
      </c>
      <c r="AB128" s="389">
        <f t="shared" si="67"/>
        <v>0</v>
      </c>
      <c r="AC128" s="389">
        <f t="shared" si="67"/>
        <v>0</v>
      </c>
      <c r="AD128" s="389">
        <f t="shared" si="67"/>
        <v>0</v>
      </c>
      <c r="AE128" s="389">
        <f t="shared" si="67"/>
        <v>0</v>
      </c>
      <c r="AF128" s="389">
        <f t="shared" si="67"/>
        <v>0</v>
      </c>
      <c r="AG128" s="389">
        <f t="shared" si="67"/>
        <v>0</v>
      </c>
      <c r="AH128" s="389">
        <f t="shared" si="67"/>
        <v>0</v>
      </c>
      <c r="AI128" s="389">
        <f t="shared" si="67"/>
        <v>0</v>
      </c>
      <c r="AJ128" s="83">
        <f>SUM(C128:AI128)</f>
        <v>0.44420999999999988</v>
      </c>
    </row>
    <row r="129" spans="1:36" s="481" customFormat="1" ht="12" customHeight="1">
      <c r="B129" s="367" t="s">
        <v>86</v>
      </c>
      <c r="C129" s="385">
        <v>2.613E-2</v>
      </c>
      <c r="D129" s="385">
        <v>5.2260000000000001E-2</v>
      </c>
      <c r="E129" s="385">
        <v>5.2260000000000001E-2</v>
      </c>
      <c r="F129" s="385">
        <v>5.2260000000000001E-2</v>
      </c>
      <c r="G129" s="385">
        <v>5.2260000000000001E-2</v>
      </c>
      <c r="H129" s="385">
        <v>5.2260000000000001E-2</v>
      </c>
      <c r="I129" s="385">
        <v>5.2260000000000001E-2</v>
      </c>
      <c r="J129" s="81">
        <v>5.2260000000000001E-2</v>
      </c>
      <c r="K129" s="385">
        <v>5.2260000000000001E-2</v>
      </c>
      <c r="L129" s="385">
        <v>0</v>
      </c>
      <c r="M129" s="385">
        <v>0</v>
      </c>
      <c r="N129" s="385">
        <v>0</v>
      </c>
      <c r="O129" s="385">
        <v>0</v>
      </c>
      <c r="P129" s="385">
        <v>0</v>
      </c>
      <c r="Q129" s="385">
        <v>0</v>
      </c>
      <c r="R129" s="385">
        <v>0</v>
      </c>
      <c r="S129" s="385">
        <v>0</v>
      </c>
      <c r="T129" s="385">
        <v>0</v>
      </c>
      <c r="U129" s="385">
        <v>0</v>
      </c>
      <c r="V129" s="385">
        <v>0</v>
      </c>
      <c r="W129" s="385">
        <v>0</v>
      </c>
      <c r="X129" s="385">
        <v>0</v>
      </c>
      <c r="Y129" s="385">
        <v>0</v>
      </c>
      <c r="Z129" s="385">
        <v>0</v>
      </c>
      <c r="AA129" s="385">
        <v>0</v>
      </c>
      <c r="AB129" s="385">
        <v>0</v>
      </c>
      <c r="AC129" s="385">
        <v>0</v>
      </c>
      <c r="AD129" s="385">
        <v>0</v>
      </c>
      <c r="AE129" s="385">
        <v>0</v>
      </c>
      <c r="AF129" s="385">
        <v>0</v>
      </c>
      <c r="AG129" s="385">
        <v>0</v>
      </c>
      <c r="AH129" s="1096">
        <v>0</v>
      </c>
      <c r="AI129" s="385">
        <v>0</v>
      </c>
      <c r="AJ129" s="81">
        <f>SUM(C129:AI129)</f>
        <v>0.44420999999999988</v>
      </c>
    </row>
    <row r="130" spans="1:36" s="481" customFormat="1">
      <c r="B130" s="390"/>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row>
    <row r="131" spans="1:36" s="481" customFormat="1">
      <c r="B131" s="354" t="s">
        <v>106</v>
      </c>
      <c r="C131" s="123">
        <f t="shared" ref="C131:AI131" si="68">+C132+C133</f>
        <v>4078.0974299236545</v>
      </c>
      <c r="D131" s="123">
        <f t="shared" si="68"/>
        <v>5571.4553246307769</v>
      </c>
      <c r="E131" s="123">
        <f t="shared" si="68"/>
        <v>2558.3522570851533</v>
      </c>
      <c r="F131" s="123">
        <f t="shared" si="68"/>
        <v>1704.9731534178591</v>
      </c>
      <c r="G131" s="123">
        <f t="shared" si="68"/>
        <v>1225.6696721708176</v>
      </c>
      <c r="H131" s="123">
        <f t="shared" si="68"/>
        <v>946.1797207776234</v>
      </c>
      <c r="I131" s="123">
        <f t="shared" si="68"/>
        <v>895.63738642708904</v>
      </c>
      <c r="J131" s="123">
        <f t="shared" si="68"/>
        <v>844.62163507865921</v>
      </c>
      <c r="K131" s="123">
        <f t="shared" si="68"/>
        <v>461.12927455034207</v>
      </c>
      <c r="L131" s="123">
        <f t="shared" si="68"/>
        <v>426.05078105090325</v>
      </c>
      <c r="M131" s="123">
        <f t="shared" si="68"/>
        <v>404.56372205290677</v>
      </c>
      <c r="N131" s="123">
        <f t="shared" si="68"/>
        <v>386.43398706764742</v>
      </c>
      <c r="O131" s="123">
        <f t="shared" si="68"/>
        <v>350.17617700264054</v>
      </c>
      <c r="P131" s="123">
        <f t="shared" si="68"/>
        <v>315.17280898416965</v>
      </c>
      <c r="Q131" s="123">
        <f t="shared" si="68"/>
        <v>293.47386863070773</v>
      </c>
      <c r="R131" s="123">
        <f t="shared" si="68"/>
        <v>276.54818855692639</v>
      </c>
      <c r="S131" s="123">
        <f t="shared" si="68"/>
        <v>273.942289357741</v>
      </c>
      <c r="T131" s="123">
        <f t="shared" si="68"/>
        <v>264.76470971003721</v>
      </c>
      <c r="U131" s="123">
        <f t="shared" si="68"/>
        <v>235.87208873455381</v>
      </c>
      <c r="V131" s="123">
        <f t="shared" si="68"/>
        <v>207.30520515985745</v>
      </c>
      <c r="W131" s="123">
        <f t="shared" si="68"/>
        <v>177.43537198201298</v>
      </c>
      <c r="X131" s="123">
        <f t="shared" si="68"/>
        <v>151.148650205715</v>
      </c>
      <c r="Y131" s="123">
        <f t="shared" si="68"/>
        <v>124.86192843297199</v>
      </c>
      <c r="Z131" s="123">
        <f t="shared" si="68"/>
        <v>98.5752066566737</v>
      </c>
      <c r="AA131" s="123">
        <f t="shared" si="68"/>
        <v>72.288484880375592</v>
      </c>
      <c r="AB131" s="123">
        <f t="shared" si="68"/>
        <v>46.001763107632804</v>
      </c>
      <c r="AC131" s="123">
        <f t="shared" si="68"/>
        <v>19.715041331334699</v>
      </c>
      <c r="AD131" s="123">
        <f t="shared" si="68"/>
        <v>0</v>
      </c>
      <c r="AE131" s="123">
        <f t="shared" si="68"/>
        <v>0</v>
      </c>
      <c r="AF131" s="123">
        <f t="shared" si="68"/>
        <v>0</v>
      </c>
      <c r="AG131" s="123">
        <f t="shared" si="68"/>
        <v>0</v>
      </c>
      <c r="AH131" s="123">
        <f t="shared" ref="AH131" si="69">+AH132+AH133</f>
        <v>0</v>
      </c>
      <c r="AI131" s="123">
        <f t="shared" si="68"/>
        <v>0</v>
      </c>
      <c r="AJ131" s="123">
        <f>SUM(C131:AI131)</f>
        <v>22410.446126966792</v>
      </c>
    </row>
    <row r="132" spans="1:36" s="481" customFormat="1">
      <c r="B132" s="391" t="s">
        <v>107</v>
      </c>
      <c r="C132" s="95">
        <v>453.98791936461004</v>
      </c>
      <c r="D132" s="95">
        <v>839.20950618210088</v>
      </c>
      <c r="E132" s="95">
        <v>770.7233938518882</v>
      </c>
      <c r="F132" s="95">
        <v>688.14827668066516</v>
      </c>
      <c r="G132" s="95">
        <v>577.22208497651286</v>
      </c>
      <c r="H132" s="95">
        <v>548.80216352915841</v>
      </c>
      <c r="I132" s="95">
        <v>506.98627632939332</v>
      </c>
      <c r="J132" s="95">
        <v>465.3023488926396</v>
      </c>
      <c r="K132" s="95">
        <v>444.41187724255826</v>
      </c>
      <c r="L132" s="95">
        <v>419.99962174629036</v>
      </c>
      <c r="M132" s="95">
        <v>404.56372205290677</v>
      </c>
      <c r="N132" s="95">
        <v>386.43398706764742</v>
      </c>
      <c r="O132" s="95">
        <v>350.17617700264054</v>
      </c>
      <c r="P132" s="95">
        <v>315.17280898416965</v>
      </c>
      <c r="Q132" s="95">
        <v>293.47386863070773</v>
      </c>
      <c r="R132" s="95">
        <v>276.54818855692639</v>
      </c>
      <c r="S132" s="95">
        <v>273.942289357741</v>
      </c>
      <c r="T132" s="95">
        <v>264.76470971003721</v>
      </c>
      <c r="U132" s="95">
        <v>235.87208873455381</v>
      </c>
      <c r="V132" s="95">
        <v>207.30520515985745</v>
      </c>
      <c r="W132" s="95">
        <v>177.43537198201298</v>
      </c>
      <c r="X132" s="95">
        <v>151.148650205715</v>
      </c>
      <c r="Y132" s="95">
        <v>124.86192843297199</v>
      </c>
      <c r="Z132" s="95">
        <v>98.5752066566737</v>
      </c>
      <c r="AA132" s="95">
        <v>72.288484880375592</v>
      </c>
      <c r="AB132" s="95">
        <v>46.001763107632804</v>
      </c>
      <c r="AC132" s="95">
        <v>19.715041331334699</v>
      </c>
      <c r="AD132" s="95">
        <v>0</v>
      </c>
      <c r="AE132" s="95">
        <v>0</v>
      </c>
      <c r="AF132" s="95">
        <v>0</v>
      </c>
      <c r="AG132" s="95">
        <v>0</v>
      </c>
      <c r="AH132" s="95">
        <v>0</v>
      </c>
      <c r="AI132" s="95">
        <v>0</v>
      </c>
      <c r="AJ132" s="95">
        <f>SUM(C132:AI132)</f>
        <v>9413.0729606497207</v>
      </c>
    </row>
    <row r="133" spans="1:36" s="481" customFormat="1">
      <c r="B133" s="392" t="s">
        <v>546</v>
      </c>
      <c r="C133" s="85">
        <v>3624.1095105590443</v>
      </c>
      <c r="D133" s="85">
        <v>4732.2458184486759</v>
      </c>
      <c r="E133" s="85">
        <v>1787.6288632332651</v>
      </c>
      <c r="F133" s="85">
        <v>1016.8248767371939</v>
      </c>
      <c r="G133" s="85">
        <v>648.44758719430479</v>
      </c>
      <c r="H133" s="85">
        <v>397.377557248465</v>
      </c>
      <c r="I133" s="85">
        <v>388.65111009769566</v>
      </c>
      <c r="J133" s="85">
        <v>379.31928618601961</v>
      </c>
      <c r="K133" s="85">
        <v>16.717397307783799</v>
      </c>
      <c r="L133" s="85">
        <v>6.0511593046129004</v>
      </c>
      <c r="M133" s="85">
        <v>0</v>
      </c>
      <c r="N133" s="85">
        <v>0</v>
      </c>
      <c r="O133" s="85">
        <v>0</v>
      </c>
      <c r="P133" s="85">
        <v>0</v>
      </c>
      <c r="Q133" s="85">
        <v>0</v>
      </c>
      <c r="R133" s="85">
        <v>0</v>
      </c>
      <c r="S133" s="85">
        <v>0</v>
      </c>
      <c r="T133" s="85">
        <v>0</v>
      </c>
      <c r="U133" s="85">
        <v>0</v>
      </c>
      <c r="V133" s="85">
        <v>0</v>
      </c>
      <c r="W133" s="85">
        <v>0</v>
      </c>
      <c r="X133" s="85">
        <v>0</v>
      </c>
      <c r="Y133" s="85">
        <v>0</v>
      </c>
      <c r="Z133" s="85">
        <v>0</v>
      </c>
      <c r="AA133" s="85">
        <v>0</v>
      </c>
      <c r="AB133" s="85">
        <v>0</v>
      </c>
      <c r="AC133" s="85">
        <v>0</v>
      </c>
      <c r="AD133" s="85">
        <v>0</v>
      </c>
      <c r="AE133" s="85">
        <v>0</v>
      </c>
      <c r="AF133" s="85">
        <v>0</v>
      </c>
      <c r="AG133" s="85">
        <v>0</v>
      </c>
      <c r="AH133" s="85">
        <v>0</v>
      </c>
      <c r="AI133" s="85">
        <v>0</v>
      </c>
      <c r="AJ133" s="85">
        <f>SUM(C133:AI133)</f>
        <v>12997.373166317058</v>
      </c>
    </row>
    <row r="134" spans="1:36" s="481" customFormat="1">
      <c r="A134" s="475"/>
      <c r="B134" s="354" t="s">
        <v>108</v>
      </c>
      <c r="C134" s="80">
        <v>5502.2189878382305</v>
      </c>
      <c r="D134" s="80">
        <v>11035.163006032104</v>
      </c>
      <c r="E134" s="80">
        <v>9561.2437325879255</v>
      </c>
      <c r="F134" s="80">
        <v>8658.1438500926688</v>
      </c>
      <c r="G134" s="80">
        <v>6997.542342240542</v>
      </c>
      <c r="H134" s="80">
        <v>6033.224892998338</v>
      </c>
      <c r="I134" s="80">
        <v>5497.7476890369735</v>
      </c>
      <c r="J134" s="80">
        <v>4572.3492031824135</v>
      </c>
      <c r="K134" s="80">
        <v>3973.5032873883001</v>
      </c>
      <c r="L134" s="80">
        <v>3059.3105868262742</v>
      </c>
      <c r="M134" s="80">
        <v>2689.0193941789948</v>
      </c>
      <c r="N134" s="80">
        <v>2526.2261702277992</v>
      </c>
      <c r="O134" s="80">
        <v>2255.7967862445594</v>
      </c>
      <c r="P134" s="80">
        <v>1992.1851139405778</v>
      </c>
      <c r="Q134" s="80">
        <v>1733.468046727932</v>
      </c>
      <c r="R134" s="80">
        <v>1518.3477478221193</v>
      </c>
      <c r="S134" s="80">
        <v>1388.6108616402748</v>
      </c>
      <c r="T134" s="80">
        <v>1226.4693984344283</v>
      </c>
      <c r="U134" s="80">
        <v>939.43490278976446</v>
      </c>
      <c r="V134" s="80">
        <v>824.12002203608472</v>
      </c>
      <c r="W134" s="80">
        <v>714.565865181101</v>
      </c>
      <c r="X134" s="80">
        <v>706.66307704460269</v>
      </c>
      <c r="Y134" s="80">
        <v>699.56353992089782</v>
      </c>
      <c r="Z134" s="80">
        <v>693.25378403889817</v>
      </c>
      <c r="AA134" s="80">
        <v>687.26844350206204</v>
      </c>
      <c r="AB134" s="80">
        <v>682.39143894923268</v>
      </c>
      <c r="AC134" s="80">
        <v>678.65372145734113</v>
      </c>
      <c r="AD134" s="80">
        <v>570.29967526734106</v>
      </c>
      <c r="AE134" s="80">
        <v>462.15270962734104</v>
      </c>
      <c r="AF134" s="80">
        <v>303.08419225000006</v>
      </c>
      <c r="AG134" s="80">
        <v>197.95030706999998</v>
      </c>
      <c r="AH134" s="1100">
        <v>196.75831493999999</v>
      </c>
      <c r="AI134" s="80">
        <v>13029.84375</v>
      </c>
      <c r="AJ134" s="123">
        <f>SUM(C134:AI134)</f>
        <v>101606.57484151513</v>
      </c>
    </row>
    <row r="135" spans="1:36">
      <c r="A135" s="1"/>
      <c r="B135" s="396"/>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1102"/>
      <c r="AI135" s="81"/>
      <c r="AJ135" s="397"/>
    </row>
    <row r="136" spans="1:36">
      <c r="A136" s="89"/>
      <c r="B136" s="97" t="s">
        <v>347</v>
      </c>
    </row>
    <row r="137" spans="1:36">
      <c r="A137" s="89"/>
      <c r="B137" s="97"/>
    </row>
    <row r="138" spans="1:36">
      <c r="A138" s="89"/>
      <c r="B138" s="927"/>
    </row>
    <row r="140" spans="1:36">
      <c r="A140" s="89"/>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row>
    <row r="141" spans="1:36">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sheetData>
  <mergeCells count="2">
    <mergeCell ref="B6:AJ6"/>
    <mergeCell ref="B11:AJ11"/>
  </mergeCells>
  <hyperlinks>
    <hyperlink ref="A1" location="INDICE!A1" display="Indice"/>
  </hyperlinks>
  <printOptions horizontalCentered="1"/>
  <pageMargins left="0" right="0.39370078740157483" top="0.19685039370078741" bottom="0.19685039370078741" header="0.15748031496062992" footer="0"/>
  <pageSetup paperSize="9" scale="28" orientation="landscape" r:id="rId1"/>
  <headerFooter scaleWithDoc="0">
    <oddFooter>&amp;R&amp;A</oddFooter>
  </headerFooter>
  <ignoredErrors>
    <ignoredError sqref="AJ96" formula="1"/>
  </ignoredErrors>
</worksheet>
</file>

<file path=xl/worksheets/sheet24.xml><?xml version="1.0" encoding="utf-8"?>
<worksheet xmlns="http://schemas.openxmlformats.org/spreadsheetml/2006/main" xmlns:r="http://schemas.openxmlformats.org/officeDocument/2006/relationships">
  <sheetPr codeName="Hoja5">
    <tabColor theme="4" tint="-0.499984740745262"/>
    <pageSetUpPr fitToPage="1"/>
  </sheetPr>
  <dimension ref="A1:H32"/>
  <sheetViews>
    <sheetView showGridLines="0" zoomScaleNormal="100" zoomScaleSheetLayoutView="85" workbookViewId="0"/>
  </sheetViews>
  <sheetFormatPr baseColWidth="10" defaultColWidth="11.453125" defaultRowHeight="13"/>
  <cols>
    <col min="1" max="1" width="6.81640625" style="29" customWidth="1"/>
    <col min="2" max="2" width="39.7265625" style="29" customWidth="1"/>
    <col min="3" max="3" width="20.7265625" style="29" customWidth="1"/>
    <col min="4" max="4" width="25.453125" style="29" customWidth="1"/>
    <col min="5" max="5" width="24.453125" style="29" customWidth="1"/>
    <col min="6" max="6" width="22.81640625" style="29" customWidth="1"/>
    <col min="7" max="16384" width="11.453125" style="29"/>
  </cols>
  <sheetData>
    <row r="1" spans="1:7" ht="14.5">
      <c r="A1" s="783" t="s">
        <v>220</v>
      </c>
      <c r="B1" s="430"/>
    </row>
    <row r="2" spans="1:7" ht="15" customHeight="1">
      <c r="A2" s="430"/>
      <c r="B2" s="403" t="s">
        <v>661</v>
      </c>
      <c r="C2" s="3"/>
      <c r="D2" s="3"/>
      <c r="E2" s="3"/>
      <c r="F2" s="5"/>
    </row>
    <row r="3" spans="1:7" ht="15" customHeight="1">
      <c r="A3" s="430"/>
      <c r="B3" s="284" t="s">
        <v>306</v>
      </c>
      <c r="C3" s="6"/>
      <c r="D3" s="6"/>
      <c r="E3" s="6"/>
      <c r="F3" s="5"/>
    </row>
    <row r="4" spans="1:7">
      <c r="B4" s="5"/>
      <c r="C4" s="5"/>
      <c r="D4" s="5"/>
      <c r="E4" s="5"/>
      <c r="F4" s="5"/>
    </row>
    <row r="5" spans="1:7">
      <c r="B5" s="5"/>
      <c r="C5" s="5"/>
      <c r="D5" s="5"/>
      <c r="E5" s="5"/>
      <c r="F5" s="5"/>
    </row>
    <row r="6" spans="1:7" ht="15.75" customHeight="1">
      <c r="B6" s="1397" t="s">
        <v>111</v>
      </c>
      <c r="C6" s="1397"/>
      <c r="D6" s="1397"/>
      <c r="E6" s="1397"/>
      <c r="F6" s="1397"/>
    </row>
    <row r="7" spans="1:7" ht="12.75" customHeight="1">
      <c r="B7" s="5"/>
      <c r="C7" s="5"/>
      <c r="D7" s="5"/>
      <c r="E7" s="5"/>
      <c r="F7" s="5"/>
    </row>
    <row r="8" spans="1:7" ht="15" thickBot="1">
      <c r="C8" s="42"/>
      <c r="D8" s="42"/>
      <c r="E8" s="42"/>
      <c r="F8" s="64"/>
    </row>
    <row r="9" spans="1:7" ht="15.5" thickTop="1" thickBot="1">
      <c r="A9" s="47"/>
      <c r="B9" s="5" t="s">
        <v>849</v>
      </c>
      <c r="C9" s="1398" t="s">
        <v>395</v>
      </c>
      <c r="D9" s="1399"/>
      <c r="E9" s="65"/>
      <c r="F9" s="65"/>
    </row>
    <row r="10" spans="1:7" ht="15.5" thickTop="1" thickBot="1">
      <c r="A10" s="47"/>
      <c r="B10" s="1400" t="s">
        <v>396</v>
      </c>
      <c r="C10" s="1400" t="s">
        <v>558</v>
      </c>
      <c r="D10" s="1401" t="s">
        <v>559</v>
      </c>
      <c r="E10" s="1398" t="s">
        <v>397</v>
      </c>
      <c r="F10" s="1399"/>
    </row>
    <row r="11" spans="1:7" ht="30" thickTop="1" thickBot="1">
      <c r="B11" s="1357"/>
      <c r="C11" s="1357"/>
      <c r="D11" s="1402"/>
      <c r="E11" s="533" t="s">
        <v>560</v>
      </c>
      <c r="F11" s="533" t="s">
        <v>398</v>
      </c>
    </row>
    <row r="12" spans="1:7" ht="16" thickTop="1">
      <c r="B12" s="66"/>
      <c r="C12" s="67"/>
      <c r="D12" s="67"/>
      <c r="E12" s="67"/>
      <c r="F12" s="67"/>
    </row>
    <row r="13" spans="1:7" ht="14.5">
      <c r="B13" s="505" t="s">
        <v>28</v>
      </c>
      <c r="C13" s="534">
        <v>17212464.397</v>
      </c>
      <c r="D13" s="535">
        <v>29.960260000000002</v>
      </c>
      <c r="E13" s="534">
        <v>5156899.0857486324</v>
      </c>
      <c r="F13" s="534">
        <v>5151027.2004566593</v>
      </c>
      <c r="G13" s="827"/>
    </row>
    <row r="14" spans="1:7" ht="14.5">
      <c r="B14" s="505" t="s">
        <v>258</v>
      </c>
      <c r="C14" s="534">
        <v>3103379.4509999999</v>
      </c>
      <c r="D14" s="535">
        <v>29.960260000000002</v>
      </c>
      <c r="E14" s="534">
        <v>929780.55230617255</v>
      </c>
      <c r="F14" s="534">
        <v>929780.55230617255</v>
      </c>
      <c r="G14" s="827"/>
    </row>
    <row r="15" spans="1:7" ht="14.5">
      <c r="B15" s="505" t="s">
        <v>259</v>
      </c>
      <c r="C15" s="534">
        <v>38400427.678999998</v>
      </c>
      <c r="D15" s="535">
        <v>24.593589999999995</v>
      </c>
      <c r="E15" s="534">
        <v>9444043.7416197732</v>
      </c>
      <c r="F15" s="534">
        <v>6678041.7590812985</v>
      </c>
      <c r="G15" s="827"/>
    </row>
    <row r="16" spans="1:7" ht="14.5">
      <c r="B16" s="505" t="s">
        <v>260</v>
      </c>
      <c r="C16" s="534">
        <v>18947454.208999999</v>
      </c>
      <c r="D16" s="535">
        <v>31.005080000000007</v>
      </c>
      <c r="E16" s="534">
        <v>5874673.3354638182</v>
      </c>
      <c r="F16" s="534">
        <v>221043.68538833768</v>
      </c>
      <c r="G16" s="827"/>
    </row>
    <row r="17" spans="2:8" ht="14.5">
      <c r="B17" s="505" t="s">
        <v>227</v>
      </c>
      <c r="C17" s="534">
        <v>46303523</v>
      </c>
      <c r="D17" s="535">
        <v>32.850110000000001</v>
      </c>
      <c r="E17" s="534">
        <v>15210758.239375299</v>
      </c>
      <c r="F17" s="534">
        <v>140997.0174209798</v>
      </c>
      <c r="G17" s="827"/>
    </row>
    <row r="18" spans="2:8" ht="15" thickBot="1">
      <c r="B18" s="68"/>
      <c r="C18" s="69"/>
      <c r="D18" s="69"/>
      <c r="E18" s="1167"/>
      <c r="F18" s="1167"/>
    </row>
    <row r="19" spans="2:8" ht="16.5" thickTop="1" thickBot="1">
      <c r="B19" s="70"/>
      <c r="C19" s="70"/>
      <c r="D19" s="70"/>
      <c r="E19" s="1169" t="s">
        <v>282</v>
      </c>
      <c r="F19" s="1168">
        <f>SUM(F13:F18)</f>
        <v>13120890.214653447</v>
      </c>
      <c r="H19" s="63"/>
    </row>
    <row r="20" spans="2:8" ht="13.5" thickTop="1">
      <c r="B20" s="845"/>
      <c r="C20" s="845"/>
      <c r="D20" s="845"/>
      <c r="E20" s="845"/>
      <c r="F20" s="845"/>
    </row>
    <row r="21" spans="2:8">
      <c r="B21" s="1403" t="s">
        <v>399</v>
      </c>
      <c r="C21" s="1403"/>
      <c r="D21" s="1403"/>
      <c r="E21" s="1403"/>
      <c r="F21" s="1403"/>
    </row>
    <row r="22" spans="2:8">
      <c r="B22" s="1403" t="s">
        <v>400</v>
      </c>
      <c r="C22" s="1403"/>
      <c r="D22" s="1403"/>
      <c r="E22" s="1403"/>
      <c r="F22" s="1403"/>
    </row>
    <row r="23" spans="2:8">
      <c r="B23" s="1403" t="s">
        <v>401</v>
      </c>
      <c r="C23" s="1403"/>
      <c r="D23" s="1403"/>
      <c r="E23" s="1403"/>
      <c r="F23" s="1403"/>
    </row>
    <row r="24" spans="2:8">
      <c r="B24" s="1403" t="s">
        <v>402</v>
      </c>
      <c r="C24" s="1403"/>
      <c r="D24" s="1403"/>
      <c r="E24" s="1403"/>
      <c r="F24" s="1403"/>
    </row>
    <row r="25" spans="2:8">
      <c r="B25" s="494"/>
      <c r="C25" s="494"/>
      <c r="D25" s="494"/>
      <c r="E25" s="494"/>
      <c r="F25" s="494"/>
    </row>
    <row r="26" spans="2:8">
      <c r="B26" s="1403" t="s">
        <v>403</v>
      </c>
      <c r="C26" s="1403"/>
      <c r="D26" s="1403"/>
      <c r="E26" s="1403"/>
      <c r="F26" s="1403"/>
    </row>
    <row r="27" spans="2:8">
      <c r="B27" s="494"/>
      <c r="C27" s="494"/>
      <c r="D27" s="494"/>
      <c r="E27" s="494"/>
      <c r="F27" s="494"/>
    </row>
    <row r="28" spans="2:8" ht="54" customHeight="1">
      <c r="B28" s="1404" t="s">
        <v>404</v>
      </c>
      <c r="C28" s="1404"/>
      <c r="D28" s="1404"/>
      <c r="E28" s="1404"/>
      <c r="F28" s="1404"/>
    </row>
    <row r="29" spans="2:8">
      <c r="B29" s="495"/>
      <c r="C29" s="495"/>
      <c r="D29" s="495"/>
      <c r="E29" s="495"/>
      <c r="F29" s="495"/>
    </row>
    <row r="30" spans="2:8" ht="27" customHeight="1">
      <c r="B30" s="1404" t="s">
        <v>405</v>
      </c>
      <c r="C30" s="1404"/>
      <c r="D30" s="1404"/>
      <c r="E30" s="1404"/>
      <c r="F30" s="1404"/>
    </row>
    <row r="31" spans="2:8">
      <c r="B31" s="401"/>
      <c r="C31" s="401"/>
      <c r="D31" s="401"/>
      <c r="E31" s="401"/>
      <c r="F31" s="401"/>
    </row>
    <row r="32" spans="2:8">
      <c r="B32" s="1374"/>
      <c r="C32" s="1374"/>
      <c r="D32" s="1374"/>
      <c r="E32" s="1374"/>
      <c r="F32" s="1374"/>
    </row>
  </sheetData>
  <mergeCells count="14">
    <mergeCell ref="B6:F6"/>
    <mergeCell ref="B32:F32"/>
    <mergeCell ref="C9:D9"/>
    <mergeCell ref="B10:B11"/>
    <mergeCell ref="C10:C11"/>
    <mergeCell ref="D10:D11"/>
    <mergeCell ref="E10:F10"/>
    <mergeCell ref="B26:F26"/>
    <mergeCell ref="B28:F28"/>
    <mergeCell ref="B30:F30"/>
    <mergeCell ref="B21:F21"/>
    <mergeCell ref="B22:F22"/>
    <mergeCell ref="B23:F23"/>
    <mergeCell ref="B24:F24"/>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sheetPr>
    <tabColor theme="4" tint="-0.499984740745262"/>
    <pageSetUpPr fitToPage="1"/>
  </sheetPr>
  <dimension ref="A1:IJ63"/>
  <sheetViews>
    <sheetView showGridLines="0" zoomScale="130" zoomScaleNormal="130" zoomScaleSheetLayoutView="85" workbookViewId="0"/>
  </sheetViews>
  <sheetFormatPr baseColWidth="10" defaultColWidth="11.453125" defaultRowHeight="13"/>
  <cols>
    <col min="1" max="1" width="6.81640625" style="15" customWidth="1"/>
    <col min="2" max="2" width="90.7265625" style="15" bestFit="1" customWidth="1"/>
    <col min="3" max="3" width="13.26953125" style="15" customWidth="1"/>
    <col min="4" max="4" width="11.453125" style="15"/>
    <col min="5" max="5" width="13.81640625" style="15" bestFit="1" customWidth="1"/>
    <col min="6" max="16384" width="11.453125" style="15"/>
  </cols>
  <sheetData>
    <row r="1" spans="1:7" ht="14.5">
      <c r="A1" s="783" t="s">
        <v>220</v>
      </c>
      <c r="B1" s="785"/>
    </row>
    <row r="2" spans="1:7" ht="15" customHeight="1">
      <c r="A2" s="452"/>
      <c r="B2" s="403" t="s">
        <v>661</v>
      </c>
      <c r="C2" s="44"/>
    </row>
    <row r="3" spans="1:7" ht="15" customHeight="1">
      <c r="A3" s="452"/>
      <c r="B3" s="284" t="s">
        <v>306</v>
      </c>
      <c r="C3" s="44"/>
    </row>
    <row r="4" spans="1:7">
      <c r="B4" s="45"/>
      <c r="C4" s="44"/>
    </row>
    <row r="5" spans="1:7">
      <c r="B5" s="45"/>
      <c r="C5" s="44"/>
    </row>
    <row r="6" spans="1:7" ht="17">
      <c r="B6" s="1263" t="s">
        <v>834</v>
      </c>
      <c r="C6" s="1263"/>
    </row>
    <row r="7" spans="1:7" ht="14.5">
      <c r="B7" s="1405" t="s">
        <v>873</v>
      </c>
      <c r="C7" s="1405"/>
    </row>
    <row r="9" spans="1:7">
      <c r="B9" s="46"/>
      <c r="C9" s="46"/>
    </row>
    <row r="10" spans="1:7" ht="13.5" thickBot="1">
      <c r="B10" s="5"/>
      <c r="C10" s="5" t="s">
        <v>285</v>
      </c>
    </row>
    <row r="11" spans="1:7" s="438" customFormat="1" ht="12.5" thickTop="1">
      <c r="A11" s="607"/>
      <c r="B11" s="608"/>
      <c r="C11" s="608"/>
    </row>
    <row r="12" spans="1:7" ht="14.5">
      <c r="B12" s="612" t="s">
        <v>286</v>
      </c>
      <c r="C12" s="612" t="s">
        <v>288</v>
      </c>
    </row>
    <row r="13" spans="1:7" s="438" customFormat="1" ht="12.5" thickBot="1">
      <c r="B13" s="606"/>
      <c r="C13" s="606"/>
    </row>
    <row r="14" spans="1:7" ht="13.5" thickTop="1">
      <c r="B14" s="48"/>
      <c r="C14" s="163"/>
    </row>
    <row r="15" spans="1:7" s="281" customFormat="1" ht="14.5">
      <c r="B15" s="604" t="s">
        <v>310</v>
      </c>
      <c r="C15" s="352">
        <f>+C17+C22+C28</f>
        <v>155936.03605268168</v>
      </c>
    </row>
    <row r="16" spans="1:7">
      <c r="B16" s="49"/>
      <c r="C16" s="165"/>
      <c r="D16" s="281"/>
      <c r="E16" s="281"/>
      <c r="F16" s="281"/>
      <c r="G16" s="281"/>
    </row>
    <row r="17" spans="2:7" s="281" customFormat="1">
      <c r="B17" s="603" t="s">
        <v>555</v>
      </c>
      <c r="C17" s="766">
        <f>SUM(C19:C20)</f>
        <v>6563.7549520244884</v>
      </c>
    </row>
    <row r="18" spans="2:7">
      <c r="B18" s="49"/>
      <c r="C18" s="767"/>
      <c r="D18" s="281"/>
      <c r="E18" s="281"/>
      <c r="F18" s="281"/>
      <c r="G18" s="281"/>
    </row>
    <row r="19" spans="2:7">
      <c r="B19" s="49" t="s">
        <v>391</v>
      </c>
      <c r="C19" s="767">
        <v>1291.1573386475579</v>
      </c>
      <c r="D19" s="281"/>
      <c r="E19" s="281"/>
      <c r="F19" s="281"/>
      <c r="G19" s="281"/>
    </row>
    <row r="20" spans="2:7" s="281" customFormat="1">
      <c r="B20" s="294" t="s">
        <v>390</v>
      </c>
      <c r="C20" s="766">
        <v>5272.59761337693</v>
      </c>
    </row>
    <row r="21" spans="2:7" ht="14.5">
      <c r="B21" s="49"/>
      <c r="C21" s="768"/>
      <c r="D21" s="281"/>
      <c r="E21" s="281"/>
      <c r="F21" s="281"/>
      <c r="G21" s="281"/>
    </row>
    <row r="22" spans="2:7" s="281" customFormat="1">
      <c r="B22" s="603" t="s">
        <v>556</v>
      </c>
      <c r="C22" s="299">
        <f>SUM(C24:C26)</f>
        <v>149334.40371396032</v>
      </c>
    </row>
    <row r="23" spans="2:7">
      <c r="B23" s="50"/>
      <c r="C23" s="165"/>
      <c r="D23" s="281"/>
      <c r="E23" s="916"/>
      <c r="F23" s="281"/>
      <c r="G23" s="281"/>
    </row>
    <row r="24" spans="2:7" s="281" customFormat="1">
      <c r="B24" s="605" t="s">
        <v>391</v>
      </c>
      <c r="C24" s="412">
        <v>34376.662533501374</v>
      </c>
    </row>
    <row r="25" spans="2:7" s="281" customFormat="1">
      <c r="B25" s="605" t="s">
        <v>390</v>
      </c>
      <c r="C25" s="412">
        <v>36160.619718047594</v>
      </c>
    </row>
    <row r="26" spans="2:7" s="281" customFormat="1">
      <c r="B26" s="605" t="s">
        <v>516</v>
      </c>
      <c r="C26" s="412">
        <v>78797.121462411349</v>
      </c>
    </row>
    <row r="27" spans="2:7">
      <c r="B27" s="49"/>
      <c r="C27" s="165"/>
      <c r="D27" s="281"/>
      <c r="E27" s="281"/>
      <c r="F27" s="281"/>
      <c r="G27" s="281"/>
    </row>
    <row r="28" spans="2:7" s="281" customFormat="1">
      <c r="B28" s="603" t="s">
        <v>392</v>
      </c>
      <c r="C28" s="299">
        <f>SUM(C30:C31)</f>
        <v>37.877386696882212</v>
      </c>
    </row>
    <row r="29" spans="2:7">
      <c r="B29" s="50"/>
      <c r="C29" s="165"/>
      <c r="D29" s="281"/>
      <c r="E29" s="281"/>
      <c r="F29" s="281"/>
      <c r="G29" s="281"/>
    </row>
    <row r="30" spans="2:7" s="281" customFormat="1">
      <c r="B30" s="49" t="s">
        <v>391</v>
      </c>
      <c r="C30" s="299">
        <v>17.483700773064299</v>
      </c>
    </row>
    <row r="31" spans="2:7" s="281" customFormat="1">
      <c r="B31" s="294" t="s">
        <v>390</v>
      </c>
      <c r="C31" s="299">
        <v>20.393685923817912</v>
      </c>
    </row>
    <row r="32" spans="2:7">
      <c r="B32" s="49"/>
      <c r="C32" s="165"/>
      <c r="D32" s="281"/>
      <c r="E32" s="281"/>
      <c r="F32" s="281"/>
      <c r="G32" s="281"/>
    </row>
    <row r="33" spans="1:244" s="281" customFormat="1" ht="14.5">
      <c r="B33" s="343" t="s">
        <v>174</v>
      </c>
      <c r="C33" s="769">
        <v>579228.87566999998</v>
      </c>
    </row>
    <row r="34" spans="1:244" ht="15.5">
      <c r="B34" s="52"/>
      <c r="C34" s="254"/>
      <c r="D34" s="281"/>
      <c r="E34" s="281"/>
      <c r="F34" s="281"/>
      <c r="G34" s="281"/>
    </row>
    <row r="35" spans="1:244" s="281" customFormat="1" ht="14.5">
      <c r="B35" s="604" t="s">
        <v>266</v>
      </c>
      <c r="C35" s="352">
        <v>729166.54999999993</v>
      </c>
    </row>
    <row r="36" spans="1:244" ht="15.5">
      <c r="B36" s="52"/>
      <c r="C36" s="254"/>
      <c r="D36" s="281"/>
      <c r="E36" s="281"/>
      <c r="F36" s="281"/>
      <c r="G36" s="281"/>
    </row>
    <row r="37" spans="1:244" ht="14.5">
      <c r="B37" s="602" t="s">
        <v>148</v>
      </c>
      <c r="C37" s="352">
        <f>+C35+C33+C15</f>
        <v>1464331.4617226815</v>
      </c>
      <c r="D37" s="281"/>
      <c r="E37" s="916"/>
      <c r="F37" s="281"/>
      <c r="G37" s="281"/>
      <c r="H37" s="828"/>
    </row>
    <row r="38" spans="1:244" ht="13.5" thickBot="1">
      <c r="B38" s="53"/>
      <c r="C38" s="770"/>
      <c r="D38" s="916"/>
      <c r="E38" s="916"/>
      <c r="F38" s="281"/>
      <c r="G38" s="281"/>
    </row>
    <row r="39" spans="1:244" s="54" customFormat="1" ht="16" thickTop="1">
      <c r="A39" s="5"/>
      <c r="B39" s="5"/>
      <c r="C39" s="162"/>
      <c r="D39" s="281"/>
      <c r="E39" s="281"/>
      <c r="F39" s="281"/>
      <c r="G39" s="281"/>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row>
    <row r="40" spans="1:244">
      <c r="B40" s="1406" t="s">
        <v>916</v>
      </c>
      <c r="C40" s="1406"/>
      <c r="D40" s="281"/>
      <c r="E40" s="281"/>
      <c r="F40" s="281"/>
      <c r="G40" s="281"/>
    </row>
    <row r="41" spans="1:244">
      <c r="B41" s="1406"/>
      <c r="C41" s="1406"/>
      <c r="D41" s="281"/>
      <c r="E41" s="281"/>
      <c r="F41" s="281"/>
      <c r="G41" s="281"/>
    </row>
    <row r="42" spans="1:244">
      <c r="B42" s="1406"/>
      <c r="C42" s="1406"/>
      <c r="D42" s="281"/>
      <c r="E42" s="281"/>
      <c r="F42" s="281"/>
      <c r="G42" s="281"/>
    </row>
    <row r="43" spans="1:244">
      <c r="B43" s="1406"/>
      <c r="C43" s="1406"/>
      <c r="D43" s="281"/>
      <c r="E43" s="281"/>
      <c r="F43" s="281"/>
      <c r="G43" s="281"/>
    </row>
    <row r="44" spans="1:244" ht="12.75" customHeight="1">
      <c r="B44" s="56"/>
      <c r="C44" s="56"/>
      <c r="D44" s="281"/>
      <c r="E44" s="281"/>
      <c r="F44" s="281"/>
      <c r="G44" s="281"/>
    </row>
    <row r="45" spans="1:244" ht="12.75" customHeight="1">
      <c r="B45" s="56"/>
      <c r="C45" s="56"/>
      <c r="D45" s="281"/>
      <c r="E45" s="281"/>
      <c r="F45" s="281"/>
      <c r="G45" s="281"/>
    </row>
    <row r="46" spans="1:244" ht="17">
      <c r="B46" s="1263" t="s">
        <v>623</v>
      </c>
      <c r="C46" s="1263"/>
      <c r="D46" s="281"/>
      <c r="E46" s="281"/>
      <c r="F46" s="281"/>
      <c r="G46" s="281"/>
    </row>
    <row r="47" spans="1:244" ht="13.5" thickBot="1">
      <c r="B47" s="5"/>
      <c r="C47" s="5" t="s">
        <v>285</v>
      </c>
      <c r="D47" s="281"/>
      <c r="E47" s="281"/>
      <c r="F47" s="281"/>
      <c r="G47" s="281"/>
    </row>
    <row r="48" spans="1:244" s="438" customFormat="1" ht="13.5" thickTop="1">
      <c r="B48" s="608"/>
      <c r="C48" s="608"/>
      <c r="D48" s="281"/>
      <c r="E48" s="281"/>
      <c r="F48" s="281"/>
      <c r="G48" s="281"/>
    </row>
    <row r="49" spans="2:7" s="281" customFormat="1" ht="15" customHeight="1">
      <c r="B49" s="611" t="s">
        <v>286</v>
      </c>
      <c r="C49" s="612" t="s">
        <v>288</v>
      </c>
    </row>
    <row r="50" spans="2:7" s="438" customFormat="1" ht="13.5" thickBot="1">
      <c r="B50" s="606"/>
      <c r="C50" s="606"/>
      <c r="D50" s="281"/>
      <c r="E50" s="281"/>
      <c r="F50" s="281"/>
      <c r="G50" s="281"/>
    </row>
    <row r="51" spans="2:7" ht="13.5" thickTop="1">
      <c r="B51" s="57"/>
      <c r="C51" s="58"/>
      <c r="D51" s="281"/>
      <c r="E51" s="281"/>
      <c r="F51" s="281"/>
      <c r="G51" s="281"/>
    </row>
    <row r="52" spans="2:7" s="281" customFormat="1" ht="14.5">
      <c r="B52" s="609" t="s">
        <v>846</v>
      </c>
      <c r="C52" s="352">
        <f>+C54+C55+C57+C58</f>
        <v>254174.57203982802</v>
      </c>
      <c r="E52" s="916"/>
    </row>
    <row r="53" spans="2:7">
      <c r="B53" s="60"/>
      <c r="C53" s="165"/>
      <c r="D53" s="281"/>
      <c r="E53" s="281"/>
      <c r="F53" s="281"/>
      <c r="G53" s="281"/>
    </row>
    <row r="54" spans="2:7" s="281" customFormat="1" ht="17.25" customHeight="1">
      <c r="B54" s="610" t="s">
        <v>16</v>
      </c>
      <c r="C54" s="771">
        <v>200544.23112000001</v>
      </c>
    </row>
    <row r="55" spans="2:7" s="281" customFormat="1">
      <c r="B55" s="610" t="s">
        <v>17</v>
      </c>
      <c r="C55" s="771">
        <v>5979.5767900000001</v>
      </c>
    </row>
    <row r="56" spans="2:7" ht="14.5">
      <c r="B56" s="61"/>
      <c r="C56" s="772"/>
      <c r="D56" s="281"/>
      <c r="E56" s="281"/>
      <c r="F56" s="281"/>
      <c r="G56" s="281"/>
    </row>
    <row r="57" spans="2:7" s="281" customFormat="1">
      <c r="B57" s="610" t="s">
        <v>18</v>
      </c>
      <c r="C57" s="771">
        <v>47593.378314666006</v>
      </c>
    </row>
    <row r="58" spans="2:7" s="281" customFormat="1">
      <c r="B58" s="610" t="s">
        <v>17</v>
      </c>
      <c r="C58" s="771">
        <v>57.385815161999993</v>
      </c>
    </row>
    <row r="59" spans="2:7" ht="13.5" thickBot="1">
      <c r="B59" s="13"/>
      <c r="C59" s="62"/>
      <c r="D59" s="281"/>
      <c r="E59" s="281"/>
      <c r="F59" s="281"/>
      <c r="G59" s="281"/>
    </row>
    <row r="60" spans="2:7" ht="13.5" thickTop="1">
      <c r="D60" s="281"/>
      <c r="E60" s="281"/>
      <c r="F60" s="281"/>
      <c r="G60" s="281"/>
    </row>
    <row r="61" spans="2:7">
      <c r="B61" s="5" t="s">
        <v>847</v>
      </c>
    </row>
    <row r="63" spans="2:7">
      <c r="C63" s="828"/>
    </row>
  </sheetData>
  <mergeCells count="4">
    <mergeCell ref="B6:C6"/>
    <mergeCell ref="B7:C7"/>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0" orientation="portrait"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sheetPr>
    <tabColor theme="4" tint="-0.499984740745262"/>
    <pageSetUpPr fitToPage="1"/>
  </sheetPr>
  <dimension ref="A1:D44"/>
  <sheetViews>
    <sheetView showGridLines="0" showRuler="0" zoomScaleNormal="100" zoomScaleSheetLayoutView="85" workbookViewId="0"/>
  </sheetViews>
  <sheetFormatPr baseColWidth="10" defaultColWidth="11.453125" defaultRowHeight="13"/>
  <cols>
    <col min="1" max="1" width="6.81640625" style="15" customWidth="1"/>
    <col min="2" max="2" width="41.453125" style="15" customWidth="1"/>
    <col min="3" max="3" width="30.81640625" style="15" customWidth="1"/>
    <col min="4" max="4" width="19.26953125" style="15" customWidth="1"/>
    <col min="5" max="7" width="11.453125" style="15"/>
    <col min="8" max="8" width="12.7265625" style="15" bestFit="1" customWidth="1"/>
    <col min="9" max="16384" width="11.453125" style="15"/>
  </cols>
  <sheetData>
    <row r="1" spans="1:4" ht="14.5">
      <c r="A1" s="783" t="s">
        <v>220</v>
      </c>
      <c r="B1" s="785"/>
      <c r="C1" s="261"/>
      <c r="D1" s="261"/>
    </row>
    <row r="2" spans="1:4" ht="15" customHeight="1">
      <c r="A2" s="452"/>
      <c r="B2" s="403" t="s">
        <v>661</v>
      </c>
      <c r="C2" s="19"/>
      <c r="D2" s="30"/>
    </row>
    <row r="3" spans="1:4" ht="15" customHeight="1">
      <c r="A3" s="452"/>
      <c r="B3" s="671" t="s">
        <v>306</v>
      </c>
      <c r="C3" s="19"/>
      <c r="D3" s="30"/>
    </row>
    <row r="4" spans="1:4" ht="14.5">
      <c r="B4" s="21"/>
      <c r="C4" s="19"/>
      <c r="D4" s="31"/>
    </row>
    <row r="5" spans="1:4">
      <c r="B5" s="19"/>
      <c r="C5" s="19"/>
      <c r="D5" s="31"/>
    </row>
    <row r="6" spans="1:4" ht="17">
      <c r="B6" s="1317" t="s">
        <v>323</v>
      </c>
      <c r="C6" s="1317"/>
      <c r="D6" s="32"/>
    </row>
    <row r="7" spans="1:4" ht="14.5">
      <c r="B7" s="1407" t="s">
        <v>874</v>
      </c>
      <c r="C7" s="1407"/>
      <c r="D7" s="33"/>
    </row>
    <row r="8" spans="1:4" ht="14.5">
      <c r="B8" s="34"/>
      <c r="C8" s="34"/>
      <c r="D8" s="34"/>
    </row>
    <row r="9" spans="1:4" ht="13.5" thickBot="1">
      <c r="B9" s="35"/>
      <c r="C9" s="5"/>
      <c r="D9" s="31"/>
    </row>
    <row r="10" spans="1:4" ht="13.5" customHeight="1" thickTop="1">
      <c r="B10" s="1408" t="s">
        <v>324</v>
      </c>
      <c r="C10" s="1411" t="s">
        <v>348</v>
      </c>
    </row>
    <row r="11" spans="1:4">
      <c r="B11" s="1409"/>
      <c r="C11" s="1412"/>
    </row>
    <row r="12" spans="1:4" ht="13.5" customHeight="1">
      <c r="B12" s="1409"/>
      <c r="C12" s="1412"/>
    </row>
    <row r="13" spans="1:4">
      <c r="B13" s="1410"/>
      <c r="C13" s="1413"/>
    </row>
    <row r="14" spans="1:4">
      <c r="B14" s="36"/>
      <c r="C14" s="37"/>
    </row>
    <row r="15" spans="1:4" ht="15.5">
      <c r="B15" s="613" t="s">
        <v>282</v>
      </c>
      <c r="C15" s="614">
        <f>SUM(C17:C40)</f>
        <v>729166.54999999993</v>
      </c>
      <c r="D15" s="1049"/>
    </row>
    <row r="16" spans="1:4" ht="14.5">
      <c r="B16" s="38"/>
      <c r="C16" s="39"/>
    </row>
    <row r="17" spans="2:3" ht="14.5">
      <c r="B17" s="616" t="s">
        <v>325</v>
      </c>
      <c r="C17" s="617">
        <v>12728.939999999999</v>
      </c>
    </row>
    <row r="18" spans="2:3" ht="14.5">
      <c r="B18" s="615" t="s">
        <v>326</v>
      </c>
      <c r="C18" s="617">
        <v>9298.89</v>
      </c>
    </row>
    <row r="19" spans="2:3" ht="14.5">
      <c r="B19" s="616" t="s">
        <v>327</v>
      </c>
      <c r="C19" s="617">
        <v>24019.07</v>
      </c>
    </row>
    <row r="20" spans="2:3" ht="14.5">
      <c r="B20" s="616" t="s">
        <v>328</v>
      </c>
      <c r="C20" s="617">
        <v>39313.42</v>
      </c>
    </row>
    <row r="21" spans="2:3" ht="14.5">
      <c r="B21" s="616" t="s">
        <v>329</v>
      </c>
      <c r="C21" s="617">
        <v>48589.91</v>
      </c>
    </row>
    <row r="22" spans="2:3" ht="14.5">
      <c r="B22" s="616" t="s">
        <v>330</v>
      </c>
      <c r="C22" s="617">
        <v>21936.99</v>
      </c>
    </row>
    <row r="23" spans="2:3" ht="14.5">
      <c r="B23" s="616" t="s">
        <v>331</v>
      </c>
      <c r="C23" s="617">
        <v>152641.45000000001</v>
      </c>
    </row>
    <row r="24" spans="2:3" ht="14.5">
      <c r="B24" s="616" t="s">
        <v>332</v>
      </c>
      <c r="C24" s="617">
        <v>2894.71</v>
      </c>
    </row>
    <row r="25" spans="2:3" ht="14.5">
      <c r="B25" s="616" t="s">
        <v>0</v>
      </c>
      <c r="C25" s="617">
        <v>54400</v>
      </c>
    </row>
    <row r="26" spans="2:3" ht="14.5">
      <c r="B26" s="616" t="s">
        <v>1</v>
      </c>
      <c r="C26" s="617">
        <v>9280.1299999999992</v>
      </c>
    </row>
    <row r="27" spans="2:3" ht="14.5">
      <c r="B27" s="616" t="s">
        <v>2</v>
      </c>
      <c r="C27" s="617">
        <v>918.05</v>
      </c>
    </row>
    <row r="28" spans="2:3" ht="14.5">
      <c r="B28" s="615" t="s">
        <v>3</v>
      </c>
      <c r="C28" s="617">
        <v>6195.38</v>
      </c>
    </row>
    <row r="29" spans="2:3" ht="14.5">
      <c r="B29" s="616" t="s">
        <v>4</v>
      </c>
      <c r="C29" s="617">
        <v>141185.74</v>
      </c>
    </row>
    <row r="30" spans="2:3" ht="14.5">
      <c r="B30" s="616" t="s">
        <v>5</v>
      </c>
      <c r="C30" s="617">
        <v>10420.75</v>
      </c>
    </row>
    <row r="31" spans="2:3" ht="14.5">
      <c r="B31" s="616" t="s">
        <v>6</v>
      </c>
      <c r="C31" s="617">
        <v>82009.350000000006</v>
      </c>
    </row>
    <row r="32" spans="2:3" ht="14.5">
      <c r="B32" s="616" t="s">
        <v>7</v>
      </c>
      <c r="C32" s="617">
        <v>17728.84</v>
      </c>
    </row>
    <row r="33" spans="2:3" ht="14.5">
      <c r="B33" s="615" t="s">
        <v>8</v>
      </c>
      <c r="C33" s="617">
        <v>15099.81</v>
      </c>
    </row>
    <row r="34" spans="2:3" ht="14.5">
      <c r="B34" s="616" t="s">
        <v>9</v>
      </c>
      <c r="C34" s="617">
        <v>35049.86</v>
      </c>
    </row>
    <row r="35" spans="2:3" ht="14.5">
      <c r="B35" s="616" t="s">
        <v>10</v>
      </c>
      <c r="C35" s="617">
        <v>0</v>
      </c>
    </row>
    <row r="36" spans="2:3" ht="14.5">
      <c r="B36" s="616" t="s">
        <v>11</v>
      </c>
      <c r="C36" s="617">
        <v>0</v>
      </c>
    </row>
    <row r="37" spans="2:3" ht="14.5">
      <c r="B37" s="616" t="s">
        <v>12</v>
      </c>
      <c r="C37" s="617">
        <v>30225.25</v>
      </c>
    </row>
    <row r="38" spans="2:3" ht="14.5">
      <c r="B38" s="616" t="s">
        <v>13</v>
      </c>
      <c r="C38" s="617">
        <v>11536.74</v>
      </c>
    </row>
    <row r="39" spans="2:3" ht="14.5">
      <c r="B39" s="616" t="s">
        <v>14</v>
      </c>
      <c r="C39" s="617">
        <v>620.21</v>
      </c>
    </row>
    <row r="40" spans="2:3" ht="14.5">
      <c r="B40" s="616" t="s">
        <v>15</v>
      </c>
      <c r="C40" s="617">
        <v>3073.06</v>
      </c>
    </row>
    <row r="41" spans="2:3" ht="13.5" thickBot="1">
      <c r="B41" s="40"/>
      <c r="C41" s="41"/>
    </row>
    <row r="42" spans="2:3" ht="12.75" customHeight="1" thickTop="1">
      <c r="B42" s="5"/>
      <c r="C42" s="42"/>
    </row>
    <row r="43" spans="2:3" ht="29.25" customHeight="1">
      <c r="B43" s="1414" t="s">
        <v>566</v>
      </c>
      <c r="C43" s="1414"/>
    </row>
    <row r="44" spans="2:3">
      <c r="B44" s="43"/>
      <c r="C44" s="4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sheetPr>
    <tabColor theme="4" tint="-0.499984740745262"/>
    <pageSetUpPr fitToPage="1"/>
  </sheetPr>
  <dimension ref="A1:AF46"/>
  <sheetViews>
    <sheetView showGridLines="0" showRuler="0" zoomScaleNormal="100" zoomScaleSheetLayoutView="85" workbookViewId="0"/>
  </sheetViews>
  <sheetFormatPr baseColWidth="10" defaultColWidth="11.453125" defaultRowHeight="13"/>
  <cols>
    <col min="1" max="1" width="6.81640625" style="1" customWidth="1"/>
    <col min="2" max="2" width="32.7265625" style="1" customWidth="1"/>
    <col min="3" max="3" width="24" style="1" bestFit="1" customWidth="1"/>
    <col min="4" max="16" width="11.54296875" style="1" customWidth="1"/>
    <col min="17" max="17" width="12.26953125" style="1" customWidth="1"/>
    <col min="18" max="28" width="11.54296875" style="1" customWidth="1"/>
    <col min="29" max="29" width="13.7265625" style="1" customWidth="1"/>
    <col min="30" max="30" width="13.26953125" style="1" bestFit="1" customWidth="1"/>
    <col min="31" max="31" width="11.54296875" style="1" customWidth="1"/>
    <col min="32" max="16384" width="11.453125" style="1"/>
  </cols>
  <sheetData>
    <row r="1" spans="1:32" ht="14.5">
      <c r="A1" s="783" t="s">
        <v>220</v>
      </c>
      <c r="B1" s="784"/>
      <c r="C1" s="19"/>
    </row>
    <row r="2" spans="1:32" ht="15" customHeight="1">
      <c r="A2" s="199"/>
      <c r="B2" s="403" t="s">
        <v>661</v>
      </c>
      <c r="C2" s="19"/>
      <c r="D2" s="19"/>
      <c r="E2" s="19"/>
      <c r="F2" s="19"/>
      <c r="G2" s="19"/>
      <c r="H2" s="19"/>
      <c r="I2" s="19"/>
      <c r="J2" s="19"/>
      <c r="K2" s="19"/>
      <c r="L2" s="19"/>
      <c r="M2" s="19"/>
      <c r="N2" s="19"/>
      <c r="O2" s="19"/>
      <c r="P2" s="20"/>
      <c r="Q2" s="20"/>
      <c r="R2" s="20"/>
      <c r="S2" s="20"/>
      <c r="T2" s="20"/>
      <c r="U2" s="20"/>
      <c r="V2" s="20"/>
      <c r="W2" s="19"/>
      <c r="X2" s="19"/>
      <c r="Y2" s="19"/>
      <c r="Z2" s="19"/>
      <c r="AA2" s="19"/>
      <c r="AB2" s="19"/>
      <c r="AC2" s="19"/>
      <c r="AD2" s="19"/>
      <c r="AE2" s="19"/>
    </row>
    <row r="3" spans="1:32" ht="15" customHeight="1">
      <c r="A3" s="199"/>
      <c r="B3" s="733" t="s">
        <v>572</v>
      </c>
      <c r="C3" s="19"/>
      <c r="D3" s="19"/>
      <c r="E3" s="19"/>
      <c r="F3" s="19"/>
      <c r="G3" s="19"/>
      <c r="H3" s="19"/>
      <c r="I3" s="19"/>
      <c r="J3" s="19"/>
      <c r="K3" s="19"/>
      <c r="L3" s="19"/>
      <c r="M3" s="19"/>
      <c r="N3" s="19"/>
      <c r="O3" s="19"/>
      <c r="P3" s="20"/>
      <c r="Q3" s="20"/>
      <c r="R3" s="20"/>
      <c r="S3" s="20"/>
      <c r="T3" s="20"/>
      <c r="U3" s="20"/>
      <c r="V3" s="20"/>
      <c r="W3" s="19"/>
      <c r="X3" s="19"/>
      <c r="Y3" s="19"/>
      <c r="Z3" s="19"/>
      <c r="AA3" s="19"/>
      <c r="AB3" s="19"/>
      <c r="AC3" s="19"/>
      <c r="AD3" s="19"/>
      <c r="AE3" s="19"/>
    </row>
    <row r="4" spans="1:32">
      <c r="C4" s="19"/>
      <c r="D4" s="19"/>
      <c r="E4" s="19"/>
      <c r="F4" s="19"/>
      <c r="G4" s="19"/>
      <c r="H4" s="19"/>
      <c r="I4" s="19"/>
      <c r="J4" s="19"/>
      <c r="K4" s="19"/>
      <c r="L4" s="19"/>
      <c r="M4" s="19"/>
      <c r="N4" s="19"/>
      <c r="O4" s="19"/>
      <c r="P4" s="20"/>
      <c r="Q4" s="20"/>
      <c r="R4" s="20"/>
      <c r="S4" s="20"/>
      <c r="T4" s="20"/>
      <c r="U4" s="20"/>
      <c r="V4" s="20"/>
      <c r="W4" s="19"/>
      <c r="X4" s="19"/>
      <c r="Y4" s="19"/>
      <c r="Z4" s="19"/>
      <c r="AA4" s="19"/>
      <c r="AB4" s="19"/>
      <c r="AC4" s="19"/>
      <c r="AD4" s="19"/>
      <c r="AE4" s="19"/>
    </row>
    <row r="5" spans="1:32">
      <c r="B5" s="19"/>
      <c r="C5" s="19"/>
      <c r="D5" s="19"/>
      <c r="E5" s="19"/>
      <c r="F5" s="19"/>
      <c r="G5" s="19"/>
      <c r="H5" s="19"/>
      <c r="I5" s="19"/>
      <c r="J5" s="19"/>
      <c r="K5" s="19"/>
      <c r="L5" s="19"/>
      <c r="M5" s="19"/>
      <c r="N5" s="19"/>
      <c r="O5" s="19"/>
      <c r="P5" s="20"/>
      <c r="Q5" s="20"/>
      <c r="R5" s="20"/>
      <c r="S5" s="20"/>
      <c r="T5" s="20"/>
      <c r="U5" s="20"/>
      <c r="V5" s="20"/>
      <c r="W5" s="19"/>
      <c r="X5" s="19"/>
      <c r="Y5" s="19"/>
      <c r="Z5" s="19"/>
      <c r="AA5" s="19"/>
      <c r="AB5" s="19"/>
      <c r="AC5" s="19"/>
      <c r="AD5" s="19"/>
      <c r="AE5" s="19"/>
    </row>
    <row r="6" spans="1:32" ht="17">
      <c r="B6" s="1417" t="s">
        <v>758</v>
      </c>
      <c r="C6" s="1417"/>
      <c r="D6" s="1417"/>
      <c r="E6" s="1417"/>
      <c r="F6" s="1417"/>
      <c r="G6" s="1417"/>
      <c r="H6" s="1417"/>
      <c r="I6" s="1417"/>
      <c r="J6" s="1417"/>
      <c r="K6" s="1417"/>
      <c r="L6" s="1417"/>
      <c r="M6" s="1417"/>
      <c r="N6" s="1417"/>
      <c r="O6" s="1417"/>
      <c r="P6" s="1417"/>
      <c r="Q6" s="1417"/>
      <c r="R6" s="1417"/>
      <c r="S6" s="1417"/>
      <c r="T6" s="1417"/>
      <c r="U6" s="1417"/>
      <c r="V6" s="1417"/>
      <c r="W6" s="1417"/>
      <c r="X6" s="1417"/>
      <c r="Y6" s="1417"/>
      <c r="Z6" s="1417"/>
      <c r="AA6" s="1417"/>
      <c r="AB6" s="1417"/>
      <c r="AC6" s="825"/>
      <c r="AD6" s="1054"/>
      <c r="AE6" s="22"/>
    </row>
    <row r="7" spans="1:32" ht="14.5">
      <c r="B7" s="1418" t="s">
        <v>30</v>
      </c>
      <c r="C7" s="1418"/>
      <c r="D7" s="1418"/>
      <c r="E7" s="1418"/>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826"/>
      <c r="AD7" s="1055"/>
      <c r="AE7" s="23"/>
    </row>
    <row r="8" spans="1:32">
      <c r="B8" s="19"/>
      <c r="C8" s="19"/>
      <c r="D8" s="19"/>
      <c r="E8" s="895"/>
      <c r="F8" s="19"/>
      <c r="G8" s="19"/>
      <c r="H8" s="19"/>
      <c r="I8" s="19"/>
      <c r="J8" s="19"/>
      <c r="K8" s="19"/>
      <c r="L8" s="19"/>
      <c r="M8" s="19"/>
      <c r="N8" s="19"/>
      <c r="O8" s="19"/>
      <c r="P8" s="20"/>
      <c r="Q8" s="20"/>
      <c r="R8" s="20"/>
      <c r="S8" s="20"/>
      <c r="T8" s="20"/>
      <c r="U8" s="20"/>
      <c r="V8" s="20"/>
      <c r="W8" s="19"/>
      <c r="X8" s="19"/>
      <c r="Y8" s="19"/>
      <c r="Z8" s="19"/>
      <c r="AA8" s="19"/>
      <c r="AB8" s="19"/>
      <c r="AC8" s="19"/>
      <c r="AD8" s="19"/>
      <c r="AE8" s="19"/>
    </row>
    <row r="9" spans="1:32" ht="13.5" thickBot="1">
      <c r="B9" s="732" t="s">
        <v>167</v>
      </c>
      <c r="C9" s="19"/>
      <c r="D9" s="895"/>
      <c r="E9" s="19"/>
      <c r="F9" s="19"/>
      <c r="G9" s="19"/>
      <c r="H9" s="19"/>
      <c r="I9" s="19"/>
      <c r="J9" s="19"/>
      <c r="K9" s="19"/>
      <c r="L9" s="19"/>
      <c r="M9" s="19"/>
      <c r="N9" s="19"/>
      <c r="O9" s="19"/>
      <c r="P9" s="20"/>
      <c r="Q9" s="20"/>
      <c r="R9" s="20"/>
      <c r="S9" s="20"/>
      <c r="T9" s="20"/>
      <c r="U9" s="20"/>
      <c r="V9" s="20"/>
      <c r="W9" s="19"/>
      <c r="X9" s="19"/>
      <c r="Y9" s="19"/>
      <c r="Z9" s="19"/>
      <c r="AA9" s="19"/>
      <c r="AB9" s="19"/>
      <c r="AC9" s="19"/>
      <c r="AD9" s="895"/>
      <c r="AE9" s="19"/>
    </row>
    <row r="10" spans="1:32" ht="42.75" customHeight="1" thickTop="1" thickBot="1">
      <c r="A10" s="17"/>
      <c r="B10" s="1419" t="s">
        <v>31</v>
      </c>
      <c r="C10" s="1420"/>
      <c r="D10" s="618">
        <v>1993</v>
      </c>
      <c r="E10" s="618">
        <v>1994</v>
      </c>
      <c r="F10" s="618">
        <v>1995</v>
      </c>
      <c r="G10" s="618">
        <v>1996</v>
      </c>
      <c r="H10" s="618">
        <v>1997</v>
      </c>
      <c r="I10" s="618">
        <v>1998</v>
      </c>
      <c r="J10" s="618">
        <v>1999</v>
      </c>
      <c r="K10" s="618">
        <v>2000</v>
      </c>
      <c r="L10" s="618">
        <v>2001</v>
      </c>
      <c r="M10" s="618">
        <v>2002</v>
      </c>
      <c r="N10" s="618">
        <v>2003</v>
      </c>
      <c r="O10" s="619">
        <v>2004</v>
      </c>
      <c r="P10" s="619">
        <v>2005</v>
      </c>
      <c r="Q10" s="619">
        <v>2006</v>
      </c>
      <c r="R10" s="619">
        <v>2007</v>
      </c>
      <c r="S10" s="619">
        <v>2008</v>
      </c>
      <c r="T10" s="619">
        <v>2009</v>
      </c>
      <c r="U10" s="619">
        <v>2010</v>
      </c>
      <c r="V10" s="620">
        <v>2011</v>
      </c>
      <c r="W10" s="620">
        <v>2012</v>
      </c>
      <c r="X10" s="619">
        <v>2013</v>
      </c>
      <c r="Y10" s="533">
        <v>2014</v>
      </c>
      <c r="Z10" s="533">
        <v>2015</v>
      </c>
      <c r="AA10" s="533">
        <v>2016</v>
      </c>
      <c r="AB10" s="533">
        <v>2017</v>
      </c>
      <c r="AC10" s="533">
        <v>2018</v>
      </c>
      <c r="AD10" s="533" t="s">
        <v>917</v>
      </c>
      <c r="AE10" s="533" t="s">
        <v>301</v>
      </c>
    </row>
    <row r="11" spans="1:32" ht="15" thickTop="1">
      <c r="A11" s="25"/>
      <c r="B11" s="1421" t="s">
        <v>32</v>
      </c>
      <c r="C11" s="621" t="s">
        <v>33</v>
      </c>
      <c r="D11" s="622">
        <v>1596.86</v>
      </c>
      <c r="E11" s="622">
        <v>873.74</v>
      </c>
      <c r="F11" s="622">
        <v>2404.88</v>
      </c>
      <c r="G11" s="622">
        <v>824.23</v>
      </c>
      <c r="H11" s="622">
        <v>441.81599999999997</v>
      </c>
      <c r="I11" s="622">
        <v>0</v>
      </c>
      <c r="J11" s="622">
        <v>0</v>
      </c>
      <c r="K11" s="622">
        <v>2067.4160000000002</v>
      </c>
      <c r="L11" s="622">
        <v>10563.591</v>
      </c>
      <c r="M11" s="622">
        <v>0</v>
      </c>
      <c r="N11" s="622">
        <v>5604.7070000000003</v>
      </c>
      <c r="O11" s="623">
        <v>3450.8789999999999</v>
      </c>
      <c r="P11" s="623">
        <v>0</v>
      </c>
      <c r="Q11" s="623">
        <v>0</v>
      </c>
      <c r="R11" s="623">
        <v>0</v>
      </c>
      <c r="S11" s="623">
        <v>0</v>
      </c>
      <c r="T11" s="623">
        <v>0</v>
      </c>
      <c r="U11" s="623">
        <v>0</v>
      </c>
      <c r="V11" s="623">
        <v>0</v>
      </c>
      <c r="W11" s="623">
        <v>0</v>
      </c>
      <c r="X11" s="622">
        <v>0</v>
      </c>
      <c r="Y11" s="622">
        <v>0</v>
      </c>
      <c r="Z11" s="622">
        <v>0</v>
      </c>
      <c r="AA11" s="622">
        <v>0</v>
      </c>
      <c r="AB11" s="622">
        <v>0</v>
      </c>
      <c r="AC11" s="901">
        <v>28251.8269</v>
      </c>
      <c r="AD11" s="1107">
        <v>10830.179</v>
      </c>
      <c r="AE11" s="624">
        <f>SUM(D11:AD11)</f>
        <v>66910.124899999995</v>
      </c>
      <c r="AF11" s="90"/>
    </row>
    <row r="12" spans="1:32" ht="14.5">
      <c r="A12" s="27"/>
      <c r="B12" s="1421"/>
      <c r="C12" s="625" t="s">
        <v>34</v>
      </c>
      <c r="D12" s="626">
        <v>-275.69</v>
      </c>
      <c r="E12" s="626">
        <v>-227.16</v>
      </c>
      <c r="F12" s="626">
        <v>-285.08999999999997</v>
      </c>
      <c r="G12" s="626">
        <v>-273.45999999999998</v>
      </c>
      <c r="H12" s="626">
        <v>-481.91800000000001</v>
      </c>
      <c r="I12" s="626">
        <v>-653.86500000000001</v>
      </c>
      <c r="J12" s="626">
        <v>-827.11800000000005</v>
      </c>
      <c r="K12" s="626">
        <v>-1283.886</v>
      </c>
      <c r="L12" s="626">
        <v>-1182.9860000000001</v>
      </c>
      <c r="M12" s="626">
        <v>-729.2</v>
      </c>
      <c r="N12" s="626">
        <v>-5705.8109999999997</v>
      </c>
      <c r="O12" s="627">
        <v>-5493.8029999999999</v>
      </c>
      <c r="P12" s="627">
        <v>-3588.5559000000007</v>
      </c>
      <c r="Q12" s="627">
        <v>-9530.1106799999998</v>
      </c>
      <c r="R12" s="627">
        <v>0</v>
      </c>
      <c r="S12" s="627">
        <v>0</v>
      </c>
      <c r="T12" s="627">
        <v>0</v>
      </c>
      <c r="U12" s="627">
        <v>0</v>
      </c>
      <c r="V12" s="627">
        <v>0</v>
      </c>
      <c r="W12" s="627">
        <v>0</v>
      </c>
      <c r="X12" s="626">
        <v>0</v>
      </c>
      <c r="Y12" s="626">
        <v>0</v>
      </c>
      <c r="Z12" s="626">
        <v>0</v>
      </c>
      <c r="AA12" s="897">
        <v>0</v>
      </c>
      <c r="AB12" s="897">
        <v>0</v>
      </c>
      <c r="AC12" s="651">
        <v>0</v>
      </c>
      <c r="AD12" s="1108">
        <v>0</v>
      </c>
      <c r="AE12" s="628">
        <f>SUM(D12:AD12)</f>
        <v>-30538.653579999998</v>
      </c>
      <c r="AF12" s="90"/>
    </row>
    <row r="13" spans="1:32" ht="14.5">
      <c r="A13" s="27"/>
      <c r="B13" s="1421"/>
      <c r="C13" s="625" t="s">
        <v>35</v>
      </c>
      <c r="D13" s="626">
        <v>1321.17</v>
      </c>
      <c r="E13" s="626">
        <v>646.58000000000004</v>
      </c>
      <c r="F13" s="626">
        <v>2119.79</v>
      </c>
      <c r="G13" s="626">
        <v>550.77</v>
      </c>
      <c r="H13" s="626">
        <v>-40.102000000000032</v>
      </c>
      <c r="I13" s="626">
        <v>-653.86500000000001</v>
      </c>
      <c r="J13" s="626">
        <v>-827.11800000000005</v>
      </c>
      <c r="K13" s="626">
        <v>783.53</v>
      </c>
      <c r="L13" s="626">
        <v>9380.6049999999996</v>
      </c>
      <c r="M13" s="626">
        <v>-729.2</v>
      </c>
      <c r="N13" s="626">
        <v>-101.10399999999936</v>
      </c>
      <c r="O13" s="627">
        <v>-2042.924</v>
      </c>
      <c r="P13" s="627">
        <v>-3588.5559000000007</v>
      </c>
      <c r="Q13" s="627">
        <v>-9530.1106799999998</v>
      </c>
      <c r="R13" s="627">
        <v>0</v>
      </c>
      <c r="S13" s="627">
        <v>0</v>
      </c>
      <c r="T13" s="627">
        <v>0</v>
      </c>
      <c r="U13" s="627">
        <v>0</v>
      </c>
      <c r="V13" s="627">
        <v>0</v>
      </c>
      <c r="W13" s="627">
        <v>0</v>
      </c>
      <c r="X13" s="626">
        <v>0</v>
      </c>
      <c r="Y13" s="626">
        <v>0</v>
      </c>
      <c r="Z13" s="626">
        <v>0</v>
      </c>
      <c r="AA13" s="897">
        <v>0</v>
      </c>
      <c r="AB13" s="897">
        <v>0</v>
      </c>
      <c r="AC13" s="651">
        <v>28251.8269</v>
      </c>
      <c r="AD13" s="1108">
        <f>+AD11+AD12</f>
        <v>10830.179</v>
      </c>
      <c r="AE13" s="628">
        <f>SUM(D13:AD13)</f>
        <v>36371.471319999997</v>
      </c>
      <c r="AF13" s="90"/>
    </row>
    <row r="14" spans="1:32" ht="14.5">
      <c r="A14" s="27"/>
      <c r="B14" s="1421"/>
      <c r="C14" s="625" t="s">
        <v>36</v>
      </c>
      <c r="D14" s="626">
        <v>-275.69</v>
      </c>
      <c r="E14" s="626">
        <v>-227.16</v>
      </c>
      <c r="F14" s="626">
        <v>-285.08999999999997</v>
      </c>
      <c r="G14" s="626">
        <v>-273.45</v>
      </c>
      <c r="H14" s="626">
        <v>-274.46100000000001</v>
      </c>
      <c r="I14" s="626">
        <v>-264.10399999999998</v>
      </c>
      <c r="J14" s="626">
        <v>-201.952</v>
      </c>
      <c r="K14" s="626">
        <v>-200.82300000000001</v>
      </c>
      <c r="L14" s="626">
        <v>-464.44299999999998</v>
      </c>
      <c r="M14" s="626">
        <v>-692.75</v>
      </c>
      <c r="N14" s="626">
        <v>-651.03</v>
      </c>
      <c r="O14" s="627">
        <v>-552.93399999999997</v>
      </c>
      <c r="P14" s="627">
        <v>-513.19270000000006</v>
      </c>
      <c r="Q14" s="627">
        <v>-80.734499999999997</v>
      </c>
      <c r="R14" s="627">
        <v>0</v>
      </c>
      <c r="S14" s="627">
        <v>0</v>
      </c>
      <c r="T14" s="627">
        <v>0</v>
      </c>
      <c r="U14" s="627">
        <v>0</v>
      </c>
      <c r="V14" s="627">
        <v>0</v>
      </c>
      <c r="W14" s="627">
        <v>0</v>
      </c>
      <c r="X14" s="626">
        <v>0</v>
      </c>
      <c r="Y14" s="626">
        <v>0</v>
      </c>
      <c r="Z14" s="626">
        <v>0</v>
      </c>
      <c r="AA14" s="897">
        <v>0</v>
      </c>
      <c r="AB14" s="897">
        <v>0</v>
      </c>
      <c r="AC14" s="651">
        <v>-153.255</v>
      </c>
      <c r="AD14" s="1108">
        <v>-475.00800000000004</v>
      </c>
      <c r="AE14" s="628">
        <f>SUM(D14:AD14)</f>
        <v>-5586.0771999999997</v>
      </c>
      <c r="AF14" s="90"/>
    </row>
    <row r="15" spans="1:32" ht="14.5">
      <c r="A15" s="27"/>
      <c r="B15" s="1422"/>
      <c r="C15" s="629" t="s">
        <v>37</v>
      </c>
      <c r="D15" s="630">
        <v>1045.48</v>
      </c>
      <c r="E15" s="630">
        <v>419.42</v>
      </c>
      <c r="F15" s="630">
        <v>1834.7</v>
      </c>
      <c r="G15" s="630">
        <v>277.32</v>
      </c>
      <c r="H15" s="630">
        <v>-314.56300000000005</v>
      </c>
      <c r="I15" s="630">
        <v>-917.96900000000005</v>
      </c>
      <c r="J15" s="630">
        <v>-1029.07</v>
      </c>
      <c r="K15" s="630">
        <v>582.70700000000022</v>
      </c>
      <c r="L15" s="630">
        <v>8916.1620000000003</v>
      </c>
      <c r="M15" s="630">
        <v>-1421.95</v>
      </c>
      <c r="N15" s="630">
        <v>-752.13399999999933</v>
      </c>
      <c r="O15" s="631">
        <v>-2595.8580000000002</v>
      </c>
      <c r="P15" s="631">
        <v>-4101.7486000000008</v>
      </c>
      <c r="Q15" s="631">
        <v>-9610.8451800000003</v>
      </c>
      <c r="R15" s="631">
        <v>0</v>
      </c>
      <c r="S15" s="631">
        <v>0</v>
      </c>
      <c r="T15" s="631">
        <v>0</v>
      </c>
      <c r="U15" s="632">
        <v>0</v>
      </c>
      <c r="V15" s="632">
        <v>0</v>
      </c>
      <c r="W15" s="632">
        <v>0</v>
      </c>
      <c r="X15" s="633">
        <v>0</v>
      </c>
      <c r="Y15" s="633">
        <v>0</v>
      </c>
      <c r="Z15" s="633">
        <v>0</v>
      </c>
      <c r="AA15" s="898">
        <v>0</v>
      </c>
      <c r="AB15" s="898">
        <v>0</v>
      </c>
      <c r="AC15" s="902">
        <v>28098.571899999999</v>
      </c>
      <c r="AD15" s="1109">
        <f>+AD13+AD14</f>
        <v>10355.171</v>
      </c>
      <c r="AE15" s="628">
        <f>SUM(D15:AD15)</f>
        <v>30785.394119999997</v>
      </c>
      <c r="AF15" s="90"/>
    </row>
    <row r="16" spans="1:32" ht="14.5">
      <c r="A16" s="27"/>
      <c r="B16" s="635"/>
      <c r="C16" s="636"/>
      <c r="D16" s="637"/>
      <c r="E16" s="637"/>
      <c r="F16" s="637"/>
      <c r="G16" s="637"/>
      <c r="H16" s="638"/>
      <c r="I16" s="638"/>
      <c r="J16" s="638"/>
      <c r="K16" s="638"/>
      <c r="L16" s="638"/>
      <c r="M16" s="638"/>
      <c r="N16" s="638"/>
      <c r="O16" s="638"/>
      <c r="P16" s="638"/>
      <c r="Q16" s="638"/>
      <c r="R16" s="638"/>
      <c r="S16" s="638"/>
      <c r="T16" s="638"/>
      <c r="U16" s="638"/>
      <c r="V16" s="638"/>
      <c r="W16" s="638"/>
      <c r="X16" s="899"/>
      <c r="Y16" s="899"/>
      <c r="Z16" s="899"/>
      <c r="AA16" s="900"/>
      <c r="AB16" s="900"/>
      <c r="AC16" s="639"/>
      <c r="AD16" s="1110"/>
      <c r="AE16" s="640"/>
      <c r="AF16" s="90"/>
    </row>
    <row r="17" spans="1:32" ht="14.5">
      <c r="A17" s="27"/>
      <c r="B17" s="1423" t="s">
        <v>38</v>
      </c>
      <c r="C17" s="641" t="s">
        <v>33</v>
      </c>
      <c r="D17" s="642">
        <v>1057.33</v>
      </c>
      <c r="E17" s="642">
        <v>248.98</v>
      </c>
      <c r="F17" s="642">
        <v>1058.03</v>
      </c>
      <c r="G17" s="642">
        <v>534.91999999999996</v>
      </c>
      <c r="H17" s="642">
        <v>905.68100000000004</v>
      </c>
      <c r="I17" s="642">
        <v>1485.9259999999999</v>
      </c>
      <c r="J17" s="642">
        <v>1218.566</v>
      </c>
      <c r="K17" s="642">
        <v>939.84900000000005</v>
      </c>
      <c r="L17" s="642">
        <v>1490.569</v>
      </c>
      <c r="M17" s="642">
        <v>416.71</v>
      </c>
      <c r="N17" s="642">
        <v>2666.4757</v>
      </c>
      <c r="O17" s="643">
        <v>343.71780000000001</v>
      </c>
      <c r="P17" s="643">
        <v>597.14289999999994</v>
      </c>
      <c r="Q17" s="643">
        <v>1132.6512399999999</v>
      </c>
      <c r="R17" s="643">
        <v>1507.2867999999999</v>
      </c>
      <c r="S17" s="643">
        <v>1230.7251270000002</v>
      </c>
      <c r="T17" s="643">
        <v>1697.5356000000002</v>
      </c>
      <c r="U17" s="643">
        <v>1437.2670000000001</v>
      </c>
      <c r="V17" s="643">
        <v>1267.4725989999999</v>
      </c>
      <c r="W17" s="643">
        <v>1016.7822</v>
      </c>
      <c r="X17" s="642">
        <v>1120.8499999999999</v>
      </c>
      <c r="Y17" s="642">
        <v>1276.7053810000002</v>
      </c>
      <c r="Z17" s="642">
        <v>769.90560362999997</v>
      </c>
      <c r="AA17" s="642">
        <v>1210.202</v>
      </c>
      <c r="AB17" s="642">
        <v>1243.8526999999999</v>
      </c>
      <c r="AC17" s="903">
        <v>1404.92</v>
      </c>
      <c r="AD17" s="1111">
        <v>1007.6032</v>
      </c>
      <c r="AE17" s="628">
        <f>SUM(D17:AD17)</f>
        <v>30287.656850629999</v>
      </c>
      <c r="AF17" s="90"/>
    </row>
    <row r="18" spans="1:32" ht="14.5">
      <c r="A18" s="27"/>
      <c r="B18" s="1424"/>
      <c r="C18" s="625" t="s">
        <v>34</v>
      </c>
      <c r="D18" s="626">
        <v>-266.33999999999997</v>
      </c>
      <c r="E18" s="626">
        <v>-272.52</v>
      </c>
      <c r="F18" s="626">
        <v>-296.48</v>
      </c>
      <c r="G18" s="626">
        <v>-514.95000000000005</v>
      </c>
      <c r="H18" s="626">
        <v>-307.25200000000001</v>
      </c>
      <c r="I18" s="626">
        <v>-342.322</v>
      </c>
      <c r="J18" s="626">
        <v>-355.54899999999998</v>
      </c>
      <c r="K18" s="626">
        <v>-349.238</v>
      </c>
      <c r="L18" s="626">
        <v>-306.82799999999997</v>
      </c>
      <c r="M18" s="626">
        <v>-937.18</v>
      </c>
      <c r="N18" s="626">
        <v>-2368.0730000000003</v>
      </c>
      <c r="O18" s="627">
        <v>-504.66300000000007</v>
      </c>
      <c r="P18" s="627">
        <v>-535.65780000000007</v>
      </c>
      <c r="Q18" s="627">
        <v>-1225.6431000000002</v>
      </c>
      <c r="R18" s="627">
        <v>-1524.6769200000001</v>
      </c>
      <c r="S18" s="627">
        <v>-1298.3613999999998</v>
      </c>
      <c r="T18" s="627">
        <v>-858.45699999999999</v>
      </c>
      <c r="U18" s="627">
        <v>-859.53989999999999</v>
      </c>
      <c r="V18" s="627">
        <v>-894.82090000000005</v>
      </c>
      <c r="W18" s="627">
        <v>-908.4556</v>
      </c>
      <c r="X18" s="626">
        <v>-900.6241</v>
      </c>
      <c r="Y18" s="626">
        <v>-936.31184699999994</v>
      </c>
      <c r="Z18" s="626">
        <v>-990.35194340944179</v>
      </c>
      <c r="AA18" s="626">
        <v>-869.35400000000004</v>
      </c>
      <c r="AB18" s="626">
        <v>-887.76975778999997</v>
      </c>
      <c r="AC18" s="903">
        <v>-865.38293600000009</v>
      </c>
      <c r="AD18" s="1111">
        <v>-427.95799999999997</v>
      </c>
      <c r="AE18" s="628">
        <f>SUM(D18:AD18)</f>
        <v>-20804.760204199443</v>
      </c>
      <c r="AF18" s="90"/>
    </row>
    <row r="19" spans="1:32" ht="14.5">
      <c r="A19" s="27"/>
      <c r="B19" s="1424"/>
      <c r="C19" s="625" t="s">
        <v>35</v>
      </c>
      <c r="D19" s="626">
        <v>790.99</v>
      </c>
      <c r="E19" s="626">
        <v>-23.54</v>
      </c>
      <c r="F19" s="626">
        <v>761.55</v>
      </c>
      <c r="G19" s="626">
        <v>19.969999999999914</v>
      </c>
      <c r="H19" s="626">
        <v>598.42900000000009</v>
      </c>
      <c r="I19" s="626">
        <v>1143.6039999999998</v>
      </c>
      <c r="J19" s="626">
        <v>863.01700000000005</v>
      </c>
      <c r="K19" s="626">
        <v>590.6110000000001</v>
      </c>
      <c r="L19" s="626">
        <v>1183.741</v>
      </c>
      <c r="M19" s="626">
        <v>-520.47</v>
      </c>
      <c r="N19" s="626">
        <v>298.40269999999964</v>
      </c>
      <c r="O19" s="626">
        <v>-160.94520000000006</v>
      </c>
      <c r="P19" s="626">
        <v>61.485099999999875</v>
      </c>
      <c r="Q19" s="626">
        <v>-92.991860000000315</v>
      </c>
      <c r="R19" s="626">
        <v>-17.390120000000252</v>
      </c>
      <c r="S19" s="626">
        <v>-67.636272999999619</v>
      </c>
      <c r="T19" s="626">
        <v>839.07860000000016</v>
      </c>
      <c r="U19" s="626">
        <v>577.72710000000006</v>
      </c>
      <c r="V19" s="626">
        <v>372.65169899999989</v>
      </c>
      <c r="W19" s="627">
        <v>108.3266000000001</v>
      </c>
      <c r="X19" s="626">
        <v>220.22589999999991</v>
      </c>
      <c r="Y19" s="626">
        <v>340.39353400000027</v>
      </c>
      <c r="Z19" s="626">
        <v>-220.44633977944181</v>
      </c>
      <c r="AA19" s="626">
        <v>340.84800000000001</v>
      </c>
      <c r="AB19" s="626">
        <v>356.08294220999994</v>
      </c>
      <c r="AC19" s="903">
        <v>539.53706399999999</v>
      </c>
      <c r="AD19" s="1111">
        <f>+AD17+AD18</f>
        <v>579.64520000000005</v>
      </c>
      <c r="AE19" s="628">
        <f>SUM(D19:AD19)</f>
        <v>9482.8966464305595</v>
      </c>
      <c r="AF19" s="90"/>
    </row>
    <row r="20" spans="1:32" ht="14.5">
      <c r="A20" s="27"/>
      <c r="B20" s="1424"/>
      <c r="C20" s="625" t="s">
        <v>36</v>
      </c>
      <c r="D20" s="626">
        <v>-262.69</v>
      </c>
      <c r="E20" s="626">
        <v>-267.88</v>
      </c>
      <c r="F20" s="626">
        <v>-296.77</v>
      </c>
      <c r="G20" s="626">
        <v>-374.56</v>
      </c>
      <c r="H20" s="626">
        <v>-335.346</v>
      </c>
      <c r="I20" s="626">
        <v>-328.45400000000001</v>
      </c>
      <c r="J20" s="626">
        <v>-432.49299999999999</v>
      </c>
      <c r="K20" s="626">
        <v>-496.81</v>
      </c>
      <c r="L20" s="626">
        <v>-427.95</v>
      </c>
      <c r="M20" s="626">
        <v>-481.66</v>
      </c>
      <c r="N20" s="626">
        <v>-571.07230000000004</v>
      </c>
      <c r="O20" s="627">
        <v>-423.10469999999998</v>
      </c>
      <c r="P20" s="627">
        <v>-453.21725900000001</v>
      </c>
      <c r="Q20" s="627">
        <v>-483.76660000000004</v>
      </c>
      <c r="R20" s="627">
        <v>-478.80879999999996</v>
      </c>
      <c r="S20" s="627">
        <v>-425.13440000000003</v>
      </c>
      <c r="T20" s="627">
        <v>-365.779</v>
      </c>
      <c r="U20" s="627">
        <v>-366.08380000000005</v>
      </c>
      <c r="V20" s="627">
        <v>-322.2851</v>
      </c>
      <c r="W20" s="627">
        <v>-310.19052099999999</v>
      </c>
      <c r="X20" s="626">
        <v>-366.15729999999996</v>
      </c>
      <c r="Y20" s="626">
        <v>-366.16507000000001</v>
      </c>
      <c r="Z20" s="626">
        <v>-419.5620609160776</v>
      </c>
      <c r="AA20" s="626">
        <v>-429.27</v>
      </c>
      <c r="AB20" s="626">
        <v>-387.53064999999998</v>
      </c>
      <c r="AC20" s="903">
        <v>-393.08369999999996</v>
      </c>
      <c r="AD20" s="1111">
        <v>-217.58099999999999</v>
      </c>
      <c r="AE20" s="628">
        <f>SUM(D20:AD20)</f>
        <v>-10483.405260916079</v>
      </c>
      <c r="AF20" s="90"/>
    </row>
    <row r="21" spans="1:32" ht="14.5">
      <c r="A21" s="27"/>
      <c r="B21" s="1424"/>
      <c r="C21" s="644" t="s">
        <v>37</v>
      </c>
      <c r="D21" s="633">
        <v>528.29999999999995</v>
      </c>
      <c r="E21" s="633">
        <v>-291.42</v>
      </c>
      <c r="F21" s="633">
        <v>464.78</v>
      </c>
      <c r="G21" s="633">
        <v>-354.59</v>
      </c>
      <c r="H21" s="633">
        <v>263.08300000000008</v>
      </c>
      <c r="I21" s="633">
        <v>815.15</v>
      </c>
      <c r="J21" s="633">
        <v>430.52400000000006</v>
      </c>
      <c r="K21" s="633">
        <v>93.801000000000101</v>
      </c>
      <c r="L21" s="633">
        <v>755.79099999999994</v>
      </c>
      <c r="M21" s="633">
        <v>-1002.13</v>
      </c>
      <c r="N21" s="633">
        <v>-272.6696000000004</v>
      </c>
      <c r="O21" s="633">
        <v>-584.04989999999998</v>
      </c>
      <c r="P21" s="633">
        <v>-391.73215900000014</v>
      </c>
      <c r="Q21" s="633">
        <v>-576.75846000000035</v>
      </c>
      <c r="R21" s="633">
        <v>-496.19892000000021</v>
      </c>
      <c r="S21" s="633">
        <v>-492.77067299999965</v>
      </c>
      <c r="T21" s="633">
        <v>473.29960000000017</v>
      </c>
      <c r="U21" s="633">
        <v>211.64330000000001</v>
      </c>
      <c r="V21" s="633">
        <v>50.366598999999894</v>
      </c>
      <c r="W21" s="632">
        <v>-201.86392099999989</v>
      </c>
      <c r="X21" s="633">
        <v>-145.93140000000005</v>
      </c>
      <c r="Y21" s="633">
        <v>-25.771535999999742</v>
      </c>
      <c r="Z21" s="633">
        <v>-640.00840069551941</v>
      </c>
      <c r="AA21" s="633">
        <v>-88.421999999999997</v>
      </c>
      <c r="AB21" s="633">
        <v>-31.447707790000038</v>
      </c>
      <c r="AC21" s="903">
        <v>146.45336400000002</v>
      </c>
      <c r="AD21" s="1111">
        <f>+AD19+AD20</f>
        <v>362.06420000000003</v>
      </c>
      <c r="AE21" s="628">
        <f>SUM(D21:AD21)</f>
        <v>-1000.50861448552</v>
      </c>
      <c r="AF21" s="90"/>
    </row>
    <row r="22" spans="1:32" ht="14.5">
      <c r="A22" s="27"/>
      <c r="B22" s="635"/>
      <c r="C22" s="636"/>
      <c r="D22" s="637"/>
      <c r="E22" s="637"/>
      <c r="F22" s="637"/>
      <c r="G22" s="637"/>
      <c r="H22" s="638"/>
      <c r="I22" s="638"/>
      <c r="J22" s="638"/>
      <c r="K22" s="638"/>
      <c r="L22" s="638"/>
      <c r="M22" s="638"/>
      <c r="N22" s="638"/>
      <c r="O22" s="638"/>
      <c r="P22" s="638"/>
      <c r="Q22" s="638"/>
      <c r="R22" s="638"/>
      <c r="S22" s="638"/>
      <c r="T22" s="638"/>
      <c r="U22" s="638"/>
      <c r="V22" s="638"/>
      <c r="W22" s="638"/>
      <c r="X22" s="899"/>
      <c r="Y22" s="899"/>
      <c r="Z22" s="899"/>
      <c r="AA22" s="900"/>
      <c r="AB22" s="900"/>
      <c r="AC22" s="639"/>
      <c r="AD22" s="1110"/>
      <c r="AE22" s="640"/>
      <c r="AF22" s="90"/>
    </row>
    <row r="23" spans="1:32" ht="14.5">
      <c r="A23" s="27"/>
      <c r="B23" s="1423" t="s">
        <v>39</v>
      </c>
      <c r="C23" s="641" t="s">
        <v>33</v>
      </c>
      <c r="D23" s="645">
        <v>1514.33</v>
      </c>
      <c r="E23" s="645">
        <v>548.36300000000006</v>
      </c>
      <c r="F23" s="645">
        <v>946.19</v>
      </c>
      <c r="G23" s="645">
        <v>1077.76</v>
      </c>
      <c r="H23" s="645">
        <v>798.84799999999996</v>
      </c>
      <c r="I23" s="645">
        <v>1996.81</v>
      </c>
      <c r="J23" s="645">
        <v>1609.876</v>
      </c>
      <c r="K23" s="645">
        <v>1014.423</v>
      </c>
      <c r="L23" s="645">
        <v>1328.0119999999999</v>
      </c>
      <c r="M23" s="645">
        <v>178.59</v>
      </c>
      <c r="N23" s="645">
        <v>1962.5259999999998</v>
      </c>
      <c r="O23" s="646">
        <v>769.53399999999999</v>
      </c>
      <c r="P23" s="646">
        <v>362.03898999999996</v>
      </c>
      <c r="Q23" s="646">
        <v>467.51609999999999</v>
      </c>
      <c r="R23" s="646">
        <v>518.27520500000003</v>
      </c>
      <c r="S23" s="646">
        <v>335.66874893999994</v>
      </c>
      <c r="T23" s="646">
        <v>1028.6224</v>
      </c>
      <c r="U23" s="646">
        <v>790.81500000000005</v>
      </c>
      <c r="V23" s="646">
        <v>841.21100000000001</v>
      </c>
      <c r="W23" s="646">
        <v>753.39196800000013</v>
      </c>
      <c r="X23" s="645">
        <v>1154.8860000000002</v>
      </c>
      <c r="Y23" s="645">
        <v>571.04719999999998</v>
      </c>
      <c r="Z23" s="645">
        <v>641.65977972000019</v>
      </c>
      <c r="AA23" s="648">
        <v>936.16300000000001</v>
      </c>
      <c r="AB23" s="648">
        <v>902.76807637000002</v>
      </c>
      <c r="AC23" s="904">
        <v>1244.3645799999999</v>
      </c>
      <c r="AD23" s="1112">
        <v>352.95493500000003</v>
      </c>
      <c r="AE23" s="647">
        <f>SUM(D23:AD23)</f>
        <v>24646.644983030001</v>
      </c>
      <c r="AF23" s="90"/>
    </row>
    <row r="24" spans="1:32" ht="14.5">
      <c r="A24" s="27"/>
      <c r="B24" s="1424"/>
      <c r="C24" s="625" t="s">
        <v>34</v>
      </c>
      <c r="D24" s="648">
        <v>-270.17</v>
      </c>
      <c r="E24" s="648">
        <v>-361.74</v>
      </c>
      <c r="F24" s="648">
        <v>-210.26</v>
      </c>
      <c r="G24" s="648">
        <v>-256.91000000000003</v>
      </c>
      <c r="H24" s="648">
        <v>-299.74799999999999</v>
      </c>
      <c r="I24" s="648">
        <v>-365.62299999999999</v>
      </c>
      <c r="J24" s="648">
        <v>-461.54300000000001</v>
      </c>
      <c r="K24" s="648">
        <v>-559.59199999999998</v>
      </c>
      <c r="L24" s="648">
        <v>-709.29399999999998</v>
      </c>
      <c r="M24" s="648">
        <v>-1340.34</v>
      </c>
      <c r="N24" s="648">
        <v>-2976.9155999999998</v>
      </c>
      <c r="O24" s="649">
        <v>-859.57168000000001</v>
      </c>
      <c r="P24" s="649">
        <v>-934.1669999999998</v>
      </c>
      <c r="Q24" s="649">
        <v>-1143.2294000000002</v>
      </c>
      <c r="R24" s="649">
        <v>-1044.8227280400001</v>
      </c>
      <c r="S24" s="649">
        <v>-939.90089999999987</v>
      </c>
      <c r="T24" s="649">
        <v>-794.30639999999994</v>
      </c>
      <c r="U24" s="649">
        <v>-746.69100000000003</v>
      </c>
      <c r="V24" s="649">
        <v>-630.34260000000006</v>
      </c>
      <c r="W24" s="649">
        <v>-684.65250000000003</v>
      </c>
      <c r="X24" s="648">
        <v>-665.16909999999996</v>
      </c>
      <c r="Y24" s="648">
        <v>-669.62632700000006</v>
      </c>
      <c r="Z24" s="648">
        <v>-789.74793167522989</v>
      </c>
      <c r="AA24" s="648">
        <v>-739.51</v>
      </c>
      <c r="AB24" s="648">
        <v>-632.19048999999995</v>
      </c>
      <c r="AC24" s="904">
        <v>-697.93946400000004</v>
      </c>
      <c r="AD24" s="1112">
        <v>-271.16199999999998</v>
      </c>
      <c r="AE24" s="647">
        <f>SUM(D24:AD24)</f>
        <v>-20055.165120715228</v>
      </c>
      <c r="AF24" s="90"/>
    </row>
    <row r="25" spans="1:32" ht="14.5">
      <c r="A25" s="27"/>
      <c r="B25" s="1424"/>
      <c r="C25" s="625" t="s">
        <v>35</v>
      </c>
      <c r="D25" s="648">
        <v>1244.1600000000001</v>
      </c>
      <c r="E25" s="648">
        <v>186.62300000000005</v>
      </c>
      <c r="F25" s="648">
        <v>735.93</v>
      </c>
      <c r="G25" s="648">
        <v>820.85</v>
      </c>
      <c r="H25" s="648">
        <v>499.1</v>
      </c>
      <c r="I25" s="648">
        <v>1631.1869999999999</v>
      </c>
      <c r="J25" s="648">
        <v>1148.3330000000001</v>
      </c>
      <c r="K25" s="648">
        <v>454.83100000000002</v>
      </c>
      <c r="L25" s="648">
        <v>618.71799999999996</v>
      </c>
      <c r="M25" s="648">
        <v>-1161.75</v>
      </c>
      <c r="N25" s="648">
        <v>-1014.3896</v>
      </c>
      <c r="O25" s="648">
        <v>-90.037680000000023</v>
      </c>
      <c r="P25" s="648">
        <v>-572.1280099999999</v>
      </c>
      <c r="Q25" s="648">
        <v>-675.71330000000012</v>
      </c>
      <c r="R25" s="648">
        <v>-526.5475230400001</v>
      </c>
      <c r="S25" s="648">
        <v>-604.23215105999998</v>
      </c>
      <c r="T25" s="648">
        <v>234.31600000000003</v>
      </c>
      <c r="U25" s="648">
        <v>44.12399999999991</v>
      </c>
      <c r="V25" s="648">
        <v>210.86839999999995</v>
      </c>
      <c r="W25" s="649">
        <v>68.739468000000102</v>
      </c>
      <c r="X25" s="648">
        <v>489.71690000000024</v>
      </c>
      <c r="Y25" s="648">
        <v>-98.579127000000085</v>
      </c>
      <c r="Z25" s="648">
        <v>-148.0881519552297</v>
      </c>
      <c r="AA25" s="648">
        <v>196.65299999999999</v>
      </c>
      <c r="AB25" s="648">
        <v>270.57758637000006</v>
      </c>
      <c r="AC25" s="903">
        <v>546.42511599999989</v>
      </c>
      <c r="AD25" s="1111">
        <f>+AD23+AD24</f>
        <v>81.792935000000057</v>
      </c>
      <c r="AE25" s="647">
        <f>SUM(D25:AD25)</f>
        <v>4591.4798623147717</v>
      </c>
      <c r="AF25" s="90"/>
    </row>
    <row r="26" spans="1:32" ht="14.5">
      <c r="A26" s="27"/>
      <c r="B26" s="1424"/>
      <c r="C26" s="625" t="s">
        <v>36</v>
      </c>
      <c r="D26" s="648">
        <v>-222.76</v>
      </c>
      <c r="E26" s="648">
        <v>-269.82</v>
      </c>
      <c r="F26" s="648">
        <v>-306.5</v>
      </c>
      <c r="G26" s="648">
        <v>-315.73</v>
      </c>
      <c r="H26" s="648">
        <v>-337.45499999999998</v>
      </c>
      <c r="I26" s="648">
        <v>-365.17899999999997</v>
      </c>
      <c r="J26" s="648">
        <v>-527.42700000000002</v>
      </c>
      <c r="K26" s="648">
        <v>-702.83199999999999</v>
      </c>
      <c r="L26" s="648">
        <v>-712.48800000000006</v>
      </c>
      <c r="M26" s="648">
        <v>-511.66</v>
      </c>
      <c r="N26" s="648">
        <v>-362.80691999999999</v>
      </c>
      <c r="O26" s="649">
        <v>-240.76</v>
      </c>
      <c r="P26" s="649">
        <v>-282.24469999999997</v>
      </c>
      <c r="Q26" s="649">
        <v>-338.67895499999992</v>
      </c>
      <c r="R26" s="649">
        <v>-352.04700000000003</v>
      </c>
      <c r="S26" s="649">
        <v>-252.39179999999999</v>
      </c>
      <c r="T26" s="649">
        <v>-160.57199999999997</v>
      </c>
      <c r="U26" s="649">
        <v>-140.40860000000001</v>
      </c>
      <c r="V26" s="649">
        <v>-130.49514699999997</v>
      </c>
      <c r="W26" s="649">
        <v>-131.27179799999999</v>
      </c>
      <c r="X26" s="648">
        <v>-138.87339</v>
      </c>
      <c r="Y26" s="648">
        <v>-128.7038</v>
      </c>
      <c r="Z26" s="648">
        <v>-137.67078139770953</v>
      </c>
      <c r="AA26" s="648">
        <v>-118.517</v>
      </c>
      <c r="AB26" s="648">
        <v>-140.55459999999999</v>
      </c>
      <c r="AC26" s="903">
        <v>-177.21893999999998</v>
      </c>
      <c r="AD26" s="1111">
        <v>-117.83132999999999</v>
      </c>
      <c r="AE26" s="647">
        <f>SUM(D26:AD26)</f>
        <v>-7622.8977613977095</v>
      </c>
      <c r="AF26" s="90"/>
    </row>
    <row r="27" spans="1:32" ht="14.5">
      <c r="A27" s="27"/>
      <c r="B27" s="1425"/>
      <c r="C27" s="629" t="s">
        <v>37</v>
      </c>
      <c r="D27" s="650">
        <v>1021.4</v>
      </c>
      <c r="E27" s="650">
        <v>-83.196999999999946</v>
      </c>
      <c r="F27" s="650">
        <v>429.43</v>
      </c>
      <c r="G27" s="650">
        <v>505.12</v>
      </c>
      <c r="H27" s="650">
        <v>161.64500000000001</v>
      </c>
      <c r="I27" s="650">
        <v>1266.0079999999998</v>
      </c>
      <c r="J27" s="650">
        <v>620.90600000000006</v>
      </c>
      <c r="K27" s="650">
        <v>-248.00099999999998</v>
      </c>
      <c r="L27" s="650">
        <v>-93.770000000000095</v>
      </c>
      <c r="M27" s="650">
        <v>-1673.41</v>
      </c>
      <c r="N27" s="650">
        <v>-1377.19652</v>
      </c>
      <c r="O27" s="650">
        <v>-330.79768000000001</v>
      </c>
      <c r="P27" s="650">
        <v>-854.37270999999987</v>
      </c>
      <c r="Q27" s="650">
        <v>-1014.392255</v>
      </c>
      <c r="R27" s="650">
        <v>-878.59452304000013</v>
      </c>
      <c r="S27" s="650">
        <v>-856.62395105999997</v>
      </c>
      <c r="T27" s="650">
        <v>73.744000000000057</v>
      </c>
      <c r="U27" s="650">
        <v>-96.284600000000097</v>
      </c>
      <c r="V27" s="650">
        <v>80.373252999999977</v>
      </c>
      <c r="W27" s="896">
        <v>-62.532329999999888</v>
      </c>
      <c r="X27" s="650">
        <v>350.84351000000026</v>
      </c>
      <c r="Y27" s="650">
        <v>-227.28292700000009</v>
      </c>
      <c r="Z27" s="650">
        <v>-285.75893335293927</v>
      </c>
      <c r="AA27" s="650">
        <v>78.135999999999996</v>
      </c>
      <c r="AB27" s="650">
        <v>130.02298637000007</v>
      </c>
      <c r="AC27" s="903">
        <v>369.20617599999991</v>
      </c>
      <c r="AD27" s="1111">
        <f>+AD25+AD26</f>
        <v>-36.038394999999937</v>
      </c>
      <c r="AE27" s="647">
        <f>SUM(D27:AD27)</f>
        <v>-3031.4178990829391</v>
      </c>
      <c r="AF27" s="90"/>
    </row>
    <row r="28" spans="1:32" ht="14.5">
      <c r="A28" s="27"/>
      <c r="B28" s="635"/>
      <c r="C28" s="636"/>
      <c r="D28" s="637"/>
      <c r="E28" s="637"/>
      <c r="F28" s="637"/>
      <c r="G28" s="637"/>
      <c r="H28" s="638"/>
      <c r="I28" s="638"/>
      <c r="J28" s="638"/>
      <c r="K28" s="638"/>
      <c r="L28" s="638"/>
      <c r="M28" s="638"/>
      <c r="N28" s="638"/>
      <c r="O28" s="638"/>
      <c r="P28" s="638"/>
      <c r="Q28" s="638"/>
      <c r="R28" s="638"/>
      <c r="S28" s="638"/>
      <c r="T28" s="638"/>
      <c r="U28" s="638"/>
      <c r="V28" s="638"/>
      <c r="W28" s="638"/>
      <c r="X28" s="899"/>
      <c r="Y28" s="899"/>
      <c r="Z28" s="899"/>
      <c r="AA28" s="899"/>
      <c r="AB28" s="899"/>
      <c r="AC28" s="638"/>
      <c r="AD28" s="1113"/>
      <c r="AE28" s="906"/>
      <c r="AF28" s="90"/>
    </row>
    <row r="29" spans="1:32" ht="14.5">
      <c r="A29" s="27"/>
      <c r="B29" s="1423" t="s">
        <v>281</v>
      </c>
      <c r="C29" s="641" t="s">
        <v>33</v>
      </c>
      <c r="D29" s="642">
        <v>1.024</v>
      </c>
      <c r="E29" s="642">
        <v>2.9470000000000001</v>
      </c>
      <c r="F29" s="642">
        <v>4.1349999999999998</v>
      </c>
      <c r="G29" s="642">
        <v>9.7059999999999995</v>
      </c>
      <c r="H29" s="642">
        <v>20.713999999999999</v>
      </c>
      <c r="I29" s="642">
        <v>22.091999999999999</v>
      </c>
      <c r="J29" s="642">
        <v>28.187000000000001</v>
      </c>
      <c r="K29" s="642">
        <v>4.8129999999999997</v>
      </c>
      <c r="L29" s="642">
        <v>2.4630000000000001</v>
      </c>
      <c r="M29" s="642">
        <v>0</v>
      </c>
      <c r="N29" s="642">
        <v>4.5220000000000002</v>
      </c>
      <c r="O29" s="642">
        <v>13.612865000000001</v>
      </c>
      <c r="P29" s="642">
        <v>48.266404000000001</v>
      </c>
      <c r="Q29" s="642">
        <v>88.828054999999992</v>
      </c>
      <c r="R29" s="642">
        <v>358.33955900000001</v>
      </c>
      <c r="S29" s="642">
        <v>304.74419000000006</v>
      </c>
      <c r="T29" s="642">
        <v>457.54579999999999</v>
      </c>
      <c r="U29" s="642">
        <v>202.65719999999999</v>
      </c>
      <c r="V29" s="642">
        <v>469.62361999999996</v>
      </c>
      <c r="W29" s="643">
        <v>362.02826799999997</v>
      </c>
      <c r="X29" s="642">
        <v>494.75291100000004</v>
      </c>
      <c r="Y29" s="642">
        <v>432.48291999999998</v>
      </c>
      <c r="Z29" s="642">
        <v>474.16258728880769</v>
      </c>
      <c r="AA29" s="626">
        <v>301.97399999999999</v>
      </c>
      <c r="AB29" s="626">
        <v>779.26239367000005</v>
      </c>
      <c r="AC29" s="905">
        <v>936.67882000000009</v>
      </c>
      <c r="AD29" s="1114">
        <v>349.38695000000001</v>
      </c>
      <c r="AE29" s="634">
        <f>SUM(D29:AD29)</f>
        <v>6174.9495429588078</v>
      </c>
      <c r="AF29" s="90"/>
    </row>
    <row r="30" spans="1:32" ht="14.5">
      <c r="A30" s="27"/>
      <c r="B30" s="1424"/>
      <c r="C30" s="625" t="s">
        <v>34</v>
      </c>
      <c r="D30" s="626">
        <v>-1.2709999999999999</v>
      </c>
      <c r="E30" s="626">
        <v>-2.0059999999999998</v>
      </c>
      <c r="F30" s="626">
        <v>-2.0709999999999997</v>
      </c>
      <c r="G30" s="626">
        <v>-2.165</v>
      </c>
      <c r="H30" s="626">
        <v>-2.2389999999999999</v>
      </c>
      <c r="I30" s="626">
        <v>-3.548</v>
      </c>
      <c r="J30" s="626">
        <v>-4.24</v>
      </c>
      <c r="K30" s="626">
        <v>-6.843</v>
      </c>
      <c r="L30" s="626">
        <v>-6.8209999999999997</v>
      </c>
      <c r="M30" s="626">
        <v>-4.5999999999999996</v>
      </c>
      <c r="N30" s="626">
        <v>-9.861699999999999</v>
      </c>
      <c r="O30" s="626">
        <v>-13.112</v>
      </c>
      <c r="P30" s="626">
        <v>-8.3688000000000002</v>
      </c>
      <c r="Q30" s="626">
        <v>-12.226599999999999</v>
      </c>
      <c r="R30" s="626">
        <v>-24.59545</v>
      </c>
      <c r="S30" s="626">
        <v>-33.334631829999999</v>
      </c>
      <c r="T30" s="626">
        <v>-39.097163700000003</v>
      </c>
      <c r="U30" s="626">
        <v>-73.833502440000018</v>
      </c>
      <c r="V30" s="626">
        <v>-93.220416999999998</v>
      </c>
      <c r="W30" s="627">
        <v>-148.922684</v>
      </c>
      <c r="X30" s="626">
        <v>-156.91856799999999</v>
      </c>
      <c r="Y30" s="626">
        <v>-199.43895600000002</v>
      </c>
      <c r="Z30" s="626">
        <v>-241.95195099730364</v>
      </c>
      <c r="AA30" s="626">
        <v>-248.59</v>
      </c>
      <c r="AB30" s="626">
        <v>-320.33198600000003</v>
      </c>
      <c r="AC30" s="651">
        <v>-364.64214978000001</v>
      </c>
      <c r="AD30" s="1108">
        <v>-203.86650000000003</v>
      </c>
      <c r="AE30" s="634">
        <f>SUM(D30:AD30)</f>
        <v>-2228.1170597473033</v>
      </c>
      <c r="AF30" s="90"/>
    </row>
    <row r="31" spans="1:32" ht="14.5">
      <c r="A31" s="27"/>
      <c r="B31" s="1424"/>
      <c r="C31" s="625" t="s">
        <v>35</v>
      </c>
      <c r="D31" s="626">
        <v>-0.24699999999999989</v>
      </c>
      <c r="E31" s="626">
        <v>0.94100000000000028</v>
      </c>
      <c r="F31" s="626">
        <v>2.0640000000000001</v>
      </c>
      <c r="G31" s="626">
        <v>7.5409999999999995</v>
      </c>
      <c r="H31" s="626">
        <v>18.475000000000001</v>
      </c>
      <c r="I31" s="626">
        <v>18.543999999999997</v>
      </c>
      <c r="J31" s="626">
        <v>23.947000000000003</v>
      </c>
      <c r="K31" s="626">
        <v>-2.0299999999999998</v>
      </c>
      <c r="L31" s="626">
        <v>-4.3579999999999997</v>
      </c>
      <c r="M31" s="626">
        <v>-4.5999999999999996</v>
      </c>
      <c r="N31" s="626">
        <v>-5.3396999999999988</v>
      </c>
      <c r="O31" s="626">
        <v>0.500865000000001</v>
      </c>
      <c r="P31" s="626">
        <v>39.897604000000001</v>
      </c>
      <c r="Q31" s="626">
        <v>76.601454999999987</v>
      </c>
      <c r="R31" s="626">
        <v>333.74410899999998</v>
      </c>
      <c r="S31" s="626">
        <v>271.40955817000008</v>
      </c>
      <c r="T31" s="626">
        <v>418.44863629999998</v>
      </c>
      <c r="U31" s="626">
        <v>128.82369755999997</v>
      </c>
      <c r="V31" s="626">
        <v>376.40320299999996</v>
      </c>
      <c r="W31" s="627">
        <v>213.10558399999996</v>
      </c>
      <c r="X31" s="626">
        <v>337.83434300000005</v>
      </c>
      <c r="Y31" s="626">
        <v>233.04396399999996</v>
      </c>
      <c r="Z31" s="626">
        <v>232.21063629150404</v>
      </c>
      <c r="AA31" s="626">
        <v>53.384</v>
      </c>
      <c r="AB31" s="626">
        <v>458.93040767000002</v>
      </c>
      <c r="AC31" s="903">
        <v>572.03667022000013</v>
      </c>
      <c r="AD31" s="1111">
        <f>+AD29+AD30</f>
        <v>145.52044999999998</v>
      </c>
      <c r="AE31" s="634">
        <f>SUM(D31:AD31)</f>
        <v>3946.832483211504</v>
      </c>
      <c r="AF31" s="90"/>
    </row>
    <row r="32" spans="1:32" ht="14.5">
      <c r="A32" s="27"/>
      <c r="B32" s="1424"/>
      <c r="C32" s="625" t="s">
        <v>36</v>
      </c>
      <c r="D32" s="626">
        <v>-1.0469999999999999</v>
      </c>
      <c r="E32" s="626">
        <v>-1.1240000000000001</v>
      </c>
      <c r="F32" s="626">
        <v>-1.2549999999999999</v>
      </c>
      <c r="G32" s="626">
        <v>-1.369</v>
      </c>
      <c r="H32" s="626">
        <v>-2.0230000000000001</v>
      </c>
      <c r="I32" s="626">
        <v>-3.774</v>
      </c>
      <c r="J32" s="626">
        <v>-4.351</v>
      </c>
      <c r="K32" s="626">
        <v>-5.6040000000000001</v>
      </c>
      <c r="L32" s="626">
        <v>-5.4090000000000007</v>
      </c>
      <c r="M32" s="626">
        <v>-1.24</v>
      </c>
      <c r="N32" s="626">
        <v>-1.707055</v>
      </c>
      <c r="O32" s="626">
        <v>-10.696306</v>
      </c>
      <c r="P32" s="626">
        <v>-5.9416359999999999</v>
      </c>
      <c r="Q32" s="626">
        <v>-9.600263</v>
      </c>
      <c r="R32" s="626">
        <v>-16.974018999999998</v>
      </c>
      <c r="S32" s="626">
        <v>-28.056669100000001</v>
      </c>
      <c r="T32" s="626">
        <v>-36.212320890000008</v>
      </c>
      <c r="U32" s="626">
        <v>-27.375441879999997</v>
      </c>
      <c r="V32" s="626">
        <v>-34.713676</v>
      </c>
      <c r="W32" s="627">
        <v>-47.964547999999994</v>
      </c>
      <c r="X32" s="626">
        <v>-50.396422000000001</v>
      </c>
      <c r="Y32" s="626">
        <v>-53.478645</v>
      </c>
      <c r="Z32" s="626">
        <v>-64.561118019588719</v>
      </c>
      <c r="AA32" s="626">
        <v>-71.102999999999994</v>
      </c>
      <c r="AB32" s="626">
        <v>-91.668310999999989</v>
      </c>
      <c r="AC32" s="903">
        <v>-118.81940300000001</v>
      </c>
      <c r="AD32" s="1111">
        <v>-86.623066999999992</v>
      </c>
      <c r="AE32" s="634">
        <f>SUM(D32:AD32)</f>
        <v>-783.0879008895887</v>
      </c>
      <c r="AF32" s="90"/>
    </row>
    <row r="33" spans="1:32" ht="14.5">
      <c r="A33" s="27"/>
      <c r="B33" s="1424"/>
      <c r="C33" s="644" t="s">
        <v>37</v>
      </c>
      <c r="D33" s="633">
        <v>-1.2939999999999998</v>
      </c>
      <c r="E33" s="633">
        <v>-0.18299999999999983</v>
      </c>
      <c r="F33" s="633">
        <v>0.80900000000000016</v>
      </c>
      <c r="G33" s="633">
        <v>6.1719999999999997</v>
      </c>
      <c r="H33" s="633">
        <v>16.451999999999998</v>
      </c>
      <c r="I33" s="633">
        <v>14.77</v>
      </c>
      <c r="J33" s="633">
        <v>19.596000000000004</v>
      </c>
      <c r="K33" s="633">
        <v>-7.6340000000000003</v>
      </c>
      <c r="L33" s="633">
        <v>-9.7669999999999995</v>
      </c>
      <c r="M33" s="633">
        <v>-5.84</v>
      </c>
      <c r="N33" s="633">
        <v>-7.0467549999999992</v>
      </c>
      <c r="O33" s="633">
        <v>-10.195440999999999</v>
      </c>
      <c r="P33" s="633">
        <v>33.955967999999999</v>
      </c>
      <c r="Q33" s="633">
        <v>67.001191999999989</v>
      </c>
      <c r="R33" s="633">
        <v>316.77008999999998</v>
      </c>
      <c r="S33" s="633">
        <v>243.35288907000009</v>
      </c>
      <c r="T33" s="633">
        <v>382.23631540999997</v>
      </c>
      <c r="U33" s="633">
        <v>101.44825567999997</v>
      </c>
      <c r="V33" s="633">
        <v>341.68952699999994</v>
      </c>
      <c r="W33" s="632">
        <v>165.14103599999999</v>
      </c>
      <c r="X33" s="630">
        <v>287.43792100000007</v>
      </c>
      <c r="Y33" s="630">
        <v>179.56531899999996</v>
      </c>
      <c r="Z33" s="630">
        <v>167.64951827191533</v>
      </c>
      <c r="AA33" s="630">
        <v>-17.719000000000001</v>
      </c>
      <c r="AB33" s="630">
        <v>367.26209667000001</v>
      </c>
      <c r="AC33" s="903">
        <v>453.21726722000011</v>
      </c>
      <c r="AD33" s="1111">
        <f>+AD31+AD32</f>
        <v>58.897382999999991</v>
      </c>
      <c r="AE33" s="634">
        <f>SUM(D33:AD33)</f>
        <v>3163.7445823219155</v>
      </c>
      <c r="AF33" s="90"/>
    </row>
    <row r="34" spans="1:32" ht="14.5">
      <c r="A34" s="27"/>
      <c r="B34" s="652"/>
      <c r="C34" s="637"/>
      <c r="D34" s="637"/>
      <c r="E34" s="637"/>
      <c r="F34" s="637"/>
      <c r="G34" s="637"/>
      <c r="H34" s="638"/>
      <c r="I34" s="638"/>
      <c r="J34" s="638"/>
      <c r="K34" s="638"/>
      <c r="L34" s="638"/>
      <c r="M34" s="638"/>
      <c r="N34" s="638"/>
      <c r="O34" s="638"/>
      <c r="P34" s="638"/>
      <c r="Q34" s="638"/>
      <c r="R34" s="638"/>
      <c r="S34" s="638"/>
      <c r="T34" s="638"/>
      <c r="U34" s="638"/>
      <c r="V34" s="638"/>
      <c r="W34" s="638"/>
      <c r="X34" s="638"/>
      <c r="Y34" s="638"/>
      <c r="Z34" s="638"/>
      <c r="AA34" s="638"/>
      <c r="AB34" s="638"/>
      <c r="AC34" s="638"/>
      <c r="AD34" s="1113"/>
      <c r="AE34" s="906"/>
      <c r="AF34" s="90"/>
    </row>
    <row r="35" spans="1:32" ht="19.5" customHeight="1">
      <c r="A35" s="27"/>
      <c r="B35" s="1426" t="s">
        <v>369</v>
      </c>
      <c r="C35" s="1427"/>
      <c r="D35" s="653">
        <f t="shared" ref="D35:F39" si="0">+D11+D17+D23+D29</f>
        <v>4169.5439999999999</v>
      </c>
      <c r="E35" s="653">
        <f t="shared" si="0"/>
        <v>1674.03</v>
      </c>
      <c r="F35" s="653">
        <f t="shared" si="0"/>
        <v>4413.2350000000006</v>
      </c>
      <c r="G35" s="653">
        <f t="shared" ref="G35:R35" si="1">+G11+G17+G23+G29</f>
        <v>2446.616</v>
      </c>
      <c r="H35" s="653">
        <f t="shared" si="1"/>
        <v>2167.0590000000002</v>
      </c>
      <c r="I35" s="653">
        <f t="shared" si="1"/>
        <v>3504.828</v>
      </c>
      <c r="J35" s="653">
        <f t="shared" si="1"/>
        <v>2856.6289999999999</v>
      </c>
      <c r="K35" s="653">
        <f t="shared" si="1"/>
        <v>4026.5010000000002</v>
      </c>
      <c r="L35" s="653">
        <f t="shared" si="1"/>
        <v>13384.635</v>
      </c>
      <c r="M35" s="653">
        <f t="shared" si="1"/>
        <v>595.29999999999995</v>
      </c>
      <c r="N35" s="653">
        <f t="shared" si="1"/>
        <v>10238.230700000002</v>
      </c>
      <c r="O35" s="653">
        <f t="shared" si="1"/>
        <v>4577.743665</v>
      </c>
      <c r="P35" s="653">
        <f t="shared" si="1"/>
        <v>1007.4482939999998</v>
      </c>
      <c r="Q35" s="653">
        <f t="shared" si="1"/>
        <v>1688.9953949999999</v>
      </c>
      <c r="R35" s="653">
        <f t="shared" si="1"/>
        <v>2383.9015639999998</v>
      </c>
      <c r="S35" s="653">
        <f t="shared" ref="S35:AB35" si="2">+S11+S17+S23+S29</f>
        <v>1871.1380659400002</v>
      </c>
      <c r="T35" s="653">
        <f t="shared" si="2"/>
        <v>3183.7038000000002</v>
      </c>
      <c r="U35" s="653">
        <f t="shared" si="2"/>
        <v>2430.7392000000004</v>
      </c>
      <c r="V35" s="653">
        <f t="shared" si="2"/>
        <v>2578.3072189999998</v>
      </c>
      <c r="W35" s="653">
        <f t="shared" si="2"/>
        <v>2132.202436</v>
      </c>
      <c r="X35" s="653">
        <f t="shared" si="2"/>
        <v>2770.4889109999999</v>
      </c>
      <c r="Y35" s="653">
        <f t="shared" si="2"/>
        <v>2280.2355010000001</v>
      </c>
      <c r="Z35" s="653">
        <f t="shared" si="2"/>
        <v>1885.7279706388076</v>
      </c>
      <c r="AA35" s="653">
        <f t="shared" si="2"/>
        <v>2448.3389999999999</v>
      </c>
      <c r="AB35" s="653">
        <f t="shared" si="2"/>
        <v>2925.8831700400001</v>
      </c>
      <c r="AC35" s="653">
        <f t="shared" ref="AC35:AD39" si="3">+AC11+AC17+AC23+AC29</f>
        <v>31837.790300000001</v>
      </c>
      <c r="AD35" s="1115">
        <f t="shared" si="3"/>
        <v>12540.124084999999</v>
      </c>
      <c r="AE35" s="907">
        <f>SUM(D35:AD35)</f>
        <v>128019.37627661882</v>
      </c>
      <c r="AF35" s="90"/>
    </row>
    <row r="36" spans="1:32" ht="23.25" customHeight="1">
      <c r="A36" s="27"/>
      <c r="B36" s="1428" t="s">
        <v>370</v>
      </c>
      <c r="C36" s="1429"/>
      <c r="D36" s="653">
        <f t="shared" si="0"/>
        <v>-813.471</v>
      </c>
      <c r="E36" s="653">
        <f t="shared" si="0"/>
        <v>-863.42599999999993</v>
      </c>
      <c r="F36" s="653">
        <f t="shared" si="0"/>
        <v>-793.90099999999995</v>
      </c>
      <c r="G36" s="653">
        <f t="shared" ref="G36:R36" si="4">+G12+G18+G24+G30</f>
        <v>-1047.4850000000001</v>
      </c>
      <c r="H36" s="653">
        <f t="shared" si="4"/>
        <v>-1091.1570000000002</v>
      </c>
      <c r="I36" s="653">
        <f t="shared" si="4"/>
        <v>-1365.3579999999999</v>
      </c>
      <c r="J36" s="653">
        <f t="shared" si="4"/>
        <v>-1648.45</v>
      </c>
      <c r="K36" s="653">
        <f t="shared" si="4"/>
        <v>-2199.5589999999997</v>
      </c>
      <c r="L36" s="653">
        <f t="shared" si="4"/>
        <v>-2205.9290000000001</v>
      </c>
      <c r="M36" s="653">
        <f t="shared" si="4"/>
        <v>-3011.32</v>
      </c>
      <c r="N36" s="653">
        <f t="shared" si="4"/>
        <v>-11060.6613</v>
      </c>
      <c r="O36" s="653">
        <f t="shared" si="4"/>
        <v>-6871.1496800000004</v>
      </c>
      <c r="P36" s="653">
        <f t="shared" si="4"/>
        <v>-5066.7495000000008</v>
      </c>
      <c r="Q36" s="653">
        <f t="shared" si="4"/>
        <v>-11911.209779999999</v>
      </c>
      <c r="R36" s="653">
        <f t="shared" si="4"/>
        <v>-2594.0950980400003</v>
      </c>
      <c r="S36" s="653">
        <f t="shared" ref="S36:AB36" si="5">+S12+S18+S24+S30</f>
        <v>-2271.5969318299994</v>
      </c>
      <c r="T36" s="653">
        <f t="shared" si="5"/>
        <v>-1691.8605636999998</v>
      </c>
      <c r="U36" s="653">
        <f t="shared" si="5"/>
        <v>-1680.0644024400001</v>
      </c>
      <c r="V36" s="653">
        <f t="shared" si="5"/>
        <v>-1618.3839170000001</v>
      </c>
      <c r="W36" s="653">
        <f t="shared" si="5"/>
        <v>-1742.030784</v>
      </c>
      <c r="X36" s="653">
        <f t="shared" si="5"/>
        <v>-1722.7117680000001</v>
      </c>
      <c r="Y36" s="653">
        <f t="shared" si="5"/>
        <v>-1805.3771299999999</v>
      </c>
      <c r="Z36" s="653">
        <f t="shared" si="5"/>
        <v>-2022.0518260819752</v>
      </c>
      <c r="AA36" s="653">
        <f t="shared" si="5"/>
        <v>-1857.454</v>
      </c>
      <c r="AB36" s="653">
        <f t="shared" si="5"/>
        <v>-1840.29223379</v>
      </c>
      <c r="AC36" s="653">
        <f t="shared" si="3"/>
        <v>-1927.96454978</v>
      </c>
      <c r="AD36" s="1115">
        <f t="shared" si="3"/>
        <v>-902.98649999999998</v>
      </c>
      <c r="AE36" s="907">
        <f>SUM(D36:AD36)</f>
        <v>-73626.695964661965</v>
      </c>
      <c r="AF36" s="90"/>
    </row>
    <row r="37" spans="1:32" ht="23.25" customHeight="1">
      <c r="A37" s="27"/>
      <c r="B37" s="1428" t="s">
        <v>371</v>
      </c>
      <c r="C37" s="1429"/>
      <c r="D37" s="653">
        <f t="shared" si="0"/>
        <v>3356.0729999999999</v>
      </c>
      <c r="E37" s="653">
        <f t="shared" si="0"/>
        <v>810.60400000000016</v>
      </c>
      <c r="F37" s="653">
        <f t="shared" si="0"/>
        <v>3619.3339999999998</v>
      </c>
      <c r="G37" s="653">
        <f t="shared" ref="G37:R37" si="6">+G13+G19+G25+G31</f>
        <v>1399.1309999999999</v>
      </c>
      <c r="H37" s="653">
        <f t="shared" si="6"/>
        <v>1075.902</v>
      </c>
      <c r="I37" s="653">
        <f t="shared" si="6"/>
        <v>2139.4699999999993</v>
      </c>
      <c r="J37" s="653">
        <f t="shared" si="6"/>
        <v>1208.1790000000001</v>
      </c>
      <c r="K37" s="653">
        <f t="shared" si="6"/>
        <v>1826.9420000000002</v>
      </c>
      <c r="L37" s="653">
        <f t="shared" si="6"/>
        <v>11178.706</v>
      </c>
      <c r="M37" s="653">
        <f t="shared" si="6"/>
        <v>-2416.02</v>
      </c>
      <c r="N37" s="653">
        <f t="shared" si="6"/>
        <v>-822.43059999999969</v>
      </c>
      <c r="O37" s="653">
        <f t="shared" si="6"/>
        <v>-2293.406015</v>
      </c>
      <c r="P37" s="653">
        <f t="shared" si="6"/>
        <v>-4059.301206000001</v>
      </c>
      <c r="Q37" s="653">
        <f t="shared" si="6"/>
        <v>-10222.214384999999</v>
      </c>
      <c r="R37" s="653">
        <f t="shared" si="6"/>
        <v>-210.19353404000037</v>
      </c>
      <c r="S37" s="653">
        <f t="shared" ref="S37:AB37" si="7">+S13+S19+S25+S31</f>
        <v>-400.45886588999952</v>
      </c>
      <c r="T37" s="653">
        <f t="shared" si="7"/>
        <v>1491.8432363000002</v>
      </c>
      <c r="U37" s="653">
        <f t="shared" si="7"/>
        <v>750.67479755999989</v>
      </c>
      <c r="V37" s="653">
        <f t="shared" si="7"/>
        <v>959.92330199999981</v>
      </c>
      <c r="W37" s="653">
        <f t="shared" si="7"/>
        <v>390.17165200000017</v>
      </c>
      <c r="X37" s="653">
        <f t="shared" si="7"/>
        <v>1047.7771430000003</v>
      </c>
      <c r="Y37" s="653">
        <f t="shared" si="7"/>
        <v>474.85837100000015</v>
      </c>
      <c r="Z37" s="653">
        <f t="shared" si="7"/>
        <v>-136.32385544316747</v>
      </c>
      <c r="AA37" s="653">
        <f t="shared" si="7"/>
        <v>590.88499999999999</v>
      </c>
      <c r="AB37" s="653">
        <f t="shared" si="7"/>
        <v>1085.5909362500001</v>
      </c>
      <c r="AC37" s="653">
        <f t="shared" si="3"/>
        <v>29909.825750219999</v>
      </c>
      <c r="AD37" s="1115">
        <f t="shared" si="3"/>
        <v>11637.137585</v>
      </c>
      <c r="AE37" s="907">
        <f>SUM(D37:AD37)</f>
        <v>54392.680311956836</v>
      </c>
      <c r="AF37" s="90"/>
    </row>
    <row r="38" spans="1:32" ht="21" customHeight="1">
      <c r="A38" s="27"/>
      <c r="B38" s="1428" t="s">
        <v>40</v>
      </c>
      <c r="C38" s="1429"/>
      <c r="D38" s="653">
        <f t="shared" si="0"/>
        <v>-762.18700000000001</v>
      </c>
      <c r="E38" s="653">
        <f t="shared" si="0"/>
        <v>-765.98399999999992</v>
      </c>
      <c r="F38" s="653">
        <f t="shared" si="0"/>
        <v>-889.6149999999999</v>
      </c>
      <c r="G38" s="653">
        <f t="shared" ref="G38:R38" si="8">+G14+G20+G26+G32</f>
        <v>-965.10900000000004</v>
      </c>
      <c r="H38" s="653">
        <f t="shared" si="8"/>
        <v>-949.28499999999997</v>
      </c>
      <c r="I38" s="653">
        <f t="shared" si="8"/>
        <v>-961.51099999999997</v>
      </c>
      <c r="J38" s="653">
        <f t="shared" si="8"/>
        <v>-1166.223</v>
      </c>
      <c r="K38" s="653">
        <f t="shared" si="8"/>
        <v>-1406.0690000000002</v>
      </c>
      <c r="L38" s="653">
        <f t="shared" si="8"/>
        <v>-1610.2900000000002</v>
      </c>
      <c r="M38" s="653">
        <f t="shared" si="8"/>
        <v>-1687.3100000000002</v>
      </c>
      <c r="N38" s="653">
        <f t="shared" si="8"/>
        <v>-1586.6162750000001</v>
      </c>
      <c r="O38" s="653">
        <f t="shared" si="8"/>
        <v>-1227.4950059999999</v>
      </c>
      <c r="P38" s="653">
        <f t="shared" si="8"/>
        <v>-1254.5962950000001</v>
      </c>
      <c r="Q38" s="653">
        <f t="shared" si="8"/>
        <v>-912.78031800000008</v>
      </c>
      <c r="R38" s="653">
        <f t="shared" si="8"/>
        <v>-847.82981900000004</v>
      </c>
      <c r="S38" s="653">
        <f t="shared" ref="S38:AB38" si="9">+S14+S20+S26+S32</f>
        <v>-705.58286910000004</v>
      </c>
      <c r="T38" s="653">
        <f t="shared" si="9"/>
        <v>-562.56332089</v>
      </c>
      <c r="U38" s="653">
        <f t="shared" si="9"/>
        <v>-533.86784188000013</v>
      </c>
      <c r="V38" s="653">
        <f t="shared" si="9"/>
        <v>-487.493923</v>
      </c>
      <c r="W38" s="653">
        <f t="shared" si="9"/>
        <v>-489.42686699999996</v>
      </c>
      <c r="X38" s="653">
        <f t="shared" si="9"/>
        <v>-555.42711199999997</v>
      </c>
      <c r="Y38" s="653">
        <f t="shared" si="9"/>
        <v>-548.34751500000004</v>
      </c>
      <c r="Z38" s="653">
        <f t="shared" si="9"/>
        <v>-621.79396033337594</v>
      </c>
      <c r="AA38" s="653">
        <f t="shared" si="9"/>
        <v>-618.89</v>
      </c>
      <c r="AB38" s="653">
        <f t="shared" si="9"/>
        <v>-619.75356099999999</v>
      </c>
      <c r="AC38" s="653">
        <f t="shared" si="3"/>
        <v>-842.37704299999996</v>
      </c>
      <c r="AD38" s="1115">
        <f t="shared" si="3"/>
        <v>-897.04339700000003</v>
      </c>
      <c r="AE38" s="907">
        <f>SUM(D38:AD38)</f>
        <v>-24475.468123203376</v>
      </c>
      <c r="AF38" s="90"/>
    </row>
    <row r="39" spans="1:32" ht="27" customHeight="1" thickBot="1">
      <c r="A39" s="27"/>
      <c r="B39" s="1415" t="s">
        <v>41</v>
      </c>
      <c r="C39" s="1416"/>
      <c r="D39" s="28">
        <f t="shared" si="0"/>
        <v>2593.886</v>
      </c>
      <c r="E39" s="28">
        <f t="shared" si="0"/>
        <v>44.620000000000054</v>
      </c>
      <c r="F39" s="28">
        <f t="shared" si="0"/>
        <v>2729.7190000000001</v>
      </c>
      <c r="G39" s="28">
        <f t="shared" ref="G39:R39" si="10">+G15+G21+G27+G33</f>
        <v>434.02200000000005</v>
      </c>
      <c r="H39" s="28">
        <f t="shared" si="10"/>
        <v>126.61700000000005</v>
      </c>
      <c r="I39" s="28">
        <f t="shared" si="10"/>
        <v>1177.9589999999998</v>
      </c>
      <c r="J39" s="28">
        <f t="shared" si="10"/>
        <v>41.956000000000245</v>
      </c>
      <c r="K39" s="28">
        <f t="shared" si="10"/>
        <v>420.87300000000027</v>
      </c>
      <c r="L39" s="28">
        <f t="shared" si="10"/>
        <v>9568.4159999999993</v>
      </c>
      <c r="M39" s="28">
        <f t="shared" si="10"/>
        <v>-4103.33</v>
      </c>
      <c r="N39" s="28">
        <f t="shared" si="10"/>
        <v>-2409.0468749999995</v>
      </c>
      <c r="O39" s="28">
        <f t="shared" si="10"/>
        <v>-3520.9010210000001</v>
      </c>
      <c r="P39" s="28">
        <f t="shared" si="10"/>
        <v>-5313.8975010000004</v>
      </c>
      <c r="Q39" s="28">
        <f t="shared" si="10"/>
        <v>-11134.994703000002</v>
      </c>
      <c r="R39" s="28">
        <f t="shared" si="10"/>
        <v>-1058.0233530400003</v>
      </c>
      <c r="S39" s="28">
        <f t="shared" ref="S39:AB39" si="11">+S15+S21+S27+S33</f>
        <v>-1106.0417349899994</v>
      </c>
      <c r="T39" s="28">
        <f t="shared" si="11"/>
        <v>929.27991541000017</v>
      </c>
      <c r="U39" s="28">
        <f t="shared" si="11"/>
        <v>216.80695567999987</v>
      </c>
      <c r="V39" s="28">
        <f t="shared" si="11"/>
        <v>472.42937899999981</v>
      </c>
      <c r="W39" s="28">
        <f t="shared" si="11"/>
        <v>-99.255214999999794</v>
      </c>
      <c r="X39" s="28">
        <f t="shared" si="11"/>
        <v>492.35003100000029</v>
      </c>
      <c r="Y39" s="28">
        <f t="shared" si="11"/>
        <v>-73.489143999999868</v>
      </c>
      <c r="Z39" s="28">
        <f t="shared" si="11"/>
        <v>-758.11781577654335</v>
      </c>
      <c r="AA39" s="28">
        <f t="shared" si="11"/>
        <v>-28.005000000000003</v>
      </c>
      <c r="AB39" s="28">
        <f t="shared" si="11"/>
        <v>465.83737525000004</v>
      </c>
      <c r="AC39" s="28">
        <f t="shared" si="3"/>
        <v>29067.448707219999</v>
      </c>
      <c r="AD39" s="1116">
        <f t="shared" si="3"/>
        <v>10740.094188000001</v>
      </c>
      <c r="AE39" s="908">
        <f>SUM(D39:AD39)</f>
        <v>29917.212188753452</v>
      </c>
      <c r="AF39" s="90"/>
    </row>
    <row r="40" spans="1:32" ht="13.5" thickTop="1"/>
    <row r="41" spans="1:32">
      <c r="AA41" s="26"/>
    </row>
    <row r="42" spans="1:32">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90"/>
      <c r="AD42" s="90"/>
      <c r="AE42" s="26"/>
    </row>
    <row r="43" spans="1:32">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row>
    <row r="44" spans="1:32">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row>
    <row r="45" spans="1:32">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row>
    <row r="46" spans="1:32">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7" orientation="landscape" horizontalDpi="4294967293"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sheetPr>
    <tabColor theme="4" tint="-0.499984740745262"/>
    <pageSetUpPr fitToPage="1"/>
  </sheetPr>
  <dimension ref="A1:J108"/>
  <sheetViews>
    <sheetView showGridLines="0" zoomScaleNormal="100" zoomScaleSheetLayoutView="85" workbookViewId="0"/>
  </sheetViews>
  <sheetFormatPr baseColWidth="10" defaultColWidth="11.453125" defaultRowHeight="13"/>
  <cols>
    <col min="1" max="1" width="6.453125" style="475" bestFit="1" customWidth="1"/>
    <col min="2" max="2" width="28.7265625" style="741" customWidth="1"/>
    <col min="3" max="6" width="18.81640625" style="741" customWidth="1"/>
    <col min="7" max="16384" width="11.453125" style="741"/>
  </cols>
  <sheetData>
    <row r="1" spans="1:7" ht="14.5">
      <c r="A1" s="779" t="s">
        <v>220</v>
      </c>
      <c r="B1" s="782"/>
    </row>
    <row r="2" spans="1:7" ht="15" customHeight="1">
      <c r="A2" s="781"/>
      <c r="B2" s="403" t="s">
        <v>661</v>
      </c>
      <c r="C2" s="742"/>
      <c r="D2" s="742"/>
      <c r="E2" s="742"/>
      <c r="F2" s="742"/>
    </row>
    <row r="3" spans="1:7" ht="15" customHeight="1">
      <c r="A3" s="781"/>
      <c r="B3" s="733" t="s">
        <v>572</v>
      </c>
      <c r="C3" s="742"/>
      <c r="D3" s="742"/>
      <c r="E3" s="742"/>
      <c r="F3" s="742"/>
    </row>
    <row r="4" spans="1:7">
      <c r="B4" s="743"/>
      <c r="C4" s="742"/>
      <c r="D4" s="742"/>
      <c r="E4" s="742"/>
      <c r="F4" s="742"/>
    </row>
    <row r="5" spans="1:7">
      <c r="B5" s="743"/>
      <c r="C5" s="742"/>
      <c r="D5" s="742"/>
      <c r="E5" s="742"/>
      <c r="F5" s="742"/>
    </row>
    <row r="6" spans="1:7" ht="36" customHeight="1">
      <c r="B6" s="1430" t="s">
        <v>835</v>
      </c>
      <c r="C6" s="1430"/>
      <c r="D6" s="1430"/>
      <c r="E6" s="1430"/>
      <c r="F6" s="1430"/>
    </row>
    <row r="7" spans="1:7" ht="14.5">
      <c r="B7" s="1431" t="s">
        <v>525</v>
      </c>
      <c r="C7" s="1431"/>
      <c r="D7" s="1431"/>
      <c r="E7" s="1431"/>
      <c r="F7" s="1431"/>
    </row>
    <row r="8" spans="1:7">
      <c r="B8" s="742"/>
      <c r="C8" s="742"/>
      <c r="D8" s="742"/>
      <c r="E8" s="742"/>
      <c r="F8" s="742"/>
    </row>
    <row r="9" spans="1:7" ht="13.5" thickBot="1">
      <c r="B9" s="283" t="s">
        <v>526</v>
      </c>
      <c r="C9" s="283"/>
      <c r="D9" s="283"/>
      <c r="E9" s="283"/>
      <c r="F9" s="283"/>
    </row>
    <row r="10" spans="1:7" ht="19.5" customHeight="1" thickTop="1" thickBot="1">
      <c r="B10" s="344" t="s">
        <v>527</v>
      </c>
      <c r="C10" s="345" t="s">
        <v>528</v>
      </c>
      <c r="D10" s="345" t="s">
        <v>529</v>
      </c>
      <c r="E10" s="345" t="s">
        <v>530</v>
      </c>
      <c r="F10" s="346" t="s">
        <v>531</v>
      </c>
    </row>
    <row r="11" spans="1:7" ht="13.5" thickTop="1">
      <c r="B11" s="654">
        <v>34669</v>
      </c>
      <c r="C11" s="655">
        <f>+D11+E11</f>
        <v>80.67880000000001</v>
      </c>
      <c r="D11" s="656">
        <v>60.890779999999999</v>
      </c>
      <c r="E11" s="656">
        <v>19.78802000000001</v>
      </c>
      <c r="F11" s="657">
        <f t="shared" ref="F11:F30" si="0">+D11/C11</f>
        <v>0.75473085866423384</v>
      </c>
      <c r="G11" s="744"/>
    </row>
    <row r="12" spans="1:7">
      <c r="A12" s="745"/>
      <c r="B12" s="654">
        <v>35034</v>
      </c>
      <c r="C12" s="655">
        <f t="shared" ref="C12:C75" si="1">+D12+E12</f>
        <v>87.090999999999994</v>
      </c>
      <c r="D12" s="656">
        <v>66.360939999999999</v>
      </c>
      <c r="E12" s="656">
        <v>20.730059999999995</v>
      </c>
      <c r="F12" s="657">
        <f t="shared" si="0"/>
        <v>0.76197241965300666</v>
      </c>
      <c r="G12" s="744"/>
    </row>
    <row r="13" spans="1:7">
      <c r="B13" s="654">
        <v>35400</v>
      </c>
      <c r="C13" s="655">
        <f t="shared" si="1"/>
        <v>97.105034000000003</v>
      </c>
      <c r="D13" s="656">
        <v>72.907479999999993</v>
      </c>
      <c r="E13" s="656">
        <v>24.197554000000011</v>
      </c>
      <c r="F13" s="657">
        <f t="shared" si="0"/>
        <v>0.75081050895878365</v>
      </c>
      <c r="G13" s="744"/>
    </row>
    <row r="14" spans="1:7">
      <c r="B14" s="654">
        <v>35765</v>
      </c>
      <c r="C14" s="655">
        <f t="shared" si="1"/>
        <v>101.10097</v>
      </c>
      <c r="D14" s="656">
        <v>72.871874685562389</v>
      </c>
      <c r="E14" s="656">
        <v>28.229095314437615</v>
      </c>
      <c r="F14" s="657">
        <f t="shared" si="0"/>
        <v>0.72078314071133431</v>
      </c>
      <c r="G14" s="744"/>
    </row>
    <row r="15" spans="1:7">
      <c r="B15" s="654">
        <v>35855</v>
      </c>
      <c r="C15" s="655">
        <f t="shared" si="1"/>
        <v>103.138215</v>
      </c>
      <c r="D15" s="656">
        <v>73.147054036038583</v>
      </c>
      <c r="E15" s="656">
        <v>29.99116096396142</v>
      </c>
      <c r="F15" s="657">
        <f t="shared" si="0"/>
        <v>0.70921388387455209</v>
      </c>
      <c r="G15" s="744"/>
    </row>
    <row r="16" spans="1:7">
      <c r="B16" s="654">
        <v>35947</v>
      </c>
      <c r="C16" s="655">
        <f t="shared" si="1"/>
        <v>105.11323899999999</v>
      </c>
      <c r="D16" s="656">
        <v>74.463901863181434</v>
      </c>
      <c r="E16" s="656">
        <v>30.649337136818559</v>
      </c>
      <c r="F16" s="657">
        <f t="shared" si="0"/>
        <v>0.70841601468661275</v>
      </c>
      <c r="G16" s="744"/>
    </row>
    <row r="17" spans="2:7" s="741" customFormat="1">
      <c r="B17" s="654">
        <v>36039</v>
      </c>
      <c r="C17" s="655">
        <f t="shared" si="1"/>
        <v>109.37621899999999</v>
      </c>
      <c r="D17" s="656">
        <v>77.487813953657636</v>
      </c>
      <c r="E17" s="656">
        <v>31.888405046342356</v>
      </c>
      <c r="F17" s="657">
        <f t="shared" si="0"/>
        <v>0.70845211749052728</v>
      </c>
      <c r="G17" s="744"/>
    </row>
    <row r="18" spans="2:7" s="741" customFormat="1">
      <c r="B18" s="654">
        <v>36130</v>
      </c>
      <c r="C18" s="655">
        <f t="shared" si="1"/>
        <v>112.35724600000002</v>
      </c>
      <c r="D18" s="656">
        <v>81.152901187211896</v>
      </c>
      <c r="E18" s="656">
        <v>31.204344812788122</v>
      </c>
      <c r="F18" s="657">
        <f t="shared" si="0"/>
        <v>0.72227563487282243</v>
      </c>
      <c r="G18" s="744"/>
    </row>
    <row r="19" spans="2:7" s="741" customFormat="1">
      <c r="B19" s="654">
        <v>36220</v>
      </c>
      <c r="C19" s="655">
        <f t="shared" si="1"/>
        <v>113.600734</v>
      </c>
      <c r="D19" s="656">
        <v>79.350036887688091</v>
      </c>
      <c r="E19" s="656">
        <v>34.250697112311911</v>
      </c>
      <c r="F19" s="657">
        <f t="shared" si="0"/>
        <v>0.69849933265121411</v>
      </c>
      <c r="G19" s="744"/>
    </row>
    <row r="20" spans="2:7" s="741" customFormat="1">
      <c r="B20" s="654">
        <v>36312</v>
      </c>
      <c r="C20" s="655">
        <f t="shared" si="1"/>
        <v>115.366322</v>
      </c>
      <c r="D20" s="656">
        <v>79.789514525655477</v>
      </c>
      <c r="E20" s="656">
        <v>35.57680747434452</v>
      </c>
      <c r="F20" s="657">
        <f t="shared" si="0"/>
        <v>0.69161877697423235</v>
      </c>
      <c r="G20" s="744"/>
    </row>
    <row r="21" spans="2:7" s="741" customFormat="1">
      <c r="B21" s="654">
        <v>36404</v>
      </c>
      <c r="C21" s="655">
        <f t="shared" si="1"/>
        <v>118.79364100000001</v>
      </c>
      <c r="D21" s="656">
        <v>80.823510011480138</v>
      </c>
      <c r="E21" s="656">
        <v>37.97013098851987</v>
      </c>
      <c r="F21" s="657">
        <f t="shared" si="0"/>
        <v>0.68036899392182226</v>
      </c>
      <c r="G21" s="744"/>
    </row>
    <row r="22" spans="2:7" s="741" customFormat="1">
      <c r="B22" s="654">
        <v>36525</v>
      </c>
      <c r="C22" s="655">
        <f t="shared" si="1"/>
        <v>121.87698899999998</v>
      </c>
      <c r="D22" s="656">
        <v>82.473843121517334</v>
      </c>
      <c r="E22" s="656">
        <v>39.403145878482647</v>
      </c>
      <c r="F22" s="657">
        <f t="shared" si="0"/>
        <v>0.67669741267990591</v>
      </c>
      <c r="G22" s="744"/>
    </row>
    <row r="23" spans="2:7" s="741" customFormat="1">
      <c r="B23" s="654">
        <v>36616</v>
      </c>
      <c r="C23" s="655">
        <f t="shared" si="1"/>
        <v>122.92013499999999</v>
      </c>
      <c r="D23" s="656">
        <v>81.941096864934934</v>
      </c>
      <c r="E23" s="656">
        <v>40.979038135065053</v>
      </c>
      <c r="F23" s="657">
        <f t="shared" si="0"/>
        <v>0.66662062212130624</v>
      </c>
      <c r="G23" s="744"/>
    </row>
    <row r="24" spans="2:7" s="741" customFormat="1">
      <c r="B24" s="654">
        <v>36707</v>
      </c>
      <c r="C24" s="655">
        <f t="shared" si="1"/>
        <v>123.52233585799999</v>
      </c>
      <c r="D24" s="656">
        <v>81.622402065135688</v>
      </c>
      <c r="E24" s="656">
        <v>41.899933792864303</v>
      </c>
      <c r="F24" s="657">
        <f t="shared" si="0"/>
        <v>0.66079062946937761</v>
      </c>
      <c r="G24" s="744"/>
    </row>
    <row r="25" spans="2:7" s="741" customFormat="1">
      <c r="B25" s="654">
        <v>36799</v>
      </c>
      <c r="C25" s="655">
        <f t="shared" si="1"/>
        <v>123.66611999999999</v>
      </c>
      <c r="D25" s="656">
        <v>78.41624640084504</v>
      </c>
      <c r="E25" s="656">
        <v>45.249873599154952</v>
      </c>
      <c r="F25" s="657">
        <f t="shared" si="0"/>
        <v>0.63409643967842644</v>
      </c>
      <c r="G25" s="744"/>
    </row>
    <row r="26" spans="2:7" s="741" customFormat="1">
      <c r="B26" s="654">
        <v>36891</v>
      </c>
      <c r="C26" s="655">
        <f t="shared" si="1"/>
        <v>128.018462</v>
      </c>
      <c r="D26" s="656">
        <v>81.396831382396854</v>
      </c>
      <c r="E26" s="656">
        <v>46.621630617603145</v>
      </c>
      <c r="F26" s="657">
        <f t="shared" si="0"/>
        <v>0.63582103792495848</v>
      </c>
      <c r="G26" s="744"/>
    </row>
    <row r="27" spans="2:7" s="741" customFormat="1">
      <c r="B27" s="654">
        <v>36981</v>
      </c>
      <c r="C27" s="655">
        <f t="shared" si="1"/>
        <v>127.40131300000002</v>
      </c>
      <c r="D27" s="656">
        <v>79.863905308167318</v>
      </c>
      <c r="E27" s="656">
        <v>47.537407691832698</v>
      </c>
      <c r="F27" s="657">
        <f t="shared" si="0"/>
        <v>0.62686877731132418</v>
      </c>
      <c r="G27" s="744"/>
    </row>
    <row r="28" spans="2:7" s="741" customFormat="1">
      <c r="B28" s="654">
        <v>37072</v>
      </c>
      <c r="C28" s="655">
        <f t="shared" si="1"/>
        <v>132.14300400000002</v>
      </c>
      <c r="D28" s="656">
        <v>79.440651091643872</v>
      </c>
      <c r="E28" s="656">
        <v>52.702352908356147</v>
      </c>
      <c r="F28" s="657">
        <f t="shared" si="0"/>
        <v>0.60117182663445323</v>
      </c>
      <c r="G28" s="744"/>
    </row>
    <row r="29" spans="2:7" s="741" customFormat="1">
      <c r="B29" s="654">
        <v>37164</v>
      </c>
      <c r="C29" s="655">
        <f t="shared" si="1"/>
        <v>141.252377</v>
      </c>
      <c r="D29" s="656">
        <v>88.025936751179486</v>
      </c>
      <c r="E29" s="656">
        <v>53.226440248820509</v>
      </c>
      <c r="F29" s="657">
        <f t="shared" si="0"/>
        <v>0.62318198546973469</v>
      </c>
      <c r="G29" s="744"/>
    </row>
    <row r="30" spans="2:7" s="741" customFormat="1">
      <c r="B30" s="654">
        <v>37256</v>
      </c>
      <c r="C30" s="655">
        <f t="shared" si="1"/>
        <v>144.45264800000001</v>
      </c>
      <c r="D30" s="656">
        <v>84.564217810528916</v>
      </c>
      <c r="E30" s="656">
        <v>59.888430189471094</v>
      </c>
      <c r="F30" s="657">
        <f t="shared" si="0"/>
        <v>0.58541133708070836</v>
      </c>
      <c r="G30" s="744"/>
    </row>
    <row r="31" spans="2:7" s="741" customFormat="1">
      <c r="B31" s="654">
        <v>37346</v>
      </c>
      <c r="C31" s="655">
        <v>112.616083</v>
      </c>
      <c r="D31" s="656" t="s">
        <v>532</v>
      </c>
      <c r="E31" s="656" t="s">
        <v>532</v>
      </c>
      <c r="F31" s="658" t="s">
        <v>532</v>
      </c>
      <c r="G31" s="744"/>
    </row>
    <row r="32" spans="2:7" s="741" customFormat="1">
      <c r="B32" s="654">
        <v>37437</v>
      </c>
      <c r="C32" s="655">
        <f t="shared" si="1"/>
        <v>114.55845100000001</v>
      </c>
      <c r="D32" s="656">
        <v>84.341264316442448</v>
      </c>
      <c r="E32" s="656">
        <v>30.217186683557557</v>
      </c>
      <c r="F32" s="657">
        <f t="shared" ref="F32:F53" si="2">+D32/C32</f>
        <v>0.73622909161404815</v>
      </c>
      <c r="G32" s="744"/>
    </row>
    <row r="33" spans="2:7" s="741" customFormat="1">
      <c r="B33" s="654">
        <v>37529</v>
      </c>
      <c r="C33" s="655">
        <f t="shared" si="1"/>
        <v>129.79418899999999</v>
      </c>
      <c r="D33" s="656">
        <v>84.516563636719056</v>
      </c>
      <c r="E33" s="656">
        <v>45.277625363280933</v>
      </c>
      <c r="F33" s="657">
        <f t="shared" si="2"/>
        <v>0.65115830136832287</v>
      </c>
      <c r="G33" s="744"/>
    </row>
    <row r="34" spans="2:7" s="741" customFormat="1">
      <c r="B34" s="654">
        <v>37621</v>
      </c>
      <c r="C34" s="655">
        <f t="shared" si="1"/>
        <v>137.31977900000001</v>
      </c>
      <c r="D34" s="656">
        <v>87.604484465061049</v>
      </c>
      <c r="E34" s="656">
        <v>49.715294534938963</v>
      </c>
      <c r="F34" s="657">
        <f t="shared" si="2"/>
        <v>0.63795969599587721</v>
      </c>
      <c r="G34" s="744"/>
    </row>
    <row r="35" spans="2:7" s="741" customFormat="1">
      <c r="B35" s="654">
        <v>37711</v>
      </c>
      <c r="C35" s="655">
        <f t="shared" si="1"/>
        <v>145.50357500000001</v>
      </c>
      <c r="D35" s="656">
        <v>90.491554544571002</v>
      </c>
      <c r="E35" s="656">
        <v>55.01202045542901</v>
      </c>
      <c r="F35" s="657">
        <f t="shared" si="2"/>
        <v>0.62191980193318963</v>
      </c>
      <c r="G35" s="744"/>
    </row>
    <row r="36" spans="2:7" s="741" customFormat="1">
      <c r="B36" s="654">
        <v>37802</v>
      </c>
      <c r="C36" s="655">
        <f t="shared" si="1"/>
        <v>152.58703199999999</v>
      </c>
      <c r="D36" s="656">
        <v>94.250496187949466</v>
      </c>
      <c r="E36" s="656">
        <v>58.336535812050528</v>
      </c>
      <c r="F36" s="657">
        <f t="shared" si="2"/>
        <v>0.61768352757493483</v>
      </c>
      <c r="G36" s="744"/>
    </row>
    <row r="37" spans="2:7" s="741" customFormat="1">
      <c r="B37" s="654">
        <v>37894</v>
      </c>
      <c r="C37" s="655">
        <f t="shared" si="1"/>
        <v>169.61590200000001</v>
      </c>
      <c r="D37" s="656">
        <v>96.848236750227755</v>
      </c>
      <c r="E37" s="656">
        <v>72.76766524977225</v>
      </c>
      <c r="F37" s="657">
        <f t="shared" si="2"/>
        <v>0.57098559514913738</v>
      </c>
      <c r="G37" s="744"/>
    </row>
    <row r="38" spans="2:7" s="741" customFormat="1">
      <c r="B38" s="654">
        <v>37986</v>
      </c>
      <c r="C38" s="655">
        <f t="shared" si="1"/>
        <v>178.820536</v>
      </c>
      <c r="D38" s="656">
        <v>102.00756463778067</v>
      </c>
      <c r="E38" s="656">
        <v>76.812971362219329</v>
      </c>
      <c r="F38" s="657">
        <f t="shared" si="2"/>
        <v>0.57044658806850168</v>
      </c>
      <c r="G38" s="744"/>
    </row>
    <row r="39" spans="2:7" s="741" customFormat="1">
      <c r="B39" s="654">
        <v>38077</v>
      </c>
      <c r="C39" s="655">
        <f t="shared" si="1"/>
        <v>180.035403</v>
      </c>
      <c r="D39" s="656">
        <v>103.42609623326902</v>
      </c>
      <c r="E39" s="656">
        <v>76.609306766730981</v>
      </c>
      <c r="F39" s="657">
        <f t="shared" si="2"/>
        <v>0.5744764335782836</v>
      </c>
      <c r="G39" s="744"/>
    </row>
    <row r="40" spans="2:7" s="741" customFormat="1">
      <c r="B40" s="654">
        <v>38168</v>
      </c>
      <c r="C40" s="655">
        <f t="shared" si="1"/>
        <v>181.202279</v>
      </c>
      <c r="D40" s="656">
        <v>104.08178586257442</v>
      </c>
      <c r="E40" s="656">
        <v>77.120493137425584</v>
      </c>
      <c r="F40" s="657">
        <f t="shared" si="2"/>
        <v>0.57439556741212083</v>
      </c>
      <c r="G40" s="744"/>
    </row>
    <row r="41" spans="2:7" s="741" customFormat="1">
      <c r="B41" s="654">
        <v>38260</v>
      </c>
      <c r="C41" s="655">
        <f t="shared" si="1"/>
        <v>182.506699</v>
      </c>
      <c r="D41" s="656">
        <v>106.50334934992678</v>
      </c>
      <c r="E41" s="656">
        <v>76.003349650073218</v>
      </c>
      <c r="F41" s="657">
        <f t="shared" si="2"/>
        <v>0.58355857584124504</v>
      </c>
      <c r="G41" s="744"/>
    </row>
    <row r="42" spans="2:7" s="741" customFormat="1">
      <c r="B42" s="654">
        <v>38352</v>
      </c>
      <c r="C42" s="655">
        <f t="shared" si="1"/>
        <v>191.29553300000001</v>
      </c>
      <c r="D42" s="656">
        <v>111.62778927551111</v>
      </c>
      <c r="E42" s="656">
        <v>79.667743724488901</v>
      </c>
      <c r="F42" s="657">
        <f t="shared" si="2"/>
        <v>0.58353578635582204</v>
      </c>
      <c r="G42" s="744"/>
    </row>
    <row r="43" spans="2:7" s="741" customFormat="1">
      <c r="B43" s="654">
        <v>38442</v>
      </c>
      <c r="C43" s="655">
        <f t="shared" si="1"/>
        <v>189.75363200000001</v>
      </c>
      <c r="D43" s="656">
        <v>110.10381750059611</v>
      </c>
      <c r="E43" s="656">
        <v>79.649814499403902</v>
      </c>
      <c r="F43" s="657">
        <f t="shared" si="2"/>
        <v>0.58024616625307124</v>
      </c>
      <c r="G43" s="744"/>
    </row>
    <row r="44" spans="2:7" s="741" customFormat="1">
      <c r="B44" s="654">
        <v>38533</v>
      </c>
      <c r="C44" s="655">
        <f t="shared" si="1"/>
        <v>126.46626000000001</v>
      </c>
      <c r="D44" s="656">
        <v>59.686259563410907</v>
      </c>
      <c r="E44" s="656">
        <v>66.780000436589091</v>
      </c>
      <c r="F44" s="657">
        <f t="shared" si="2"/>
        <v>0.47195401811843651</v>
      </c>
      <c r="G44" s="744"/>
    </row>
    <row r="45" spans="2:7" s="741" customFormat="1">
      <c r="B45" s="654">
        <v>38625</v>
      </c>
      <c r="C45" s="655">
        <f t="shared" si="1"/>
        <v>125.405686</v>
      </c>
      <c r="D45" s="656">
        <v>59.817819940629946</v>
      </c>
      <c r="E45" s="656">
        <v>65.587866059370057</v>
      </c>
      <c r="F45" s="657">
        <f t="shared" si="2"/>
        <v>0.47699447966521985</v>
      </c>
      <c r="G45" s="744"/>
    </row>
    <row r="46" spans="2:7" s="741" customFormat="1">
      <c r="B46" s="654">
        <v>38717</v>
      </c>
      <c r="C46" s="655">
        <f t="shared" si="1"/>
        <v>128.629603</v>
      </c>
      <c r="D46" s="656">
        <v>60.925680243151497</v>
      </c>
      <c r="E46" s="656">
        <v>67.703922756848499</v>
      </c>
      <c r="F46" s="657">
        <f t="shared" si="2"/>
        <v>0.473652089582765</v>
      </c>
      <c r="G46" s="744"/>
    </row>
    <row r="47" spans="2:7" s="741" customFormat="1">
      <c r="B47" s="654">
        <v>38807</v>
      </c>
      <c r="C47" s="655">
        <f t="shared" si="1"/>
        <v>127.93821</v>
      </c>
      <c r="D47" s="656">
        <v>52.331824420450552</v>
      </c>
      <c r="E47" s="656">
        <v>75.606385579549453</v>
      </c>
      <c r="F47" s="657">
        <f t="shared" si="2"/>
        <v>0.40903983587429082</v>
      </c>
      <c r="G47" s="744"/>
    </row>
    <row r="48" spans="2:7" s="741" customFormat="1">
      <c r="B48" s="654">
        <v>38898</v>
      </c>
      <c r="C48" s="655">
        <f t="shared" si="1"/>
        <v>130.64958899999999</v>
      </c>
      <c r="D48" s="656">
        <v>53.963679480984588</v>
      </c>
      <c r="E48" s="656">
        <v>76.685909519015411</v>
      </c>
      <c r="F48" s="657">
        <f t="shared" si="2"/>
        <v>0.41304132599287852</v>
      </c>
      <c r="G48" s="744"/>
    </row>
    <row r="49" spans="2:7" s="741" customFormat="1">
      <c r="B49" s="654">
        <v>38990</v>
      </c>
      <c r="C49" s="655">
        <f t="shared" si="1"/>
        <v>129.60414299999999</v>
      </c>
      <c r="D49" s="656">
        <v>54.52413563741969</v>
      </c>
      <c r="E49" s="656">
        <v>75.080007362580304</v>
      </c>
      <c r="F49" s="657">
        <f t="shared" si="2"/>
        <v>0.42069747444277067</v>
      </c>
      <c r="G49" s="744"/>
    </row>
    <row r="50" spans="2:7" s="741" customFormat="1">
      <c r="B50" s="654">
        <v>39082</v>
      </c>
      <c r="C50" s="655">
        <f t="shared" si="1"/>
        <v>136.72540499999999</v>
      </c>
      <c r="D50" s="656">
        <v>56.247088280471573</v>
      </c>
      <c r="E50" s="656">
        <v>80.478316719528422</v>
      </c>
      <c r="F50" s="657">
        <f t="shared" si="2"/>
        <v>0.41138724935919241</v>
      </c>
      <c r="G50" s="744"/>
    </row>
    <row r="51" spans="2:7" s="741" customFormat="1">
      <c r="B51" s="654">
        <v>39172</v>
      </c>
      <c r="C51" s="655">
        <f t="shared" si="1"/>
        <v>136.34812600000001</v>
      </c>
      <c r="D51" s="656">
        <v>57.73210143012561</v>
      </c>
      <c r="E51" s="656">
        <v>78.616024569874398</v>
      </c>
      <c r="F51" s="657">
        <f t="shared" si="2"/>
        <v>0.42341690438873802</v>
      </c>
      <c r="G51" s="744"/>
    </row>
    <row r="52" spans="2:7" s="741" customFormat="1">
      <c r="B52" s="654">
        <v>39263</v>
      </c>
      <c r="C52" s="655">
        <f t="shared" si="1"/>
        <v>138.31477100000001</v>
      </c>
      <c r="D52" s="656">
        <v>59.629681830493965</v>
      </c>
      <c r="E52" s="656">
        <v>78.685089169506043</v>
      </c>
      <c r="F52" s="657">
        <f t="shared" si="2"/>
        <v>0.43111579044940879</v>
      </c>
      <c r="G52" s="744"/>
    </row>
    <row r="53" spans="2:7" s="741" customFormat="1">
      <c r="B53" s="654">
        <v>39355</v>
      </c>
      <c r="C53" s="655">
        <f t="shared" si="1"/>
        <v>137.11382109000002</v>
      </c>
      <c r="D53" s="656">
        <v>59.98795116580186</v>
      </c>
      <c r="E53" s="656">
        <v>77.125869924198156</v>
      </c>
      <c r="F53" s="657">
        <f t="shared" si="2"/>
        <v>0.43750477296104545</v>
      </c>
      <c r="G53" s="744"/>
    </row>
    <row r="54" spans="2:7" s="741" customFormat="1">
      <c r="B54" s="654">
        <v>39447</v>
      </c>
      <c r="C54" s="655">
        <f t="shared" si="1"/>
        <v>144.72864003000001</v>
      </c>
      <c r="D54" s="659">
        <v>62.131510512779442</v>
      </c>
      <c r="E54" s="660">
        <v>82.597129517220566</v>
      </c>
      <c r="F54" s="657">
        <f t="shared" ref="F54:F80" si="3">+D54/C54</f>
        <v>0.42929658220999339</v>
      </c>
      <c r="G54" s="744"/>
    </row>
    <row r="55" spans="2:7" s="741" customFormat="1">
      <c r="B55" s="654">
        <v>39538</v>
      </c>
      <c r="C55" s="655">
        <f t="shared" si="1"/>
        <v>144.49257474000001</v>
      </c>
      <c r="D55" s="656">
        <v>63.133045943058804</v>
      </c>
      <c r="E55" s="656">
        <v>81.359528796941206</v>
      </c>
      <c r="F55" s="657">
        <f t="shared" si="3"/>
        <v>0.43692934433939201</v>
      </c>
      <c r="G55" s="744"/>
    </row>
    <row r="56" spans="2:7" s="741" customFormat="1">
      <c r="B56" s="654">
        <v>39629</v>
      </c>
      <c r="C56" s="655">
        <f t="shared" si="1"/>
        <v>149.84739615999999</v>
      </c>
      <c r="D56" s="656">
        <v>62.453819970845139</v>
      </c>
      <c r="E56" s="656">
        <v>87.393576189154857</v>
      </c>
      <c r="F56" s="657">
        <f t="shared" si="3"/>
        <v>0.41678281752830654</v>
      </c>
      <c r="G56" s="744"/>
    </row>
    <row r="57" spans="2:7" s="741" customFormat="1">
      <c r="B57" s="654">
        <v>39721</v>
      </c>
      <c r="C57" s="655">
        <f t="shared" si="1"/>
        <v>145.70672671</v>
      </c>
      <c r="D57" s="656">
        <v>58.462893574402649</v>
      </c>
      <c r="E57" s="656">
        <v>87.243833135597356</v>
      </c>
      <c r="F57" s="657">
        <f t="shared" si="3"/>
        <v>0.40123675065984638</v>
      </c>
      <c r="G57" s="744"/>
    </row>
    <row r="58" spans="2:7" s="741" customFormat="1">
      <c r="B58" s="654">
        <v>39813</v>
      </c>
      <c r="C58" s="655">
        <f t="shared" si="1"/>
        <v>145.97508858</v>
      </c>
      <c r="D58" s="656">
        <v>55.73349107044973</v>
      </c>
      <c r="E58" s="656">
        <v>90.241597509550274</v>
      </c>
      <c r="F58" s="657">
        <f t="shared" si="3"/>
        <v>0.38180138551452647</v>
      </c>
      <c r="G58" s="744"/>
    </row>
    <row r="59" spans="2:7" s="741" customFormat="1">
      <c r="B59" s="654">
        <v>39903</v>
      </c>
      <c r="C59" s="655">
        <f t="shared" si="1"/>
        <v>136.66247458000001</v>
      </c>
      <c r="D59" s="656">
        <v>54.397842589030468</v>
      </c>
      <c r="E59" s="656">
        <v>82.264631990969548</v>
      </c>
      <c r="F59" s="657">
        <f t="shared" si="3"/>
        <v>0.3980452041148051</v>
      </c>
      <c r="G59" s="744"/>
    </row>
    <row r="60" spans="2:7" s="741" customFormat="1">
      <c r="B60" s="654">
        <v>39994</v>
      </c>
      <c r="C60" s="655">
        <f t="shared" si="1"/>
        <v>140.63438029</v>
      </c>
      <c r="D60" s="656">
        <v>55.297362409070118</v>
      </c>
      <c r="E60" s="656">
        <v>85.337017880929878</v>
      </c>
      <c r="F60" s="657">
        <f t="shared" si="3"/>
        <v>0.39319946015364293</v>
      </c>
      <c r="G60" s="744"/>
    </row>
    <row r="61" spans="2:7" s="741" customFormat="1">
      <c r="B61" s="654">
        <v>40086</v>
      </c>
      <c r="C61" s="655">
        <f t="shared" si="1"/>
        <v>141.66514039</v>
      </c>
      <c r="D61" s="656">
        <v>54.843934988739946</v>
      </c>
      <c r="E61" s="656">
        <v>86.821205401260059</v>
      </c>
      <c r="F61" s="657">
        <f t="shared" si="3"/>
        <v>0.38713782965771387</v>
      </c>
      <c r="G61" s="744"/>
    </row>
    <row r="62" spans="2:7" s="741" customFormat="1">
      <c r="B62" s="654">
        <v>40178</v>
      </c>
      <c r="C62" s="655">
        <f t="shared" si="1"/>
        <v>147.11943170000001</v>
      </c>
      <c r="D62" s="656">
        <v>55.007258454723356</v>
      </c>
      <c r="E62" s="656">
        <v>92.112173245276651</v>
      </c>
      <c r="F62" s="657">
        <f t="shared" si="3"/>
        <v>0.37389526195895001</v>
      </c>
      <c r="G62" s="744"/>
    </row>
    <row r="63" spans="2:7" s="741" customFormat="1">
      <c r="B63" s="654">
        <v>40268</v>
      </c>
      <c r="C63" s="655">
        <f t="shared" si="1"/>
        <v>151.76645673999997</v>
      </c>
      <c r="D63" s="656">
        <v>54.50867429239424</v>
      </c>
      <c r="E63" s="656">
        <v>97.257782447605734</v>
      </c>
      <c r="F63" s="657">
        <f t="shared" si="3"/>
        <v>0.35916153979779769</v>
      </c>
      <c r="G63" s="744"/>
    </row>
    <row r="64" spans="2:7" s="741" customFormat="1">
      <c r="B64" s="654">
        <v>40359</v>
      </c>
      <c r="C64" s="655">
        <f t="shared" si="1"/>
        <v>156.69058941</v>
      </c>
      <c r="D64" s="656">
        <v>60.403629089132195</v>
      </c>
      <c r="E64" s="656">
        <v>96.286960320867806</v>
      </c>
      <c r="F64" s="657">
        <f t="shared" si="3"/>
        <v>0.38549621465191342</v>
      </c>
      <c r="G64" s="744"/>
    </row>
    <row r="65" spans="2:7" s="741" customFormat="1">
      <c r="B65" s="654">
        <v>40451</v>
      </c>
      <c r="C65" s="655">
        <f t="shared" si="1"/>
        <v>160.88983315000002</v>
      </c>
      <c r="D65" s="656">
        <v>62.645530253010563</v>
      </c>
      <c r="E65" s="656">
        <v>98.244302896989453</v>
      </c>
      <c r="F65" s="657">
        <f t="shared" si="3"/>
        <v>0.38936910447663398</v>
      </c>
      <c r="G65" s="744"/>
    </row>
    <row r="66" spans="2:7" s="741" customFormat="1">
      <c r="B66" s="654">
        <v>40543</v>
      </c>
      <c r="C66" s="661">
        <f t="shared" si="1"/>
        <v>164.33071950700128</v>
      </c>
      <c r="D66" s="656">
        <v>61.14531976374758</v>
      </c>
      <c r="E66" s="656">
        <v>103.18539974325371</v>
      </c>
      <c r="F66" s="657">
        <f t="shared" si="3"/>
        <v>0.37208697160936177</v>
      </c>
      <c r="G66" s="744"/>
    </row>
    <row r="67" spans="2:7" s="741" customFormat="1">
      <c r="B67" s="654">
        <v>40633</v>
      </c>
      <c r="C67" s="661">
        <f t="shared" si="1"/>
        <v>173.14708378400002</v>
      </c>
      <c r="D67" s="656">
        <v>63.310839178734525</v>
      </c>
      <c r="E67" s="656">
        <v>109.83624460526549</v>
      </c>
      <c r="F67" s="657">
        <f t="shared" si="3"/>
        <v>0.3656477359890995</v>
      </c>
      <c r="G67" s="744"/>
    </row>
    <row r="68" spans="2:7" s="741" customFormat="1">
      <c r="B68" s="654">
        <v>40724</v>
      </c>
      <c r="C68" s="661">
        <f t="shared" si="1"/>
        <v>176.59050977000001</v>
      </c>
      <c r="D68" s="656">
        <v>63.860658110826115</v>
      </c>
      <c r="E68" s="656">
        <v>112.7298516591739</v>
      </c>
      <c r="F68" s="657">
        <f t="shared" si="3"/>
        <v>0.361631314128949</v>
      </c>
      <c r="G68" s="744"/>
    </row>
    <row r="69" spans="2:7" s="741" customFormat="1">
      <c r="B69" s="654">
        <v>40816</v>
      </c>
      <c r="C69" s="661">
        <f t="shared" si="1"/>
        <v>175.32372226037342</v>
      </c>
      <c r="D69" s="656">
        <v>61.792297426113713</v>
      </c>
      <c r="E69" s="656">
        <v>113.5314248342597</v>
      </c>
      <c r="F69" s="657">
        <f t="shared" si="3"/>
        <v>0.3524468715896068</v>
      </c>
      <c r="G69" s="744"/>
    </row>
    <row r="70" spans="2:7" s="741" customFormat="1">
      <c r="B70" s="654">
        <v>40908</v>
      </c>
      <c r="C70" s="661">
        <f t="shared" si="1"/>
        <v>178.96286493399998</v>
      </c>
      <c r="D70" s="656">
        <v>60.584757622236616</v>
      </c>
      <c r="E70" s="656">
        <v>118.37810731176336</v>
      </c>
      <c r="F70" s="657">
        <f t="shared" si="3"/>
        <v>0.3385325645327581</v>
      </c>
      <c r="G70" s="744"/>
    </row>
    <row r="71" spans="2:7" s="741" customFormat="1">
      <c r="B71" s="654">
        <v>40999</v>
      </c>
      <c r="C71" s="661">
        <f t="shared" si="1"/>
        <v>181.15742401066902</v>
      </c>
      <c r="D71" s="656">
        <v>61.657594513731944</v>
      </c>
      <c r="E71" s="656">
        <v>119.49982949693708</v>
      </c>
      <c r="F71" s="657">
        <f t="shared" si="3"/>
        <v>0.34035367222985408</v>
      </c>
      <c r="G71" s="744"/>
    </row>
    <row r="72" spans="2:7" s="741" customFormat="1">
      <c r="B72" s="654">
        <v>41090</v>
      </c>
      <c r="C72" s="661">
        <f t="shared" si="1"/>
        <v>182.74112246530518</v>
      </c>
      <c r="D72" s="656">
        <v>60.770358667155584</v>
      </c>
      <c r="E72" s="656">
        <v>121.97076379814959</v>
      </c>
      <c r="F72" s="657">
        <f t="shared" si="3"/>
        <v>0.33254889675252658</v>
      </c>
      <c r="G72" s="744"/>
    </row>
    <row r="73" spans="2:7" s="741" customFormat="1">
      <c r="B73" s="654">
        <v>41182</v>
      </c>
      <c r="C73" s="661">
        <f t="shared" si="1"/>
        <v>187.14503860107831</v>
      </c>
      <c r="D73" s="656">
        <v>59.551144723443009</v>
      </c>
      <c r="E73" s="656">
        <v>127.59389387763531</v>
      </c>
      <c r="F73" s="657">
        <f t="shared" si="3"/>
        <v>0.31820851446873399</v>
      </c>
      <c r="G73" s="744"/>
    </row>
    <row r="74" spans="2:7" s="741" customFormat="1">
      <c r="B74" s="654">
        <v>41274</v>
      </c>
      <c r="C74" s="661">
        <f t="shared" si="1"/>
        <v>197.46363866242811</v>
      </c>
      <c r="D74" s="656">
        <v>60.17083007190616</v>
      </c>
      <c r="E74" s="656">
        <v>137.29280859052196</v>
      </c>
      <c r="F74" s="657">
        <f t="shared" si="3"/>
        <v>0.30471853187497761</v>
      </c>
      <c r="G74" s="744"/>
    </row>
    <row r="75" spans="2:7" s="741" customFormat="1">
      <c r="B75" s="654">
        <v>41364</v>
      </c>
      <c r="C75" s="661">
        <f t="shared" si="1"/>
        <v>195.29406859585492</v>
      </c>
      <c r="D75" s="656">
        <v>58.978732360476606</v>
      </c>
      <c r="E75" s="656">
        <v>136.31533623537831</v>
      </c>
      <c r="F75" s="657">
        <f t="shared" si="3"/>
        <v>0.30199960902308948</v>
      </c>
      <c r="G75" s="744"/>
    </row>
    <row r="76" spans="2:7" s="741" customFormat="1">
      <c r="B76" s="654">
        <v>41455</v>
      </c>
      <c r="C76" s="662">
        <f t="shared" ref="C76:C100" si="4">+D76+E76</f>
        <v>196.14265831295535</v>
      </c>
      <c r="D76" s="659">
        <v>58.36137501565463</v>
      </c>
      <c r="E76" s="656">
        <v>137.78128329730072</v>
      </c>
      <c r="F76" s="657">
        <f t="shared" si="3"/>
        <v>0.29754554933448574</v>
      </c>
      <c r="G76" s="744"/>
    </row>
    <row r="77" spans="2:7" s="741" customFormat="1">
      <c r="B77" s="654">
        <v>41547</v>
      </c>
      <c r="C77" s="662">
        <f t="shared" si="4"/>
        <v>201.00929955202142</v>
      </c>
      <c r="D77" s="659">
        <v>59.198610135793196</v>
      </c>
      <c r="E77" s="659">
        <v>141.81068941622823</v>
      </c>
      <c r="F77" s="657">
        <f t="shared" si="3"/>
        <v>0.2945068226580857</v>
      </c>
      <c r="G77" s="744"/>
    </row>
    <row r="78" spans="2:7" s="741" customFormat="1" ht="12.75" customHeight="1">
      <c r="B78" s="654">
        <v>41639</v>
      </c>
      <c r="C78" s="662">
        <f t="shared" si="4"/>
        <v>202.62957234026987</v>
      </c>
      <c r="D78" s="659">
        <v>60.757754698400262</v>
      </c>
      <c r="E78" s="659">
        <v>141.8718176418696</v>
      </c>
      <c r="F78" s="657">
        <f t="shared" si="3"/>
        <v>0.29984643404552791</v>
      </c>
      <c r="G78" s="744"/>
    </row>
    <row r="79" spans="2:7" s="741" customFormat="1" ht="12.75" customHeight="1">
      <c r="B79" s="654">
        <v>41729</v>
      </c>
      <c r="C79" s="662">
        <f t="shared" si="4"/>
        <v>186.54821481347389</v>
      </c>
      <c r="D79" s="659">
        <v>61.252786169714689</v>
      </c>
      <c r="E79" s="659">
        <v>125.29542864375921</v>
      </c>
      <c r="F79" s="657">
        <f t="shared" si="3"/>
        <v>0.3283482837450909</v>
      </c>
      <c r="G79" s="744"/>
    </row>
    <row r="80" spans="2:7" s="741" customFormat="1" ht="12.75" customHeight="1">
      <c r="B80" s="654">
        <v>41820</v>
      </c>
      <c r="C80" s="662">
        <f t="shared" si="4"/>
        <v>198.86298128853687</v>
      </c>
      <c r="D80" s="659">
        <v>70.376211399655148</v>
      </c>
      <c r="E80" s="659">
        <v>128.48676988888172</v>
      </c>
      <c r="F80" s="657">
        <f t="shared" si="3"/>
        <v>0.35389297165139033</v>
      </c>
      <c r="G80" s="744"/>
    </row>
    <row r="81" spans="1:8" ht="12.75" customHeight="1">
      <c r="A81" s="741"/>
      <c r="B81" s="654">
        <v>41912</v>
      </c>
      <c r="C81" s="662">
        <f t="shared" si="4"/>
        <v>200.37291708504785</v>
      </c>
      <c r="D81" s="659">
        <v>67.686505305126289</v>
      </c>
      <c r="E81" s="659">
        <v>132.68641177992157</v>
      </c>
      <c r="F81" s="657">
        <f t="shared" ref="F81:F89" si="5">+D81/C81</f>
        <v>0.33780266460061015</v>
      </c>
      <c r="G81" s="744"/>
    </row>
    <row r="82" spans="1:8" ht="12.75" customHeight="1">
      <c r="A82" s="741"/>
      <c r="B82" s="654">
        <v>42004</v>
      </c>
      <c r="C82" s="662">
        <f t="shared" si="4"/>
        <v>221.74798248516498</v>
      </c>
      <c r="D82" s="659">
        <v>67.302545716501257</v>
      </c>
      <c r="E82" s="659">
        <v>154.44543676866374</v>
      </c>
      <c r="F82" s="657">
        <f t="shared" si="5"/>
        <v>0.30350916821082607</v>
      </c>
      <c r="G82" s="744"/>
    </row>
    <row r="83" spans="1:8" ht="12.75" customHeight="1">
      <c r="A83" s="741"/>
      <c r="B83" s="654">
        <v>42094</v>
      </c>
      <c r="C83" s="662">
        <f t="shared" si="4"/>
        <v>220.00194471723927</v>
      </c>
      <c r="D83" s="659">
        <v>64.876682048903618</v>
      </c>
      <c r="E83" s="659">
        <v>155.12526266833567</v>
      </c>
      <c r="F83" s="657">
        <f t="shared" si="5"/>
        <v>0.29489140258413316</v>
      </c>
      <c r="G83" s="744"/>
    </row>
    <row r="84" spans="1:8" ht="12.75" customHeight="1">
      <c r="A84" s="741"/>
      <c r="B84" s="654">
        <v>42185</v>
      </c>
      <c r="C84" s="662">
        <f t="shared" si="4"/>
        <v>226.328289369077</v>
      </c>
      <c r="D84" s="659">
        <v>65.074479624806429</v>
      </c>
      <c r="E84" s="659">
        <v>161.25380974427057</v>
      </c>
      <c r="F84" s="657">
        <f t="shared" si="5"/>
        <v>0.28752251787088129</v>
      </c>
      <c r="G84" s="744"/>
    </row>
    <row r="85" spans="1:8">
      <c r="A85" s="741"/>
      <c r="B85" s="654">
        <v>42277</v>
      </c>
      <c r="C85" s="662">
        <f t="shared" si="4"/>
        <v>239.95910150014572</v>
      </c>
      <c r="D85" s="659">
        <v>65.714359509804225</v>
      </c>
      <c r="E85" s="659">
        <v>174.24474199034148</v>
      </c>
      <c r="F85" s="657">
        <f t="shared" si="5"/>
        <v>0.27385649929083566</v>
      </c>
    </row>
    <row r="86" spans="1:8">
      <c r="A86" s="741"/>
      <c r="B86" s="654">
        <v>42369</v>
      </c>
      <c r="C86" s="662">
        <f t="shared" si="4"/>
        <v>222.70320381381762</v>
      </c>
      <c r="D86" s="659">
        <v>63.57977233925746</v>
      </c>
      <c r="E86" s="659">
        <v>159.12343147456016</v>
      </c>
      <c r="F86" s="657">
        <f t="shared" si="5"/>
        <v>0.28549105379018641</v>
      </c>
    </row>
    <row r="87" spans="1:8">
      <c r="A87" s="741"/>
      <c r="B87" s="654">
        <v>42460</v>
      </c>
      <c r="C87" s="662">
        <f t="shared" si="4"/>
        <v>217.15335326883917</v>
      </c>
      <c r="D87" s="659">
        <v>65.471940513756337</v>
      </c>
      <c r="E87" s="659">
        <v>151.68141275508282</v>
      </c>
      <c r="F87" s="657">
        <f t="shared" si="5"/>
        <v>0.30150094174553721</v>
      </c>
    </row>
    <row r="88" spans="1:8">
      <c r="A88" s="741"/>
      <c r="B88" s="654">
        <v>42551</v>
      </c>
      <c r="C88" s="662">
        <f t="shared" si="4"/>
        <v>236.06479849291421</v>
      </c>
      <c r="D88" s="659">
        <v>80.936870152719337</v>
      </c>
      <c r="E88" s="659">
        <v>155.12792834019487</v>
      </c>
      <c r="F88" s="657">
        <f t="shared" si="5"/>
        <v>0.34285870095599519</v>
      </c>
    </row>
    <row r="89" spans="1:8">
      <c r="A89" s="741"/>
      <c r="B89" s="654">
        <v>42643</v>
      </c>
      <c r="C89" s="662">
        <f t="shared" si="4"/>
        <v>242.34130642220271</v>
      </c>
      <c r="D89" s="659">
        <v>83.902195751841916</v>
      </c>
      <c r="E89" s="659">
        <v>158.43911067036078</v>
      </c>
      <c r="F89" s="657">
        <f t="shared" si="5"/>
        <v>0.34621500143961842</v>
      </c>
    </row>
    <row r="90" spans="1:8">
      <c r="A90" s="741"/>
      <c r="B90" s="654">
        <v>42735</v>
      </c>
      <c r="C90" s="662">
        <f t="shared" si="4"/>
        <v>266.97805160015997</v>
      </c>
      <c r="D90" s="659">
        <v>92.021823370224752</v>
      </c>
      <c r="E90" s="659">
        <v>174.95622822993522</v>
      </c>
      <c r="F90" s="657">
        <f t="shared" ref="F90:F98" si="6">+D90/C90</f>
        <v>0.34467935779245762</v>
      </c>
    </row>
    <row r="91" spans="1:8">
      <c r="A91" s="741"/>
      <c r="B91" s="654">
        <v>42825</v>
      </c>
      <c r="C91" s="662">
        <f t="shared" si="4"/>
        <v>281.88041416995196</v>
      </c>
      <c r="D91" s="659">
        <v>97.397499481625715</v>
      </c>
      <c r="E91" s="659">
        <v>184.48291468832625</v>
      </c>
      <c r="F91" s="657">
        <f t="shared" si="6"/>
        <v>0.34552772943955801</v>
      </c>
    </row>
    <row r="92" spans="1:8">
      <c r="A92" s="741"/>
      <c r="B92" s="654">
        <v>42916</v>
      </c>
      <c r="C92" s="662">
        <f t="shared" si="4"/>
        <v>290.9566612652182</v>
      </c>
      <c r="D92" s="659">
        <v>110.6658308686365</v>
      </c>
      <c r="E92" s="659">
        <v>180.2908303965817</v>
      </c>
      <c r="F92" s="657">
        <f t="shared" si="6"/>
        <v>0.38035159733896018</v>
      </c>
    </row>
    <row r="93" spans="1:8">
      <c r="A93" s="741"/>
      <c r="B93" s="654">
        <v>43008</v>
      </c>
      <c r="C93" s="662">
        <f t="shared" si="4"/>
        <v>302.84312753818449</v>
      </c>
      <c r="D93" s="659">
        <v>120.13872317222948</v>
      </c>
      <c r="E93" s="659">
        <v>182.70440436595501</v>
      </c>
      <c r="F93" s="657">
        <f t="shared" si="6"/>
        <v>0.39670282151963837</v>
      </c>
    </row>
    <row r="94" spans="1:8">
      <c r="A94" s="741"/>
      <c r="B94" s="654">
        <v>43100</v>
      </c>
      <c r="C94" s="662">
        <f t="shared" si="4"/>
        <v>318.05827282073471</v>
      </c>
      <c r="D94" s="659">
        <v>129.65275626587174</v>
      </c>
      <c r="E94" s="659">
        <v>188.40551655486297</v>
      </c>
      <c r="F94" s="657">
        <f t="shared" si="6"/>
        <v>0.4076383711576877</v>
      </c>
      <c r="H94" s="489"/>
    </row>
    <row r="95" spans="1:8">
      <c r="A95" s="741"/>
      <c r="B95" s="654">
        <v>43190</v>
      </c>
      <c r="C95" s="662">
        <f t="shared" si="4"/>
        <v>328.57726437934718</v>
      </c>
      <c r="D95" s="659">
        <v>140.95221945767497</v>
      </c>
      <c r="E95" s="659">
        <v>187.62504492167221</v>
      </c>
      <c r="F95" s="657">
        <f t="shared" si="6"/>
        <v>0.42897739660691681</v>
      </c>
      <c r="H95" s="489"/>
    </row>
    <row r="96" spans="1:8">
      <c r="A96" s="741"/>
      <c r="B96" s="654">
        <v>43281</v>
      </c>
      <c r="C96" s="662">
        <f t="shared" si="4"/>
        <v>324.33919768592051</v>
      </c>
      <c r="D96" s="659">
        <v>149.90583742159129</v>
      </c>
      <c r="E96" s="659">
        <v>174.43336026432922</v>
      </c>
      <c r="F96" s="657">
        <f t="shared" si="6"/>
        <v>0.46218846963651677</v>
      </c>
      <c r="H96" s="489"/>
    </row>
    <row r="97" spans="1:10">
      <c r="A97" s="741"/>
      <c r="B97" s="654">
        <v>43373</v>
      </c>
      <c r="C97" s="662">
        <f t="shared" si="4"/>
        <v>304.85119799336769</v>
      </c>
      <c r="D97" s="659">
        <v>144.82936980998838</v>
      </c>
      <c r="E97" s="659">
        <v>160.02182818337931</v>
      </c>
      <c r="F97" s="657">
        <f t="shared" si="6"/>
        <v>0.47508217374018413</v>
      </c>
      <c r="H97" s="489"/>
    </row>
    <row r="98" spans="1:10">
      <c r="A98" s="741"/>
      <c r="B98" s="654">
        <v>43465</v>
      </c>
      <c r="C98" s="662">
        <f t="shared" si="4"/>
        <v>329.38638143572138</v>
      </c>
      <c r="D98" s="659">
        <v>161.18043009985394</v>
      </c>
      <c r="E98" s="659">
        <v>168.20595133586744</v>
      </c>
      <c r="F98" s="657">
        <f t="shared" si="6"/>
        <v>0.4893354406375412</v>
      </c>
      <c r="H98" s="489"/>
    </row>
    <row r="99" spans="1:10">
      <c r="A99" s="741"/>
      <c r="B99" s="654">
        <v>43555</v>
      </c>
      <c r="C99" s="662">
        <f t="shared" si="4"/>
        <v>322.42111217810316</v>
      </c>
      <c r="D99" s="1044">
        <v>161.12297276855077</v>
      </c>
      <c r="E99" s="1044">
        <v>161.29813940955242</v>
      </c>
      <c r="F99" s="657">
        <v>0.4997283573649689</v>
      </c>
    </row>
    <row r="100" spans="1:10" ht="13.5" thickBot="1">
      <c r="A100" s="741"/>
      <c r="B100" s="654">
        <v>43646</v>
      </c>
      <c r="C100" s="662">
        <f t="shared" si="4"/>
        <v>334.81107367095217</v>
      </c>
      <c r="D100" s="1044">
        <v>167.51385907901164</v>
      </c>
      <c r="E100" s="1044">
        <v>167.29721459194053</v>
      </c>
      <c r="F100" s="657">
        <v>0.50032353243979621</v>
      </c>
    </row>
    <row r="101" spans="1:10" ht="12.75" customHeight="1" thickTop="1">
      <c r="A101" s="741"/>
      <c r="B101" s="1432"/>
      <c r="C101" s="1432"/>
      <c r="D101" s="1432"/>
      <c r="E101" s="1432"/>
      <c r="F101" s="1432"/>
    </row>
    <row r="102" spans="1:10">
      <c r="B102" s="1433" t="s">
        <v>536</v>
      </c>
      <c r="C102" s="1433"/>
      <c r="D102" s="1433"/>
      <c r="E102" s="1433"/>
      <c r="F102" s="1433"/>
    </row>
    <row r="103" spans="1:10">
      <c r="A103" s="741"/>
      <c r="B103" s="1433"/>
      <c r="C103" s="1433"/>
      <c r="D103" s="1433"/>
      <c r="E103" s="1433"/>
      <c r="F103" s="1433"/>
      <c r="G103" s="489"/>
      <c r="H103" s="489"/>
      <c r="I103" s="489"/>
      <c r="J103" s="489"/>
    </row>
    <row r="104" spans="1:10">
      <c r="A104" s="741"/>
      <c r="C104" s="744"/>
      <c r="D104" s="489"/>
      <c r="G104" s="489"/>
      <c r="H104" s="489"/>
      <c r="I104" s="489"/>
      <c r="J104" s="489"/>
    </row>
    <row r="105" spans="1:10">
      <c r="C105" s="489"/>
      <c r="E105" s="489"/>
      <c r="G105" s="489"/>
      <c r="H105" s="489"/>
      <c r="I105" s="489"/>
      <c r="J105" s="489"/>
    </row>
    <row r="106" spans="1:10">
      <c r="C106" s="1245"/>
    </row>
    <row r="108" spans="1:10">
      <c r="F108" s="489"/>
    </row>
  </sheetData>
  <mergeCells count="4">
    <mergeCell ref="B6:F6"/>
    <mergeCell ref="B7:F7"/>
    <mergeCell ref="B101:F101"/>
    <mergeCell ref="B102:F103"/>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sheetPr>
    <tabColor theme="4" tint="-0.499984740745262"/>
    <pageSetUpPr fitToPage="1"/>
  </sheetPr>
  <dimension ref="A1:L65"/>
  <sheetViews>
    <sheetView showGridLines="0" zoomScaleNormal="100" zoomScaleSheetLayoutView="85" workbookViewId="0"/>
  </sheetViews>
  <sheetFormatPr baseColWidth="10" defaultColWidth="9.1796875" defaultRowHeight="13"/>
  <cols>
    <col min="1" max="1" width="6.453125" style="475" bestFit="1" customWidth="1"/>
    <col min="2" max="2" width="40.54296875" style="475" customWidth="1"/>
    <col min="3" max="3" width="17" style="475" customWidth="1"/>
    <col min="4" max="4" width="12.7265625" style="475" bestFit="1" customWidth="1"/>
    <col min="5" max="10" width="11.1796875" style="475" customWidth="1"/>
    <col min="11" max="11" width="9.1796875" style="475"/>
    <col min="12" max="12" width="9" style="475" customWidth="1"/>
    <col min="13" max="16384" width="9.1796875" style="475"/>
  </cols>
  <sheetData>
    <row r="1" spans="1:10" ht="14.5">
      <c r="A1" s="779" t="s">
        <v>220</v>
      </c>
      <c r="B1" s="781"/>
    </row>
    <row r="2" spans="1:10" ht="15" customHeight="1">
      <c r="A2" s="781"/>
      <c r="B2" s="403" t="s">
        <v>661</v>
      </c>
      <c r="C2" s="741"/>
      <c r="D2" s="741"/>
      <c r="E2" s="741"/>
      <c r="F2" s="741"/>
      <c r="G2" s="741"/>
      <c r="H2" s="741"/>
      <c r="I2" s="741"/>
      <c r="J2" s="741"/>
    </row>
    <row r="3" spans="1:10" ht="15" customHeight="1">
      <c r="A3" s="781"/>
      <c r="B3" s="733" t="s">
        <v>572</v>
      </c>
      <c r="C3" s="746"/>
      <c r="D3" s="746"/>
      <c r="E3" s="746"/>
      <c r="F3" s="746"/>
      <c r="G3" s="746"/>
      <c r="H3" s="746"/>
      <c r="I3" s="746"/>
      <c r="J3" s="746"/>
    </row>
    <row r="4" spans="1:10">
      <c r="B4" s="746"/>
      <c r="C4" s="746"/>
      <c r="D4" s="746"/>
      <c r="E4" s="746"/>
      <c r="F4" s="746"/>
      <c r="G4" s="746"/>
      <c r="H4" s="746"/>
      <c r="I4" s="746"/>
      <c r="J4" s="746"/>
    </row>
    <row r="5" spans="1:10" ht="41.25" customHeight="1">
      <c r="B5" s="1434" t="s">
        <v>836</v>
      </c>
      <c r="C5" s="1434"/>
      <c r="D5" s="1434"/>
      <c r="E5" s="1434"/>
      <c r="F5" s="1434"/>
      <c r="G5" s="1434"/>
      <c r="H5" s="1434"/>
      <c r="I5" s="1434"/>
      <c r="J5" s="18"/>
    </row>
    <row r="6" spans="1:10">
      <c r="B6" s="367"/>
      <c r="C6" s="367"/>
      <c r="D6" s="367"/>
      <c r="E6" s="367"/>
      <c r="F6" s="367"/>
      <c r="G6" s="367"/>
      <c r="H6" s="367"/>
      <c r="I6" s="367"/>
      <c r="J6" s="367"/>
    </row>
    <row r="7" spans="1:10" ht="13.5" thickBot="1">
      <c r="B7" s="1087" t="s">
        <v>933</v>
      </c>
      <c r="C7" s="747"/>
      <c r="D7" s="747"/>
      <c r="E7" s="748"/>
      <c r="F7" s="748"/>
      <c r="G7" s="748"/>
      <c r="H7" s="748"/>
      <c r="I7" s="748"/>
      <c r="J7" s="748"/>
    </row>
    <row r="8" spans="1:10" ht="37.5" customHeight="1" thickTop="1" thickBot="1">
      <c r="B8" s="347"/>
      <c r="C8" s="663" t="s">
        <v>934</v>
      </c>
      <c r="D8" s="664">
        <v>2019</v>
      </c>
      <c r="E8" s="663">
        <v>2020</v>
      </c>
      <c r="F8" s="663">
        <v>2021</v>
      </c>
      <c r="G8" s="663">
        <v>2022</v>
      </c>
      <c r="H8" s="663">
        <v>2023</v>
      </c>
      <c r="I8" s="664" t="s">
        <v>733</v>
      </c>
    </row>
    <row r="9" spans="1:10" ht="6" customHeight="1" thickTop="1" thickBot="1">
      <c r="B9" s="749"/>
      <c r="C9" s="749"/>
      <c r="D9" s="750"/>
      <c r="E9" s="750"/>
      <c r="F9" s="750"/>
      <c r="G9" s="749"/>
      <c r="H9" s="749"/>
      <c r="I9" s="749"/>
    </row>
    <row r="10" spans="1:10" ht="24.75" customHeight="1" thickTop="1" thickBot="1">
      <c r="B10" s="751" t="s">
        <v>282</v>
      </c>
      <c r="C10" s="752">
        <f>SUM(C12:C25)</f>
        <v>167513.8590193679</v>
      </c>
      <c r="D10" s="752">
        <f t="shared" ref="D10:I10" si="0">SUM(D12:D24)</f>
        <v>7679.8572763166576</v>
      </c>
      <c r="E10" s="752">
        <f t="shared" si="0"/>
        <v>17393.161791488154</v>
      </c>
      <c r="F10" s="752">
        <f t="shared" si="0"/>
        <v>16842.312083400353</v>
      </c>
      <c r="G10" s="752">
        <f t="shared" si="0"/>
        <v>24539.993722754389</v>
      </c>
      <c r="H10" s="752">
        <f t="shared" si="0"/>
        <v>22739.457139991515</v>
      </c>
      <c r="I10" s="752">
        <f t="shared" si="0"/>
        <v>78276.813628254284</v>
      </c>
      <c r="J10" s="374"/>
    </row>
    <row r="11" spans="1:10" ht="12" customHeight="1" thickTop="1">
      <c r="B11" s="774"/>
      <c r="C11" s="775"/>
      <c r="D11" s="775"/>
      <c r="E11" s="775"/>
      <c r="F11" s="775"/>
      <c r="G11" s="775"/>
      <c r="H11" s="775"/>
      <c r="I11" s="775"/>
      <c r="J11" s="374"/>
    </row>
    <row r="12" spans="1:10" ht="14.5">
      <c r="B12" s="773" t="s">
        <v>567</v>
      </c>
      <c r="C12" s="1246">
        <f>SUM(D12:I12)</f>
        <v>92937.912144167625</v>
      </c>
      <c r="D12" s="1247">
        <v>2493.0325679224547</v>
      </c>
      <c r="E12" s="1247">
        <v>11330.498241320192</v>
      </c>
      <c r="F12" s="1247">
        <v>10971.400181672398</v>
      </c>
      <c r="G12" s="1247">
        <v>5788.151513665448</v>
      </c>
      <c r="H12" s="1247">
        <v>5096.6169069437283</v>
      </c>
      <c r="I12" s="1247">
        <v>57258.212732643398</v>
      </c>
      <c r="J12" s="374"/>
    </row>
    <row r="13" spans="1:10">
      <c r="B13" s="753"/>
      <c r="C13" s="1248"/>
      <c r="D13" s="1249"/>
      <c r="E13" s="1249"/>
      <c r="F13" s="1249"/>
      <c r="G13" s="1249"/>
      <c r="H13" s="1249"/>
      <c r="I13" s="1249"/>
      <c r="J13" s="374"/>
    </row>
    <row r="14" spans="1:10" ht="14.5">
      <c r="B14" s="773" t="s">
        <v>533</v>
      </c>
      <c r="C14" s="1246">
        <f>SUM(D14:I14)</f>
        <v>62752.777511317436</v>
      </c>
      <c r="D14" s="1247">
        <v>886.55538699262797</v>
      </c>
      <c r="E14" s="1247">
        <v>1805.7349378133258</v>
      </c>
      <c r="F14" s="1247">
        <v>5446.7867224588508</v>
      </c>
      <c r="G14" s="1247">
        <v>18341.462065601027</v>
      </c>
      <c r="H14" s="1247">
        <v>17273.503289207078</v>
      </c>
      <c r="I14" s="1247">
        <v>18998.735109244524</v>
      </c>
      <c r="J14" s="374"/>
    </row>
    <row r="15" spans="1:10">
      <c r="B15" s="754"/>
      <c r="C15" s="1248"/>
      <c r="D15" s="1249"/>
      <c r="E15" s="1249"/>
      <c r="F15" s="1249"/>
      <c r="G15" s="1249"/>
      <c r="H15" s="1249"/>
      <c r="I15" s="1249"/>
      <c r="J15" s="374"/>
    </row>
    <row r="16" spans="1:10" ht="14.5">
      <c r="B16" s="773" t="s">
        <v>534</v>
      </c>
      <c r="C16" s="1246">
        <f>SUM(D16:I16)</f>
        <v>5320.4772126996559</v>
      </c>
      <c r="D16" s="1247">
        <v>140.06701754153579</v>
      </c>
      <c r="E16" s="1247">
        <v>2266.9095801980307</v>
      </c>
      <c r="F16" s="1250">
        <v>329.0572362746143</v>
      </c>
      <c r="G16" s="1247">
        <v>306.48061647443126</v>
      </c>
      <c r="H16" s="1251">
        <v>313.49670528467198</v>
      </c>
      <c r="I16" s="1247">
        <v>1964.4660569263719</v>
      </c>
      <c r="J16" s="374"/>
    </row>
    <row r="17" spans="2:12">
      <c r="B17" s="755"/>
      <c r="C17" s="1248"/>
      <c r="D17" s="1249"/>
      <c r="E17" s="1249"/>
      <c r="F17" s="1249"/>
      <c r="G17" s="1249"/>
      <c r="H17" s="1249"/>
      <c r="I17" s="1249"/>
      <c r="J17" s="374"/>
    </row>
    <row r="18" spans="2:12" ht="14.5">
      <c r="B18" s="773" t="s">
        <v>535</v>
      </c>
      <c r="C18" s="1246">
        <f>SUM(D18:I18)</f>
        <v>124.86738764243799</v>
      </c>
      <c r="D18" s="1247">
        <v>6.3881290706288034</v>
      </c>
      <c r="E18" s="1247">
        <v>13.790091382577014</v>
      </c>
      <c r="F18" s="1247">
        <v>16.118519626981527</v>
      </c>
      <c r="G18" s="1247">
        <v>16.634325812795375</v>
      </c>
      <c r="H18" s="1247">
        <v>16.536592309453852</v>
      </c>
      <c r="I18" s="1247">
        <v>55.399729440001416</v>
      </c>
      <c r="J18" s="374"/>
    </row>
    <row r="19" spans="2:12">
      <c r="B19" s="754"/>
      <c r="C19" s="1248"/>
      <c r="D19" s="1249"/>
      <c r="E19" s="1249"/>
      <c r="F19" s="1249"/>
      <c r="G19" s="1249"/>
      <c r="H19" s="1249"/>
      <c r="I19" s="1249"/>
      <c r="J19" s="374"/>
    </row>
    <row r="20" spans="2:12" ht="14.5">
      <c r="B20" s="773" t="s">
        <v>939</v>
      </c>
      <c r="C20" s="1246">
        <f>+SUM(D20:I20)</f>
        <v>6009.7924717891674</v>
      </c>
      <c r="D20" s="1247">
        <v>4105.2572910083672</v>
      </c>
      <c r="E20" s="1247">
        <v>1904.5351807808004</v>
      </c>
      <c r="F20" s="1247"/>
      <c r="G20" s="1247"/>
      <c r="H20" s="1247"/>
      <c r="I20" s="1247"/>
      <c r="J20" s="374"/>
    </row>
    <row r="21" spans="2:12">
      <c r="B21" s="754"/>
      <c r="C21" s="1248"/>
      <c r="D21" s="1249"/>
      <c r="E21" s="1249"/>
      <c r="F21" s="1249"/>
      <c r="G21" s="1249"/>
      <c r="H21" s="1249"/>
      <c r="I21" s="1249"/>
      <c r="J21" s="374"/>
    </row>
    <row r="22" spans="2:12" ht="14.5">
      <c r="B22" s="773" t="s">
        <v>940</v>
      </c>
      <c r="C22" s="1246">
        <f>SUM(D22:I22)</f>
        <v>325.76891458904754</v>
      </c>
      <c r="D22" s="1247">
        <v>48.55688378104221</v>
      </c>
      <c r="E22" s="1247">
        <v>71.693759993225484</v>
      </c>
      <c r="F22" s="1247">
        <v>78.949423367510519</v>
      </c>
      <c r="G22" s="1247">
        <v>87.265201200688423</v>
      </c>
      <c r="H22" s="1247">
        <v>39.303646246580904</v>
      </c>
      <c r="I22" s="1247"/>
      <c r="J22" s="374"/>
    </row>
    <row r="23" spans="2:12">
      <c r="B23" s="755"/>
      <c r="C23" s="1248"/>
      <c r="D23" s="1249"/>
      <c r="E23" s="1249"/>
      <c r="F23" s="1249"/>
      <c r="G23" s="1249"/>
      <c r="H23" s="1249"/>
      <c r="I23" s="1249"/>
      <c r="J23" s="374"/>
    </row>
    <row r="24" spans="2:12" ht="14.5">
      <c r="B24" s="773" t="s">
        <v>941</v>
      </c>
      <c r="C24" s="1246">
        <v>42.263377162499722</v>
      </c>
      <c r="D24" s="1247"/>
      <c r="E24" s="1247"/>
      <c r="F24" s="1247"/>
      <c r="G24" s="1247"/>
      <c r="H24" s="1247"/>
      <c r="I24" s="1247"/>
      <c r="J24" s="374"/>
    </row>
    <row r="25" spans="2:12" ht="13.5" thickBot="1">
      <c r="B25" s="756"/>
      <c r="C25" s="734"/>
      <c r="D25" s="734"/>
      <c r="E25" s="734"/>
      <c r="F25" s="734"/>
      <c r="G25" s="734"/>
      <c r="H25" s="734"/>
      <c r="I25" s="734"/>
      <c r="J25" s="374"/>
    </row>
    <row r="26" spans="2:12" ht="13.5" thickTop="1"/>
    <row r="27" spans="2:12">
      <c r="B27" s="1435" t="s">
        <v>536</v>
      </c>
      <c r="C27" s="1435"/>
      <c r="D27" s="1435"/>
      <c r="E27" s="1435"/>
      <c r="F27" s="1435"/>
      <c r="G27" s="1435"/>
      <c r="H27" s="1435"/>
      <c r="I27" s="1435"/>
      <c r="J27" s="757"/>
    </row>
    <row r="28" spans="2:12">
      <c r="B28" s="757"/>
      <c r="C28" s="757"/>
      <c r="D28" s="757"/>
      <c r="E28" s="757"/>
      <c r="F28" s="757"/>
      <c r="G28" s="757"/>
      <c r="H28" s="757"/>
      <c r="I28" s="757"/>
      <c r="J28" s="757"/>
    </row>
    <row r="29" spans="2:12">
      <c r="D29" s="374"/>
    </row>
    <row r="30" spans="2:12">
      <c r="D30" s="758"/>
      <c r="G30" s="374"/>
      <c r="L30" s="489"/>
    </row>
    <row r="31" spans="2:12">
      <c r="C31" s="489"/>
      <c r="D31" s="489"/>
      <c r="E31" s="489"/>
      <c r="F31" s="489"/>
      <c r="G31" s="489"/>
      <c r="H31" s="489"/>
      <c r="I31" s="489"/>
    </row>
    <row r="32" spans="2:12">
      <c r="C32" s="489"/>
      <c r="D32" s="489"/>
      <c r="E32" s="489"/>
      <c r="F32" s="489"/>
      <c r="G32" s="489"/>
      <c r="H32" s="489"/>
      <c r="I32" s="489"/>
    </row>
    <row r="33" spans="3:9">
      <c r="C33" s="489"/>
      <c r="D33" s="489"/>
      <c r="E33" s="489"/>
      <c r="F33" s="489"/>
      <c r="G33" s="489"/>
      <c r="H33" s="489"/>
      <c r="I33" s="489"/>
    </row>
    <row r="34" spans="3:9">
      <c r="C34" s="489"/>
      <c r="D34" s="489"/>
      <c r="E34" s="489"/>
      <c r="F34" s="489"/>
      <c r="G34" s="489"/>
      <c r="H34" s="489"/>
      <c r="I34" s="489"/>
    </row>
    <row r="35" spans="3:9">
      <c r="C35" s="489"/>
      <c r="D35" s="489"/>
      <c r="E35" s="489"/>
      <c r="G35" s="489"/>
      <c r="H35" s="489"/>
      <c r="I35" s="489"/>
    </row>
    <row r="36" spans="3:9">
      <c r="C36" s="489"/>
      <c r="D36" s="489"/>
      <c r="E36" s="489"/>
      <c r="F36" s="489"/>
      <c r="G36" s="489"/>
      <c r="H36" s="489"/>
      <c r="I36" s="489"/>
    </row>
    <row r="37" spans="3:9">
      <c r="C37" s="489"/>
      <c r="D37" s="489"/>
      <c r="E37" s="489"/>
      <c r="F37" s="489"/>
      <c r="G37" s="489"/>
      <c r="H37" s="489"/>
      <c r="I37" s="489"/>
    </row>
    <row r="38" spans="3:9">
      <c r="C38" s="489"/>
      <c r="D38" s="489"/>
      <c r="E38" s="489"/>
      <c r="F38" s="489"/>
      <c r="G38" s="489"/>
      <c r="H38" s="489"/>
      <c r="I38" s="489"/>
    </row>
    <row r="39" spans="3:9">
      <c r="C39" s="489"/>
      <c r="D39" s="489"/>
      <c r="E39" s="489"/>
      <c r="F39" s="489"/>
      <c r="G39" s="489"/>
      <c r="H39" s="489"/>
      <c r="I39" s="489"/>
    </row>
    <row r="40" spans="3:9">
      <c r="C40" s="489"/>
      <c r="D40" s="489"/>
      <c r="E40" s="489"/>
      <c r="F40" s="489"/>
      <c r="G40" s="489"/>
      <c r="H40" s="489"/>
      <c r="I40" s="489"/>
    </row>
    <row r="41" spans="3:9">
      <c r="C41" s="489"/>
      <c r="D41" s="489"/>
      <c r="E41" s="489"/>
      <c r="F41" s="489"/>
      <c r="G41" s="489"/>
      <c r="H41" s="489"/>
      <c r="I41" s="489"/>
    </row>
    <row r="42" spans="3:9">
      <c r="C42" s="489"/>
      <c r="D42" s="489"/>
      <c r="E42" s="489"/>
      <c r="F42" s="489"/>
      <c r="G42" s="489"/>
      <c r="H42" s="489"/>
      <c r="I42" s="489"/>
    </row>
    <row r="43" spans="3:9">
      <c r="C43" s="489"/>
      <c r="D43" s="489"/>
      <c r="E43" s="489"/>
      <c r="F43" s="489"/>
      <c r="G43" s="489"/>
      <c r="H43" s="489"/>
      <c r="I43" s="489"/>
    </row>
    <row r="44" spans="3:9">
      <c r="C44" s="489"/>
      <c r="D44" s="489"/>
      <c r="E44" s="489"/>
      <c r="F44" s="489"/>
      <c r="G44" s="489"/>
      <c r="H44" s="489"/>
      <c r="I44" s="489"/>
    </row>
    <row r="45" spans="3:9">
      <c r="C45" s="489"/>
      <c r="D45" s="489"/>
      <c r="E45" s="489"/>
      <c r="F45" s="489"/>
      <c r="G45" s="489"/>
      <c r="H45" s="489"/>
      <c r="I45" s="489"/>
    </row>
    <row r="46" spans="3:9">
      <c r="C46" s="489"/>
      <c r="D46" s="489"/>
      <c r="E46" s="489"/>
      <c r="F46" s="489"/>
      <c r="G46" s="489"/>
      <c r="H46" s="489"/>
      <c r="I46" s="489"/>
    </row>
    <row r="47" spans="3:9">
      <c r="C47" s="489"/>
      <c r="D47" s="489"/>
      <c r="E47" s="489"/>
      <c r="F47" s="489"/>
      <c r="G47" s="489"/>
      <c r="H47" s="489"/>
      <c r="I47" s="489"/>
    </row>
    <row r="48" spans="3:9">
      <c r="C48" s="489"/>
      <c r="D48" s="489"/>
      <c r="E48" s="489"/>
      <c r="F48" s="489"/>
      <c r="G48" s="489"/>
      <c r="H48" s="489"/>
      <c r="I48" s="489"/>
    </row>
    <row r="49" spans="3:9">
      <c r="C49" s="489"/>
      <c r="D49" s="489"/>
      <c r="E49" s="489"/>
      <c r="F49" s="489"/>
      <c r="G49" s="489"/>
      <c r="H49" s="489"/>
      <c r="I49" s="489"/>
    </row>
    <row r="50" spans="3:9">
      <c r="C50" s="489"/>
      <c r="D50" s="489"/>
      <c r="E50" s="489"/>
      <c r="F50" s="489"/>
      <c r="G50" s="489"/>
      <c r="H50" s="489"/>
      <c r="I50" s="489"/>
    </row>
    <row r="51" spans="3:9">
      <c r="C51" s="489"/>
      <c r="D51" s="489"/>
      <c r="E51" s="489"/>
      <c r="F51" s="489"/>
      <c r="G51" s="489"/>
      <c r="H51" s="489"/>
      <c r="I51" s="489"/>
    </row>
    <row r="52" spans="3:9">
      <c r="C52" s="489"/>
      <c r="D52" s="489"/>
      <c r="E52" s="489"/>
      <c r="F52" s="489"/>
      <c r="G52" s="489"/>
      <c r="H52" s="489"/>
      <c r="I52" s="489"/>
    </row>
    <row r="53" spans="3:9">
      <c r="C53" s="489"/>
      <c r="D53" s="489"/>
      <c r="E53" s="489"/>
      <c r="F53" s="489"/>
      <c r="G53" s="489"/>
      <c r="H53" s="489"/>
      <c r="I53" s="489"/>
    </row>
    <row r="54" spans="3:9">
      <c r="C54" s="489"/>
      <c r="D54" s="489"/>
      <c r="E54" s="489"/>
      <c r="F54" s="489"/>
      <c r="G54" s="489"/>
      <c r="H54" s="489"/>
      <c r="I54" s="489"/>
    </row>
    <row r="55" spans="3:9">
      <c r="C55" s="489"/>
      <c r="D55" s="489"/>
      <c r="E55" s="489"/>
      <c r="F55" s="489"/>
      <c r="G55" s="489"/>
      <c r="H55" s="489"/>
      <c r="I55" s="489"/>
    </row>
    <row r="56" spans="3:9">
      <c r="C56" s="489"/>
      <c r="D56" s="489"/>
      <c r="E56" s="489"/>
      <c r="F56" s="489"/>
      <c r="G56" s="489"/>
      <c r="H56" s="489"/>
      <c r="I56" s="489"/>
    </row>
    <row r="57" spans="3:9">
      <c r="C57" s="489"/>
      <c r="D57" s="489"/>
      <c r="E57" s="489"/>
      <c r="F57" s="489"/>
      <c r="G57" s="489"/>
      <c r="H57" s="489"/>
      <c r="I57" s="489"/>
    </row>
    <row r="58" spans="3:9">
      <c r="C58" s="489"/>
      <c r="D58" s="489"/>
      <c r="E58" s="489"/>
      <c r="F58" s="489"/>
      <c r="G58" s="489"/>
      <c r="H58" s="489"/>
      <c r="I58" s="489"/>
    </row>
    <row r="59" spans="3:9">
      <c r="C59" s="489"/>
      <c r="D59" s="489"/>
      <c r="E59" s="489"/>
      <c r="F59" s="489"/>
      <c r="G59" s="489"/>
      <c r="H59" s="489"/>
      <c r="I59" s="489"/>
    </row>
    <row r="60" spans="3:9">
      <c r="C60" s="489"/>
      <c r="D60" s="489"/>
      <c r="E60" s="489"/>
      <c r="F60" s="489"/>
      <c r="G60" s="489"/>
      <c r="H60" s="489"/>
      <c r="I60" s="489"/>
    </row>
    <row r="61" spans="3:9">
      <c r="C61" s="489"/>
      <c r="D61" s="489"/>
      <c r="E61" s="489"/>
      <c r="F61" s="489"/>
      <c r="G61" s="489"/>
      <c r="H61" s="489"/>
      <c r="I61" s="489"/>
    </row>
    <row r="62" spans="3:9">
      <c r="C62" s="489"/>
      <c r="D62" s="489"/>
      <c r="E62" s="489"/>
      <c r="F62" s="489"/>
      <c r="G62" s="489"/>
      <c r="H62" s="489"/>
      <c r="I62" s="489"/>
    </row>
    <row r="63" spans="3:9">
      <c r="C63" s="489"/>
      <c r="D63" s="489"/>
      <c r="E63" s="489"/>
      <c r="F63" s="489"/>
      <c r="G63" s="489"/>
      <c r="H63" s="489"/>
      <c r="I63" s="489"/>
    </row>
    <row r="64" spans="3:9">
      <c r="C64" s="489"/>
      <c r="D64" s="489"/>
      <c r="E64" s="489"/>
      <c r="F64" s="489"/>
      <c r="G64" s="489"/>
      <c r="H64" s="489"/>
      <c r="I64" s="489"/>
    </row>
    <row r="65" spans="3:9">
      <c r="C65" s="489"/>
      <c r="D65" s="489"/>
      <c r="E65" s="489"/>
      <c r="F65" s="489"/>
      <c r="G65" s="489"/>
      <c r="H65" s="489"/>
      <c r="I65" s="489"/>
    </row>
  </sheetData>
  <mergeCells count="2">
    <mergeCell ref="B5:I5"/>
    <mergeCell ref="B27:I27"/>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3.xml><?xml version="1.0" encoding="utf-8"?>
<worksheet xmlns="http://schemas.openxmlformats.org/spreadsheetml/2006/main" xmlns:r="http://schemas.openxmlformats.org/officeDocument/2006/relationships">
  <sheetPr>
    <tabColor theme="4" tint="-0.499984740745262"/>
    <pageSetUpPr fitToPage="1"/>
  </sheetPr>
  <dimension ref="A1:J214"/>
  <sheetViews>
    <sheetView showGridLines="0" zoomScaleNormal="100" zoomScaleSheetLayoutView="85" workbookViewId="0">
      <selection activeCell="B34" sqref="B34"/>
    </sheetView>
  </sheetViews>
  <sheetFormatPr baseColWidth="10" defaultColWidth="11.453125" defaultRowHeight="13"/>
  <cols>
    <col min="1" max="1" width="6.81640625" style="5" customWidth="1"/>
    <col min="2" max="2" width="62.1796875" style="15" customWidth="1"/>
    <col min="3" max="3" width="23.1796875" style="15" customWidth="1"/>
    <col min="4" max="4" width="17.453125" style="122" bestFit="1" customWidth="1"/>
    <col min="5" max="10" width="11.453125" style="122"/>
    <col min="11" max="16384" width="11.453125" style="15"/>
  </cols>
  <sheetData>
    <row r="1" spans="1:10" ht="14.5">
      <c r="A1" s="783" t="s">
        <v>220</v>
      </c>
      <c r="B1" s="42"/>
      <c r="C1" s="5"/>
      <c r="D1" s="15"/>
      <c r="E1" s="15"/>
      <c r="F1" s="15"/>
      <c r="G1" s="15"/>
      <c r="H1" s="15"/>
      <c r="I1" s="15"/>
      <c r="J1" s="15"/>
    </row>
    <row r="2" spans="1:10" ht="15" customHeight="1">
      <c r="A2" s="783"/>
      <c r="B2" s="403" t="s">
        <v>661</v>
      </c>
      <c r="C2" s="7"/>
      <c r="D2" s="15"/>
      <c r="E2" s="15"/>
      <c r="F2" s="15"/>
      <c r="G2" s="15"/>
      <c r="H2" s="15"/>
      <c r="I2" s="15"/>
      <c r="J2" s="15"/>
    </row>
    <row r="3" spans="1:10" ht="15" customHeight="1">
      <c r="A3" s="42"/>
      <c r="B3" s="284" t="s">
        <v>306</v>
      </c>
      <c r="C3" s="5"/>
      <c r="D3" s="15"/>
      <c r="E3" s="15"/>
      <c r="F3" s="15"/>
      <c r="G3" s="15"/>
      <c r="H3" s="15"/>
      <c r="I3" s="15"/>
      <c r="J3" s="15"/>
    </row>
    <row r="4" spans="1:10" s="438" customFormat="1" ht="12">
      <c r="A4" s="35"/>
      <c r="B4" s="399"/>
      <c r="C4" s="437"/>
    </row>
    <row r="5" spans="1:10" s="438" customFormat="1" ht="12">
      <c r="A5" s="35"/>
      <c r="B5" s="35"/>
      <c r="C5" s="35"/>
    </row>
    <row r="6" spans="1:10" ht="17">
      <c r="B6" s="1263" t="s">
        <v>817</v>
      </c>
      <c r="C6" s="1263"/>
      <c r="D6" s="15"/>
      <c r="E6" s="15"/>
      <c r="F6" s="15"/>
      <c r="G6" s="15"/>
      <c r="H6" s="15"/>
      <c r="I6" s="15"/>
      <c r="J6" s="15"/>
    </row>
    <row r="7" spans="1:10" ht="15.5">
      <c r="B7" s="1264" t="s">
        <v>774</v>
      </c>
      <c r="C7" s="1264"/>
      <c r="D7" s="15"/>
      <c r="E7" s="15"/>
      <c r="F7" s="15"/>
      <c r="G7" s="15"/>
      <c r="H7" s="15"/>
      <c r="I7" s="15"/>
      <c r="J7" s="15"/>
    </row>
    <row r="8" spans="1:10" s="438" customFormat="1" ht="12">
      <c r="A8" s="35"/>
      <c r="B8" s="35"/>
      <c r="C8" s="35"/>
    </row>
    <row r="9" spans="1:10" s="438" customFormat="1" ht="12">
      <c r="A9" s="35"/>
      <c r="B9" s="437"/>
      <c r="C9" s="437"/>
    </row>
    <row r="10" spans="1:10" ht="13.5" thickBot="1">
      <c r="B10" s="283" t="s">
        <v>849</v>
      </c>
      <c r="C10" s="5"/>
      <c r="D10" s="15"/>
      <c r="E10" s="15"/>
      <c r="F10" s="15"/>
      <c r="G10" s="15"/>
      <c r="H10" s="15"/>
      <c r="I10" s="15"/>
      <c r="J10" s="15"/>
    </row>
    <row r="11" spans="1:10" ht="15.5" thickTop="1" thickBot="1">
      <c r="B11" s="268"/>
      <c r="C11" s="428" t="s">
        <v>276</v>
      </c>
      <c r="D11" s="15"/>
      <c r="E11" s="15"/>
      <c r="F11" s="15"/>
      <c r="G11" s="15"/>
      <c r="H11" s="15"/>
      <c r="I11" s="15"/>
      <c r="J11" s="15"/>
    </row>
    <row r="12" spans="1:10" ht="13.5" thickTop="1">
      <c r="B12" s="57"/>
      <c r="C12" s="163"/>
      <c r="D12" s="15"/>
      <c r="E12" s="15"/>
      <c r="F12" s="15"/>
      <c r="G12" s="15"/>
      <c r="H12" s="15"/>
      <c r="I12" s="15"/>
      <c r="J12" s="15"/>
    </row>
    <row r="13" spans="1:10" ht="15.5">
      <c r="B13" s="413" t="s">
        <v>785</v>
      </c>
      <c r="C13" s="414">
        <f>+C16+C45</f>
        <v>337267393.92069</v>
      </c>
      <c r="D13" s="63"/>
      <c r="E13" s="1177"/>
      <c r="F13" s="15"/>
      <c r="G13" s="15"/>
      <c r="H13" s="15"/>
      <c r="I13" s="15"/>
      <c r="J13" s="15"/>
    </row>
    <row r="14" spans="1:10" ht="13.5" thickBot="1">
      <c r="B14" s="13"/>
      <c r="C14" s="62"/>
      <c r="D14" s="15"/>
      <c r="E14" s="419"/>
      <c r="F14" s="15"/>
      <c r="G14" s="15"/>
      <c r="H14" s="15"/>
      <c r="I14" s="15"/>
      <c r="J14" s="15"/>
    </row>
    <row r="15" spans="1:10" ht="13.5" thickTop="1">
      <c r="B15" s="149"/>
      <c r="C15" s="269"/>
      <c r="D15" s="15"/>
      <c r="E15" s="419"/>
      <c r="F15" s="15"/>
      <c r="G15" s="15"/>
      <c r="H15" s="15"/>
      <c r="I15" s="15"/>
      <c r="J15" s="15"/>
    </row>
    <row r="16" spans="1:10" ht="15.5">
      <c r="A16" s="15"/>
      <c r="B16" s="413" t="s">
        <v>351</v>
      </c>
      <c r="C16" s="351">
        <f>+C18+C29+C34+C39</f>
        <v>327576374.75175923</v>
      </c>
      <c r="D16" s="63"/>
      <c r="E16" s="15"/>
      <c r="F16" s="15"/>
      <c r="G16" s="15"/>
      <c r="H16" s="15"/>
      <c r="I16" s="15"/>
      <c r="J16" s="15"/>
    </row>
    <row r="17" spans="1:10">
      <c r="A17" s="15"/>
      <c r="B17" s="149"/>
      <c r="C17" s="49"/>
      <c r="D17" s="63"/>
      <c r="E17" s="15"/>
      <c r="F17" s="15"/>
      <c r="G17" s="15"/>
      <c r="H17" s="15"/>
      <c r="I17" s="15"/>
      <c r="J17" s="15"/>
    </row>
    <row r="18" spans="1:10" ht="14.5">
      <c r="A18" s="15"/>
      <c r="B18" s="497" t="s">
        <v>89</v>
      </c>
      <c r="C18" s="499">
        <f>SUM(C20:C27)</f>
        <v>291170925.16556841</v>
      </c>
      <c r="D18" s="63"/>
      <c r="E18" s="15"/>
      <c r="F18" s="15"/>
      <c r="G18" s="15"/>
      <c r="H18" s="15"/>
      <c r="I18" s="15"/>
      <c r="J18" s="15"/>
    </row>
    <row r="19" spans="1:10">
      <c r="A19" s="15"/>
      <c r="B19" s="149"/>
      <c r="C19" s="168"/>
      <c r="D19" s="63"/>
      <c r="E19" s="15"/>
      <c r="F19" s="15"/>
      <c r="G19" s="15"/>
      <c r="H19" s="15"/>
      <c r="I19" s="15"/>
      <c r="J19" s="15"/>
    </row>
    <row r="20" spans="1:10">
      <c r="A20" s="15"/>
      <c r="B20" s="293" t="s">
        <v>90</v>
      </c>
      <c r="C20" s="299">
        <v>214827291.69449836</v>
      </c>
      <c r="D20" s="63"/>
      <c r="E20" s="15"/>
      <c r="F20" s="15"/>
      <c r="G20" s="15"/>
      <c r="H20" s="15"/>
      <c r="I20" s="15"/>
      <c r="J20" s="15"/>
    </row>
    <row r="21" spans="1:10">
      <c r="A21" s="15"/>
      <c r="B21" s="293" t="s">
        <v>548</v>
      </c>
      <c r="C21" s="299">
        <v>729146.87017445557</v>
      </c>
      <c r="D21" s="63"/>
      <c r="E21" s="15"/>
      <c r="F21" s="15"/>
      <c r="G21" s="15"/>
      <c r="H21" s="15"/>
      <c r="I21" s="15"/>
      <c r="J21" s="15"/>
    </row>
    <row r="22" spans="1:10">
      <c r="A22" s="15"/>
      <c r="B22" s="293" t="s">
        <v>91</v>
      </c>
      <c r="C22" s="409">
        <v>61365114.990043044</v>
      </c>
      <c r="D22" s="63"/>
      <c r="E22" s="15"/>
      <c r="F22" s="15"/>
      <c r="G22" s="15"/>
      <c r="H22" s="15"/>
      <c r="I22" s="15"/>
      <c r="J22" s="15"/>
    </row>
    <row r="23" spans="1:10">
      <c r="A23" s="15"/>
      <c r="B23" s="293" t="s">
        <v>92</v>
      </c>
      <c r="C23" s="409">
        <v>5288487.7957570814</v>
      </c>
      <c r="D23" s="63"/>
      <c r="E23" s="15"/>
      <c r="F23" s="15"/>
      <c r="G23" s="15"/>
      <c r="H23" s="15"/>
      <c r="I23" s="15"/>
      <c r="J23" s="15"/>
    </row>
    <row r="24" spans="1:10">
      <c r="A24" s="15"/>
      <c r="B24" s="293" t="s">
        <v>93</v>
      </c>
      <c r="C24" s="299">
        <v>1164046.1524299623</v>
      </c>
      <c r="D24" s="63"/>
      <c r="E24" s="15"/>
      <c r="F24" s="15"/>
      <c r="G24" s="15"/>
      <c r="H24" s="15"/>
      <c r="I24" s="15"/>
      <c r="J24" s="15"/>
    </row>
    <row r="25" spans="1:10">
      <c r="A25" s="15"/>
      <c r="B25" s="293" t="s">
        <v>94</v>
      </c>
      <c r="C25" s="299">
        <v>1088382.8092055512</v>
      </c>
      <c r="D25" s="63"/>
      <c r="E25" s="15"/>
      <c r="F25" s="15"/>
      <c r="G25" s="15"/>
      <c r="H25" s="15"/>
      <c r="I25" s="15"/>
      <c r="J25" s="15"/>
    </row>
    <row r="26" spans="1:10">
      <c r="A26" s="15"/>
      <c r="B26" s="293" t="s">
        <v>95</v>
      </c>
      <c r="C26" s="299">
        <v>6317889.6171413139</v>
      </c>
      <c r="D26" s="63"/>
      <c r="E26" s="15"/>
      <c r="F26" s="15"/>
      <c r="G26" s="15"/>
      <c r="H26" s="15"/>
      <c r="I26" s="15"/>
      <c r="J26" s="15"/>
    </row>
    <row r="27" spans="1:10">
      <c r="A27" s="15"/>
      <c r="B27" s="293" t="s">
        <v>85</v>
      </c>
      <c r="C27" s="299">
        <v>390565.23631869274</v>
      </c>
      <c r="D27" s="63"/>
      <c r="E27" s="15"/>
      <c r="F27" s="15"/>
      <c r="G27" s="15"/>
      <c r="H27" s="15"/>
      <c r="I27" s="15"/>
      <c r="J27" s="15"/>
    </row>
    <row r="28" spans="1:10">
      <c r="A28" s="15"/>
      <c r="B28" s="149"/>
      <c r="C28" s="165"/>
      <c r="D28" s="63"/>
      <c r="E28" s="15"/>
      <c r="F28" s="15"/>
      <c r="G28" s="15"/>
      <c r="H28" s="15"/>
      <c r="I28" s="15"/>
      <c r="J28" s="15"/>
    </row>
    <row r="29" spans="1:10" ht="14.5">
      <c r="A29" s="15"/>
      <c r="B29" s="497" t="s">
        <v>547</v>
      </c>
      <c r="C29" s="498">
        <f>SUM(C31:C32)</f>
        <v>33844412.262902275</v>
      </c>
      <c r="D29" s="63"/>
      <c r="E29" s="15"/>
      <c r="F29" s="15"/>
      <c r="G29" s="15"/>
      <c r="H29" s="15"/>
      <c r="I29" s="15"/>
      <c r="J29" s="15"/>
    </row>
    <row r="30" spans="1:10">
      <c r="A30" s="15"/>
      <c r="B30" s="270"/>
      <c r="C30" s="168"/>
      <c r="D30" s="63"/>
      <c r="E30" s="15"/>
      <c r="F30" s="15"/>
      <c r="G30" s="15"/>
      <c r="H30" s="15"/>
      <c r="I30" s="15"/>
      <c r="J30" s="15"/>
    </row>
    <row r="31" spans="1:10">
      <c r="A31" s="15"/>
      <c r="B31" s="293" t="s">
        <v>94</v>
      </c>
      <c r="C31" s="299">
        <v>10754965.452091131</v>
      </c>
      <c r="D31" s="63"/>
      <c r="E31" s="15"/>
      <c r="F31" s="15"/>
      <c r="G31" s="15"/>
      <c r="H31" s="15"/>
      <c r="I31" s="15"/>
      <c r="J31" s="15"/>
    </row>
    <row r="32" spans="1:10">
      <c r="B32" s="293" t="s">
        <v>95</v>
      </c>
      <c r="C32" s="299">
        <v>23089446.81081114</v>
      </c>
      <c r="D32" s="63"/>
    </row>
    <row r="33" spans="1:10">
      <c r="B33" s="149"/>
      <c r="C33" s="177"/>
      <c r="D33" s="63"/>
    </row>
    <row r="34" spans="1:10" ht="14.5">
      <c r="A34" s="15"/>
      <c r="B34" s="497" t="s">
        <v>792</v>
      </c>
      <c r="C34" s="498">
        <f>+C36+C37</f>
        <v>104717.07355281198</v>
      </c>
      <c r="D34" s="63"/>
      <c r="E34" s="15"/>
      <c r="F34" s="15"/>
      <c r="G34" s="15"/>
      <c r="H34" s="15"/>
      <c r="I34" s="15"/>
      <c r="J34" s="15"/>
    </row>
    <row r="35" spans="1:10">
      <c r="A35" s="15"/>
      <c r="B35" s="270"/>
      <c r="C35" s="168"/>
      <c r="D35" s="63"/>
      <c r="E35" s="15"/>
      <c r="F35" s="15"/>
      <c r="G35" s="15"/>
      <c r="H35" s="15"/>
      <c r="I35" s="15"/>
      <c r="J35" s="15"/>
    </row>
    <row r="36" spans="1:10">
      <c r="A36" s="15"/>
      <c r="B36" s="293" t="s">
        <v>393</v>
      </c>
      <c r="C36" s="500">
        <v>96324.436274267806</v>
      </c>
      <c r="D36" s="63"/>
      <c r="E36" s="15"/>
      <c r="F36" s="15"/>
      <c r="G36" s="15"/>
      <c r="H36" s="15"/>
      <c r="I36" s="15"/>
      <c r="J36" s="15"/>
    </row>
    <row r="37" spans="1:10">
      <c r="A37" s="15"/>
      <c r="B37" s="293" t="s">
        <v>508</v>
      </c>
      <c r="C37" s="409">
        <v>8392.6372785441781</v>
      </c>
      <c r="D37" s="63"/>
      <c r="E37" s="15"/>
      <c r="F37" s="15"/>
      <c r="G37" s="15"/>
      <c r="H37" s="15"/>
      <c r="I37" s="15"/>
      <c r="J37" s="15"/>
    </row>
    <row r="38" spans="1:10">
      <c r="A38" s="15"/>
      <c r="B38" s="169"/>
      <c r="C38" s="165"/>
      <c r="D38" s="63"/>
      <c r="E38" s="15"/>
      <c r="F38" s="15"/>
      <c r="G38" s="15"/>
      <c r="H38" s="15"/>
      <c r="I38" s="15"/>
      <c r="J38" s="15"/>
    </row>
    <row r="39" spans="1:10" ht="14.5">
      <c r="A39" s="15"/>
      <c r="B39" s="497" t="s">
        <v>616</v>
      </c>
      <c r="C39" s="498">
        <f>+C41+C42+C43</f>
        <v>2456320.2497357926</v>
      </c>
      <c r="D39" s="63"/>
      <c r="E39" s="15"/>
      <c r="F39" s="15"/>
      <c r="G39" s="15"/>
      <c r="H39" s="15"/>
      <c r="I39" s="15"/>
      <c r="J39" s="15"/>
    </row>
    <row r="40" spans="1:10">
      <c r="A40" s="15"/>
      <c r="B40" s="270"/>
      <c r="C40" s="168"/>
      <c r="D40" s="63"/>
      <c r="E40" s="15"/>
      <c r="F40" s="15"/>
      <c r="G40" s="15"/>
      <c r="H40" s="15"/>
      <c r="I40" s="15"/>
      <c r="J40" s="15"/>
    </row>
    <row r="41" spans="1:10">
      <c r="A41" s="15"/>
      <c r="B41" s="293" t="s">
        <v>393</v>
      </c>
      <c r="C41" s="412">
        <v>1070536.5055347723</v>
      </c>
      <c r="D41" s="63"/>
      <c r="E41" s="15"/>
      <c r="F41" s="15"/>
      <c r="G41" s="15"/>
      <c r="H41" s="15"/>
      <c r="I41" s="15"/>
      <c r="J41" s="15"/>
    </row>
    <row r="42" spans="1:10">
      <c r="A42" s="15"/>
      <c r="B42" s="293" t="s">
        <v>551</v>
      </c>
      <c r="C42" s="412">
        <v>866535.11066436081</v>
      </c>
      <c r="D42" s="63"/>
      <c r="E42" s="15"/>
      <c r="F42" s="15"/>
      <c r="G42" s="15"/>
      <c r="H42" s="15"/>
      <c r="I42" s="15"/>
      <c r="J42" s="15"/>
    </row>
    <row r="43" spans="1:10">
      <c r="A43" s="15"/>
      <c r="B43" s="293" t="s">
        <v>694</v>
      </c>
      <c r="C43" s="412">
        <v>519248.6335366597</v>
      </c>
      <c r="D43" s="63"/>
      <c r="E43" s="15"/>
      <c r="F43" s="15"/>
      <c r="G43" s="15"/>
      <c r="H43" s="15"/>
      <c r="I43" s="15"/>
      <c r="J43" s="15"/>
    </row>
    <row r="44" spans="1:10">
      <c r="A44" s="15"/>
      <c r="B44" s="169"/>
      <c r="C44" s="165"/>
      <c r="D44" s="63"/>
      <c r="E44" s="15"/>
      <c r="F44" s="15"/>
      <c r="G44" s="15"/>
      <c r="H44" s="15"/>
      <c r="I44" s="15"/>
      <c r="J44" s="15"/>
    </row>
    <row r="45" spans="1:10" ht="15.5">
      <c r="A45" s="15"/>
      <c r="B45" s="331" t="s">
        <v>352</v>
      </c>
      <c r="C45" s="496">
        <f>+C47</f>
        <v>9691019.1689307541</v>
      </c>
      <c r="D45" s="63"/>
      <c r="E45" s="15"/>
      <c r="F45" s="15"/>
      <c r="G45" s="15"/>
      <c r="H45" s="15"/>
      <c r="I45" s="15"/>
      <c r="J45" s="15"/>
    </row>
    <row r="46" spans="1:10" ht="15.5">
      <c r="A46" s="15"/>
      <c r="B46" s="271"/>
      <c r="C46" s="272"/>
      <c r="D46" s="63"/>
      <c r="E46" s="15"/>
      <c r="F46" s="15"/>
      <c r="G46" s="15"/>
      <c r="H46" s="15"/>
      <c r="I46" s="15"/>
      <c r="J46" s="15"/>
    </row>
    <row r="47" spans="1:10" ht="14.5">
      <c r="A47" s="15"/>
      <c r="B47" s="497" t="s">
        <v>394</v>
      </c>
      <c r="C47" s="498">
        <f>SUM(C49:C51)</f>
        <v>9691019.1689307541</v>
      </c>
      <c r="D47" s="63"/>
      <c r="E47" s="15"/>
      <c r="F47" s="15"/>
      <c r="G47" s="15"/>
      <c r="H47" s="15"/>
      <c r="I47" s="15"/>
      <c r="J47" s="15"/>
    </row>
    <row r="48" spans="1:10">
      <c r="A48" s="15"/>
      <c r="B48" s="270"/>
      <c r="C48" s="168"/>
      <c r="D48" s="63"/>
      <c r="E48" s="15"/>
      <c r="F48" s="15"/>
      <c r="G48" s="15"/>
      <c r="H48" s="15"/>
      <c r="I48" s="15"/>
      <c r="J48" s="15"/>
    </row>
    <row r="49" spans="1:10">
      <c r="A49" s="15"/>
      <c r="B49" s="293" t="s">
        <v>356</v>
      </c>
      <c r="C49" s="299">
        <v>831158.8201614198</v>
      </c>
      <c r="D49" s="63"/>
      <c r="E49" s="15"/>
      <c r="F49" s="15"/>
      <c r="G49" s="15"/>
      <c r="H49" s="15"/>
      <c r="I49" s="15"/>
      <c r="J49" s="15"/>
    </row>
    <row r="50" spans="1:10">
      <c r="A50" s="15"/>
      <c r="B50" s="293" t="s">
        <v>549</v>
      </c>
      <c r="C50" s="299">
        <v>1442734.8487693344</v>
      </c>
      <c r="D50" s="63"/>
      <c r="E50" s="15"/>
      <c r="F50" s="15"/>
      <c r="G50" s="15"/>
      <c r="H50" s="15"/>
      <c r="I50" s="15"/>
      <c r="J50" s="15"/>
    </row>
    <row r="51" spans="1:10">
      <c r="A51" s="15"/>
      <c r="B51" s="293" t="s">
        <v>693</v>
      </c>
      <c r="C51" s="299">
        <v>7417125.5</v>
      </c>
      <c r="D51" s="63"/>
      <c r="E51" s="15"/>
      <c r="F51" s="15"/>
      <c r="G51" s="15"/>
      <c r="H51" s="15"/>
      <c r="I51" s="15"/>
      <c r="J51" s="15"/>
    </row>
    <row r="52" spans="1:10" ht="13.5" thickBot="1">
      <c r="A52" s="15"/>
      <c r="B52" s="273"/>
      <c r="C52" s="274"/>
      <c r="D52" s="828"/>
    </row>
    <row r="53" spans="1:10" ht="13.5" thickTop="1">
      <c r="A53" s="15"/>
      <c r="B53" s="275"/>
      <c r="C53" s="276"/>
      <c r="D53" s="15"/>
    </row>
    <row r="54" spans="1:10">
      <c r="A54" s="15"/>
      <c r="B54" s="277" t="s">
        <v>688</v>
      </c>
      <c r="C54" s="278"/>
      <c r="D54" s="15"/>
    </row>
    <row r="55" spans="1:10">
      <c r="A55" s="15"/>
      <c r="B55" s="279" t="s">
        <v>355</v>
      </c>
      <c r="C55" s="279"/>
      <c r="D55" s="15"/>
    </row>
    <row r="56" spans="1:10" ht="28.5" customHeight="1">
      <c r="A56" s="15"/>
      <c r="B56" s="1267" t="s">
        <v>615</v>
      </c>
      <c r="C56" s="1267"/>
      <c r="D56" s="15"/>
    </row>
    <row r="57" spans="1:10" s="5" customFormat="1" ht="31.5" customHeight="1">
      <c r="B57" s="1265" t="s">
        <v>617</v>
      </c>
      <c r="C57" s="1265"/>
      <c r="D57" s="15"/>
      <c r="E57" s="122"/>
      <c r="F57" s="122"/>
      <c r="G57" s="122"/>
      <c r="H57" s="122"/>
      <c r="I57" s="122"/>
      <c r="J57" s="122"/>
    </row>
    <row r="58" spans="1:10" s="5" customFormat="1" ht="12.75" customHeight="1">
      <c r="B58" s="280"/>
      <c r="C58" s="280"/>
      <c r="D58" s="15"/>
      <c r="E58" s="122"/>
      <c r="F58" s="122"/>
      <c r="G58" s="122"/>
      <c r="H58" s="122"/>
      <c r="I58" s="122"/>
      <c r="J58" s="122"/>
    </row>
    <row r="59" spans="1:10" s="5" customFormat="1">
      <c r="B59" s="1266"/>
      <c r="C59" s="1266"/>
      <c r="D59" s="15"/>
      <c r="E59" s="122"/>
      <c r="F59" s="122"/>
      <c r="G59" s="122"/>
      <c r="H59" s="122"/>
      <c r="I59" s="122"/>
      <c r="J59" s="122"/>
    </row>
    <row r="60" spans="1:10" s="5" customFormat="1">
      <c r="B60" s="1266"/>
      <c r="C60" s="1266"/>
      <c r="D60" s="15"/>
      <c r="E60" s="122"/>
      <c r="F60" s="122"/>
      <c r="G60" s="122"/>
      <c r="H60" s="122"/>
      <c r="I60" s="122"/>
      <c r="J60" s="122"/>
    </row>
    <row r="61" spans="1:10" s="5" customFormat="1">
      <c r="D61" s="15"/>
      <c r="E61" s="122"/>
      <c r="F61" s="122"/>
      <c r="G61" s="122"/>
      <c r="H61" s="122"/>
      <c r="I61" s="122"/>
      <c r="J61" s="122"/>
    </row>
    <row r="62" spans="1:10" s="5" customFormat="1">
      <c r="C62" s="162"/>
      <c r="D62" s="15"/>
      <c r="E62" s="122"/>
      <c r="F62" s="122"/>
      <c r="G62" s="122"/>
      <c r="H62" s="122"/>
      <c r="I62" s="122"/>
      <c r="J62" s="122"/>
    </row>
    <row r="63" spans="1:10" s="5" customFormat="1">
      <c r="C63" s="162"/>
      <c r="D63" s="15"/>
      <c r="E63" s="122"/>
      <c r="F63" s="122"/>
      <c r="G63" s="122"/>
      <c r="H63" s="122"/>
      <c r="I63" s="122"/>
      <c r="J63" s="122"/>
    </row>
    <row r="64" spans="1:10" s="5" customFormat="1">
      <c r="D64" s="15"/>
      <c r="E64" s="122"/>
      <c r="F64" s="122"/>
      <c r="G64" s="122"/>
      <c r="H64" s="122"/>
      <c r="I64" s="122"/>
      <c r="J64" s="122"/>
    </row>
    <row r="65" spans="4:10" s="5" customFormat="1">
      <c r="D65" s="15"/>
      <c r="E65" s="122"/>
      <c r="F65" s="122"/>
      <c r="G65" s="122"/>
      <c r="H65" s="122"/>
      <c r="I65" s="122"/>
      <c r="J65" s="122"/>
    </row>
    <row r="66" spans="4:10" s="5" customFormat="1">
      <c r="D66" s="15"/>
      <c r="E66" s="122"/>
      <c r="F66" s="122"/>
      <c r="G66" s="122"/>
      <c r="H66" s="122"/>
      <c r="I66" s="122"/>
      <c r="J66" s="122"/>
    </row>
    <row r="67" spans="4:10" s="5" customFormat="1">
      <c r="D67" s="15"/>
      <c r="E67" s="122"/>
      <c r="F67" s="122"/>
      <c r="G67" s="122"/>
      <c r="H67" s="122"/>
      <c r="I67" s="122"/>
      <c r="J67" s="122"/>
    </row>
    <row r="68" spans="4:10" s="5" customFormat="1">
      <c r="D68" s="15"/>
      <c r="E68" s="122"/>
      <c r="F68" s="122"/>
      <c r="G68" s="122"/>
      <c r="H68" s="122"/>
      <c r="I68" s="122"/>
      <c r="J68" s="122"/>
    </row>
    <row r="69" spans="4:10" s="5" customFormat="1">
      <c r="D69" s="15"/>
      <c r="E69" s="122"/>
      <c r="F69" s="122"/>
      <c r="G69" s="122"/>
      <c r="H69" s="122"/>
      <c r="I69" s="122"/>
      <c r="J69" s="122"/>
    </row>
    <row r="70" spans="4:10" s="5" customFormat="1">
      <c r="D70" s="15"/>
      <c r="E70" s="122"/>
      <c r="F70" s="122"/>
      <c r="G70" s="122"/>
      <c r="H70" s="122"/>
      <c r="I70" s="122"/>
      <c r="J70" s="122"/>
    </row>
    <row r="71" spans="4:10" s="5" customFormat="1">
      <c r="D71" s="15"/>
      <c r="E71" s="122"/>
      <c r="F71" s="122"/>
      <c r="G71" s="122"/>
      <c r="H71" s="122"/>
      <c r="I71" s="122"/>
      <c r="J71" s="122"/>
    </row>
    <row r="72" spans="4:10" s="5" customFormat="1">
      <c r="D72" s="15"/>
      <c r="E72" s="122"/>
      <c r="F72" s="122"/>
      <c r="G72" s="122"/>
      <c r="H72" s="122"/>
      <c r="I72" s="122"/>
      <c r="J72" s="122"/>
    </row>
    <row r="73" spans="4:10" s="5" customFormat="1">
      <c r="D73" s="15"/>
      <c r="E73" s="122"/>
      <c r="F73" s="122"/>
      <c r="G73" s="122"/>
      <c r="H73" s="122"/>
      <c r="I73" s="122"/>
      <c r="J73" s="122"/>
    </row>
    <row r="74" spans="4:10" s="5" customFormat="1">
      <c r="D74" s="15"/>
      <c r="E74" s="122"/>
      <c r="F74" s="122"/>
      <c r="G74" s="122"/>
      <c r="H74" s="122"/>
      <c r="I74" s="122"/>
      <c r="J74" s="122"/>
    </row>
    <row r="75" spans="4:10" s="5" customFormat="1">
      <c r="D75" s="15"/>
      <c r="E75" s="122"/>
      <c r="F75" s="122"/>
      <c r="G75" s="122"/>
      <c r="H75" s="122"/>
      <c r="I75" s="122"/>
      <c r="J75" s="122"/>
    </row>
    <row r="76" spans="4:10" s="5" customFormat="1">
      <c r="D76" s="15"/>
      <c r="E76" s="122"/>
      <c r="F76" s="122"/>
      <c r="G76" s="122"/>
      <c r="H76" s="122"/>
      <c r="I76" s="122"/>
      <c r="J76" s="122"/>
    </row>
    <row r="77" spans="4:10" s="5" customFormat="1">
      <c r="D77" s="15"/>
      <c r="E77" s="122"/>
      <c r="F77" s="122"/>
      <c r="G77" s="122"/>
      <c r="H77" s="122"/>
      <c r="I77" s="122"/>
      <c r="J77" s="122"/>
    </row>
    <row r="78" spans="4:10" s="5" customFormat="1">
      <c r="D78" s="15"/>
      <c r="E78" s="122"/>
      <c r="F78" s="122"/>
      <c r="G78" s="122"/>
      <c r="H78" s="122"/>
      <c r="I78" s="122"/>
      <c r="J78" s="122"/>
    </row>
    <row r="79" spans="4:10" s="5" customFormat="1">
      <c r="D79" s="122"/>
      <c r="E79" s="122"/>
      <c r="F79" s="122"/>
      <c r="G79" s="122"/>
      <c r="H79" s="122"/>
      <c r="I79" s="122"/>
      <c r="J79" s="122"/>
    </row>
    <row r="80" spans="4:10" s="5" customFormat="1">
      <c r="D80" s="122"/>
      <c r="E80" s="122"/>
      <c r="F80" s="122"/>
      <c r="G80" s="122"/>
      <c r="H80" s="122"/>
      <c r="I80" s="122"/>
      <c r="J80" s="122"/>
    </row>
    <row r="81" spans="4:10" s="5" customFormat="1">
      <c r="D81" s="122"/>
      <c r="E81" s="122"/>
      <c r="F81" s="122"/>
      <c r="G81" s="122"/>
      <c r="H81" s="122"/>
      <c r="I81" s="122"/>
      <c r="J81" s="122"/>
    </row>
    <row r="82" spans="4:10" s="5" customFormat="1">
      <c r="D82" s="122"/>
      <c r="E82" s="122"/>
      <c r="F82" s="122"/>
      <c r="G82" s="122"/>
      <c r="H82" s="122"/>
      <c r="I82" s="122"/>
      <c r="J82" s="122"/>
    </row>
    <row r="83" spans="4:10" s="5" customFormat="1">
      <c r="D83" s="122"/>
      <c r="E83" s="122"/>
      <c r="F83" s="122"/>
      <c r="G83" s="122"/>
      <c r="H83" s="122"/>
      <c r="I83" s="122"/>
      <c r="J83" s="122"/>
    </row>
    <row r="84" spans="4:10" s="5" customFormat="1">
      <c r="D84" s="122"/>
      <c r="E84" s="122"/>
      <c r="F84" s="122"/>
      <c r="G84" s="122"/>
      <c r="H84" s="122"/>
      <c r="I84" s="122"/>
      <c r="J84" s="122"/>
    </row>
    <row r="85" spans="4:10" s="5" customFormat="1">
      <c r="D85" s="122"/>
      <c r="E85" s="122"/>
      <c r="F85" s="122"/>
      <c r="G85" s="122"/>
      <c r="H85" s="122"/>
      <c r="I85" s="122"/>
      <c r="J85" s="122"/>
    </row>
    <row r="86" spans="4:10" s="5" customFormat="1">
      <c r="D86" s="122"/>
      <c r="E86" s="122"/>
      <c r="F86" s="122"/>
      <c r="G86" s="122"/>
      <c r="H86" s="122"/>
      <c r="I86" s="122"/>
      <c r="J86" s="122"/>
    </row>
    <row r="87" spans="4:10" s="5" customFormat="1">
      <c r="D87" s="122"/>
      <c r="E87" s="122"/>
      <c r="F87" s="122"/>
      <c r="G87" s="122"/>
      <c r="H87" s="122"/>
      <c r="I87" s="122"/>
      <c r="J87" s="122"/>
    </row>
    <row r="88" spans="4:10" s="5" customFormat="1">
      <c r="D88" s="122"/>
      <c r="E88" s="122"/>
      <c r="F88" s="122"/>
      <c r="G88" s="122"/>
      <c r="H88" s="122"/>
      <c r="I88" s="122"/>
      <c r="J88" s="122"/>
    </row>
    <row r="89" spans="4:10" s="5" customFormat="1">
      <c r="D89" s="122"/>
      <c r="E89" s="122"/>
      <c r="F89" s="122"/>
      <c r="G89" s="122"/>
      <c r="H89" s="122"/>
      <c r="I89" s="122"/>
      <c r="J89" s="122"/>
    </row>
    <row r="90" spans="4:10" s="5" customFormat="1">
      <c r="D90" s="122"/>
      <c r="E90" s="122"/>
      <c r="F90" s="122"/>
      <c r="G90" s="122"/>
      <c r="H90" s="122"/>
      <c r="I90" s="122"/>
      <c r="J90" s="122"/>
    </row>
    <row r="91" spans="4:10" s="5" customFormat="1">
      <c r="D91" s="122"/>
      <c r="E91" s="122"/>
      <c r="F91" s="122"/>
      <c r="G91" s="122"/>
      <c r="H91" s="122"/>
      <c r="I91" s="122"/>
      <c r="J91" s="122"/>
    </row>
    <row r="92" spans="4:10" s="5" customFormat="1">
      <c r="D92" s="122"/>
      <c r="E92" s="122"/>
      <c r="F92" s="122"/>
      <c r="G92" s="122"/>
      <c r="H92" s="122"/>
      <c r="I92" s="122"/>
      <c r="J92" s="122"/>
    </row>
    <row r="93" spans="4:10" s="5" customFormat="1">
      <c r="D93" s="122"/>
      <c r="E93" s="122"/>
      <c r="F93" s="122"/>
      <c r="G93" s="122"/>
      <c r="H93" s="122"/>
      <c r="I93" s="122"/>
      <c r="J93" s="122"/>
    </row>
    <row r="94" spans="4:10" s="5" customFormat="1">
      <c r="D94" s="122"/>
      <c r="E94" s="122"/>
      <c r="F94" s="122"/>
      <c r="G94" s="122"/>
      <c r="H94" s="122"/>
      <c r="I94" s="122"/>
      <c r="J94" s="122"/>
    </row>
    <row r="95" spans="4:10" s="5" customFormat="1">
      <c r="D95" s="122"/>
      <c r="E95" s="122"/>
      <c r="F95" s="122"/>
      <c r="G95" s="122"/>
      <c r="H95" s="122"/>
      <c r="I95" s="122"/>
      <c r="J95" s="122"/>
    </row>
    <row r="96" spans="4:10" s="5" customFormat="1">
      <c r="D96" s="122"/>
      <c r="E96" s="122"/>
      <c r="F96" s="122"/>
      <c r="G96" s="122"/>
      <c r="H96" s="122"/>
      <c r="I96" s="122"/>
      <c r="J96" s="122"/>
    </row>
    <row r="97" spans="4:10" s="5" customFormat="1">
      <c r="D97" s="122"/>
      <c r="E97" s="122"/>
      <c r="F97" s="122"/>
      <c r="G97" s="122"/>
      <c r="H97" s="122"/>
      <c r="I97" s="122"/>
      <c r="J97" s="122"/>
    </row>
    <row r="98" spans="4:10" s="5" customFormat="1">
      <c r="D98" s="122"/>
      <c r="E98" s="122"/>
      <c r="F98" s="122"/>
      <c r="G98" s="122"/>
      <c r="H98" s="122"/>
      <c r="I98" s="122"/>
      <c r="J98" s="122"/>
    </row>
    <row r="99" spans="4:10" s="5" customFormat="1">
      <c r="D99" s="122"/>
      <c r="E99" s="122"/>
      <c r="F99" s="122"/>
      <c r="G99" s="122"/>
      <c r="H99" s="122"/>
      <c r="I99" s="122"/>
      <c r="J99" s="122"/>
    </row>
    <row r="100" spans="4:10" s="5" customFormat="1">
      <c r="D100" s="122"/>
      <c r="E100" s="122"/>
      <c r="F100" s="122"/>
      <c r="G100" s="122"/>
      <c r="H100" s="122"/>
      <c r="I100" s="122"/>
      <c r="J100" s="122"/>
    </row>
    <row r="101" spans="4:10" s="5" customFormat="1">
      <c r="D101" s="122"/>
      <c r="E101" s="122"/>
      <c r="F101" s="122"/>
      <c r="G101" s="122"/>
      <c r="H101" s="122"/>
      <c r="I101" s="122"/>
      <c r="J101" s="122"/>
    </row>
    <row r="102" spans="4:10" s="5" customFormat="1">
      <c r="D102" s="122"/>
      <c r="E102" s="122"/>
      <c r="F102" s="122"/>
      <c r="G102" s="122"/>
      <c r="H102" s="122"/>
      <c r="I102" s="122"/>
      <c r="J102" s="122"/>
    </row>
    <row r="103" spans="4:10" s="5" customFormat="1">
      <c r="D103" s="122"/>
      <c r="E103" s="122"/>
      <c r="F103" s="122"/>
      <c r="G103" s="122"/>
      <c r="H103" s="122"/>
      <c r="I103" s="122"/>
      <c r="J103" s="122"/>
    </row>
    <row r="104" spans="4:10" s="5" customFormat="1">
      <c r="D104" s="122"/>
      <c r="E104" s="122"/>
      <c r="F104" s="122"/>
      <c r="G104" s="122"/>
      <c r="H104" s="122"/>
      <c r="I104" s="122"/>
      <c r="J104" s="122"/>
    </row>
    <row r="105" spans="4:10" s="5" customFormat="1">
      <c r="D105" s="122"/>
      <c r="E105" s="122"/>
      <c r="F105" s="122"/>
      <c r="G105" s="122"/>
      <c r="H105" s="122"/>
      <c r="I105" s="122"/>
      <c r="J105" s="122"/>
    </row>
    <row r="106" spans="4:10" s="5" customFormat="1">
      <c r="D106" s="122"/>
      <c r="E106" s="122"/>
      <c r="F106" s="122"/>
      <c r="G106" s="122"/>
      <c r="H106" s="122"/>
      <c r="I106" s="122"/>
      <c r="J106" s="122"/>
    </row>
    <row r="107" spans="4:10" s="5" customFormat="1">
      <c r="D107" s="122"/>
      <c r="E107" s="122"/>
      <c r="F107" s="122"/>
      <c r="G107" s="122"/>
      <c r="H107" s="122"/>
      <c r="I107" s="122"/>
      <c r="J107" s="122"/>
    </row>
    <row r="108" spans="4:10" s="5" customFormat="1">
      <c r="D108" s="122"/>
      <c r="E108" s="122"/>
      <c r="F108" s="122"/>
      <c r="G108" s="122"/>
      <c r="H108" s="122"/>
      <c r="I108" s="122"/>
      <c r="J108" s="122"/>
    </row>
    <row r="109" spans="4:10" s="5" customFormat="1">
      <c r="D109" s="122"/>
      <c r="E109" s="122"/>
      <c r="F109" s="122"/>
      <c r="G109" s="122"/>
      <c r="H109" s="122"/>
      <c r="I109" s="122"/>
      <c r="J109" s="122"/>
    </row>
    <row r="110" spans="4:10" s="5" customFormat="1">
      <c r="D110" s="122"/>
      <c r="E110" s="122"/>
      <c r="F110" s="122"/>
      <c r="G110" s="122"/>
      <c r="H110" s="122"/>
      <c r="I110" s="122"/>
      <c r="J110" s="122"/>
    </row>
    <row r="111" spans="4:10" s="5" customFormat="1">
      <c r="D111" s="122"/>
      <c r="E111" s="122"/>
      <c r="F111" s="122"/>
      <c r="G111" s="122"/>
      <c r="H111" s="122"/>
      <c r="I111" s="122"/>
      <c r="J111" s="122"/>
    </row>
    <row r="112" spans="4:10" s="5" customFormat="1">
      <c r="D112" s="122"/>
      <c r="E112" s="122"/>
      <c r="F112" s="122"/>
      <c r="G112" s="122"/>
      <c r="H112" s="122"/>
      <c r="I112" s="122"/>
      <c r="J112" s="122"/>
    </row>
    <row r="113" spans="4:10" s="5" customFormat="1">
      <c r="D113" s="122"/>
      <c r="E113" s="122"/>
      <c r="F113" s="122"/>
      <c r="G113" s="122"/>
      <c r="H113" s="122"/>
      <c r="I113" s="122"/>
      <c r="J113" s="122"/>
    </row>
    <row r="114" spans="4:10" s="5" customFormat="1">
      <c r="D114" s="122"/>
      <c r="E114" s="122"/>
      <c r="F114" s="122"/>
      <c r="G114" s="122"/>
      <c r="H114" s="122"/>
      <c r="I114" s="122"/>
      <c r="J114" s="122"/>
    </row>
    <row r="115" spans="4:10" s="5" customFormat="1">
      <c r="D115" s="122"/>
      <c r="E115" s="122"/>
      <c r="F115" s="122"/>
      <c r="G115" s="122"/>
      <c r="H115" s="122"/>
      <c r="I115" s="122"/>
      <c r="J115" s="122"/>
    </row>
    <row r="116" spans="4:10" s="5" customFormat="1">
      <c r="D116" s="122"/>
      <c r="E116" s="122"/>
      <c r="F116" s="122"/>
      <c r="G116" s="122"/>
      <c r="H116" s="122"/>
      <c r="I116" s="122"/>
      <c r="J116" s="122"/>
    </row>
    <row r="117" spans="4:10" s="5" customFormat="1">
      <c r="D117" s="122"/>
      <c r="E117" s="122"/>
      <c r="F117" s="122"/>
      <c r="G117" s="122"/>
      <c r="H117" s="122"/>
      <c r="I117" s="122"/>
      <c r="J117" s="122"/>
    </row>
    <row r="118" spans="4:10" s="5" customFormat="1">
      <c r="D118" s="122"/>
      <c r="E118" s="122"/>
      <c r="F118" s="122"/>
      <c r="G118" s="122"/>
      <c r="H118" s="122"/>
      <c r="I118" s="122"/>
      <c r="J118" s="122"/>
    </row>
    <row r="119" spans="4:10" s="5" customFormat="1">
      <c r="D119" s="122"/>
      <c r="E119" s="122"/>
      <c r="F119" s="122"/>
      <c r="G119" s="122"/>
      <c r="H119" s="122"/>
      <c r="I119" s="122"/>
      <c r="J119" s="122"/>
    </row>
    <row r="120" spans="4:10" s="5" customFormat="1">
      <c r="D120" s="122"/>
      <c r="E120" s="122"/>
      <c r="F120" s="122"/>
      <c r="G120" s="122"/>
      <c r="H120" s="122"/>
      <c r="I120" s="122"/>
      <c r="J120" s="122"/>
    </row>
    <row r="121" spans="4:10" s="5" customFormat="1">
      <c r="D121" s="122"/>
      <c r="E121" s="122"/>
      <c r="F121" s="122"/>
      <c r="G121" s="122"/>
      <c r="H121" s="122"/>
      <c r="I121" s="122"/>
      <c r="J121" s="122"/>
    </row>
    <row r="122" spans="4:10" s="5" customFormat="1">
      <c r="D122" s="122"/>
      <c r="E122" s="122"/>
      <c r="F122" s="122"/>
      <c r="G122" s="122"/>
      <c r="H122" s="122"/>
      <c r="I122" s="122"/>
      <c r="J122" s="122"/>
    </row>
    <row r="123" spans="4:10" s="5" customFormat="1">
      <c r="D123" s="122"/>
      <c r="E123" s="122"/>
      <c r="F123" s="122"/>
      <c r="G123" s="122"/>
      <c r="H123" s="122"/>
      <c r="I123" s="122"/>
      <c r="J123" s="122"/>
    </row>
    <row r="124" spans="4:10" s="5" customFormat="1">
      <c r="D124" s="122"/>
      <c r="E124" s="122"/>
      <c r="F124" s="122"/>
      <c r="G124" s="122"/>
      <c r="H124" s="122"/>
      <c r="I124" s="122"/>
      <c r="J124" s="122"/>
    </row>
    <row r="125" spans="4:10" s="5" customFormat="1">
      <c r="D125" s="122"/>
      <c r="E125" s="122"/>
      <c r="F125" s="122"/>
      <c r="G125" s="122"/>
      <c r="H125" s="122"/>
      <c r="I125" s="122"/>
      <c r="J125" s="122"/>
    </row>
    <row r="126" spans="4:10" s="5" customFormat="1">
      <c r="D126" s="122"/>
      <c r="E126" s="122"/>
      <c r="F126" s="122"/>
      <c r="G126" s="122"/>
      <c r="H126" s="122"/>
      <c r="I126" s="122"/>
      <c r="J126" s="122"/>
    </row>
    <row r="127" spans="4:10" s="5" customFormat="1">
      <c r="D127" s="122"/>
      <c r="E127" s="122"/>
      <c r="F127" s="122"/>
      <c r="G127" s="122"/>
      <c r="H127" s="122"/>
      <c r="I127" s="122"/>
      <c r="J127" s="122"/>
    </row>
    <row r="128" spans="4:10" s="5" customFormat="1">
      <c r="D128" s="122"/>
      <c r="E128" s="122"/>
      <c r="F128" s="122"/>
      <c r="G128" s="122"/>
      <c r="H128" s="122"/>
      <c r="I128" s="122"/>
      <c r="J128" s="122"/>
    </row>
    <row r="129" spans="4:10" s="5" customFormat="1">
      <c r="D129" s="122"/>
      <c r="E129" s="122"/>
      <c r="F129" s="122"/>
      <c r="G129" s="122"/>
      <c r="H129" s="122"/>
      <c r="I129" s="122"/>
      <c r="J129" s="122"/>
    </row>
    <row r="130" spans="4:10" s="5" customFormat="1">
      <c r="D130" s="122"/>
      <c r="E130" s="122"/>
      <c r="F130" s="122"/>
      <c r="G130" s="122"/>
      <c r="H130" s="122"/>
      <c r="I130" s="122"/>
      <c r="J130" s="122"/>
    </row>
    <row r="131" spans="4:10" s="5" customFormat="1">
      <c r="D131" s="122"/>
      <c r="E131" s="122"/>
      <c r="F131" s="122"/>
      <c r="G131" s="122"/>
      <c r="H131" s="122"/>
      <c r="I131" s="122"/>
      <c r="J131" s="122"/>
    </row>
    <row r="132" spans="4:10" s="5" customFormat="1">
      <c r="D132" s="122"/>
      <c r="E132" s="122"/>
      <c r="F132" s="122"/>
      <c r="G132" s="122"/>
      <c r="H132" s="122"/>
      <c r="I132" s="122"/>
      <c r="J132" s="122"/>
    </row>
    <row r="133" spans="4:10" s="5" customFormat="1">
      <c r="D133" s="122"/>
      <c r="E133" s="122"/>
      <c r="F133" s="122"/>
      <c r="G133" s="122"/>
      <c r="H133" s="122"/>
      <c r="I133" s="122"/>
      <c r="J133" s="122"/>
    </row>
    <row r="134" spans="4:10" s="5" customFormat="1">
      <c r="D134" s="122"/>
      <c r="E134" s="122"/>
      <c r="F134" s="122"/>
      <c r="G134" s="122"/>
      <c r="H134" s="122"/>
      <c r="I134" s="122"/>
      <c r="J134" s="122"/>
    </row>
    <row r="135" spans="4:10" s="5" customFormat="1">
      <c r="D135" s="122"/>
      <c r="E135" s="122"/>
      <c r="F135" s="122"/>
      <c r="G135" s="122"/>
      <c r="H135" s="122"/>
      <c r="I135" s="122"/>
      <c r="J135" s="122"/>
    </row>
    <row r="136" spans="4:10" s="5" customFormat="1">
      <c r="D136" s="122"/>
      <c r="E136" s="122"/>
      <c r="F136" s="122"/>
      <c r="G136" s="122"/>
      <c r="H136" s="122"/>
      <c r="I136" s="122"/>
      <c r="J136" s="122"/>
    </row>
    <row r="137" spans="4:10" s="5" customFormat="1">
      <c r="D137" s="122"/>
      <c r="E137" s="122"/>
      <c r="F137" s="122"/>
      <c r="G137" s="122"/>
      <c r="H137" s="122"/>
      <c r="I137" s="122"/>
      <c r="J137" s="122"/>
    </row>
    <row r="138" spans="4:10" s="5" customFormat="1">
      <c r="D138" s="122"/>
      <c r="E138" s="122"/>
      <c r="F138" s="122"/>
      <c r="G138" s="122"/>
      <c r="H138" s="122"/>
      <c r="I138" s="122"/>
      <c r="J138" s="122"/>
    </row>
    <row r="139" spans="4:10" s="5" customFormat="1">
      <c r="D139" s="122"/>
      <c r="E139" s="122"/>
      <c r="F139" s="122"/>
      <c r="G139" s="122"/>
      <c r="H139" s="122"/>
      <c r="I139" s="122"/>
      <c r="J139" s="122"/>
    </row>
    <row r="140" spans="4:10" s="5" customFormat="1">
      <c r="D140" s="122"/>
      <c r="E140" s="122"/>
      <c r="F140" s="122"/>
      <c r="G140" s="122"/>
      <c r="H140" s="122"/>
      <c r="I140" s="122"/>
      <c r="J140" s="122"/>
    </row>
    <row r="141" spans="4:10" s="5" customFormat="1">
      <c r="D141" s="122"/>
      <c r="E141" s="122"/>
      <c r="F141" s="122"/>
      <c r="G141" s="122"/>
      <c r="H141" s="122"/>
      <c r="I141" s="122"/>
      <c r="J141" s="122"/>
    </row>
    <row r="142" spans="4:10" s="5" customFormat="1">
      <c r="D142" s="122"/>
      <c r="E142" s="122"/>
      <c r="F142" s="122"/>
      <c r="G142" s="122"/>
      <c r="H142" s="122"/>
      <c r="I142" s="122"/>
      <c r="J142" s="122"/>
    </row>
    <row r="143" spans="4:10" s="5" customFormat="1">
      <c r="D143" s="122"/>
      <c r="E143" s="122"/>
      <c r="F143" s="122"/>
      <c r="G143" s="122"/>
      <c r="H143" s="122"/>
      <c r="I143" s="122"/>
      <c r="J143" s="122"/>
    </row>
    <row r="144" spans="4:10" s="5" customFormat="1">
      <c r="D144" s="122"/>
      <c r="E144" s="122"/>
      <c r="F144" s="122"/>
      <c r="G144" s="122"/>
      <c r="H144" s="122"/>
      <c r="I144" s="122"/>
      <c r="J144" s="122"/>
    </row>
    <row r="145" spans="4:10" s="5" customFormat="1">
      <c r="D145" s="122"/>
      <c r="E145" s="122"/>
      <c r="F145" s="122"/>
      <c r="G145" s="122"/>
      <c r="H145" s="122"/>
      <c r="I145" s="122"/>
      <c r="J145" s="122"/>
    </row>
    <row r="146" spans="4:10" s="5" customFormat="1">
      <c r="D146" s="122"/>
      <c r="E146" s="122"/>
      <c r="F146" s="122"/>
      <c r="G146" s="122"/>
      <c r="H146" s="122"/>
      <c r="I146" s="122"/>
      <c r="J146" s="122"/>
    </row>
    <row r="147" spans="4:10" s="5" customFormat="1">
      <c r="D147" s="122"/>
      <c r="E147" s="122"/>
      <c r="F147" s="122"/>
      <c r="G147" s="122"/>
      <c r="H147" s="122"/>
      <c r="I147" s="122"/>
      <c r="J147" s="122"/>
    </row>
    <row r="148" spans="4:10" s="5" customFormat="1">
      <c r="D148" s="122"/>
      <c r="E148" s="122"/>
      <c r="F148" s="122"/>
      <c r="G148" s="122"/>
      <c r="H148" s="122"/>
      <c r="I148" s="122"/>
      <c r="J148" s="122"/>
    </row>
    <row r="149" spans="4:10" s="5" customFormat="1">
      <c r="D149" s="122"/>
      <c r="E149" s="122"/>
      <c r="F149" s="122"/>
      <c r="G149" s="122"/>
      <c r="H149" s="122"/>
      <c r="I149" s="122"/>
      <c r="J149" s="122"/>
    </row>
    <row r="150" spans="4:10" s="5" customFormat="1">
      <c r="D150" s="122"/>
      <c r="E150" s="122"/>
      <c r="F150" s="122"/>
      <c r="G150" s="122"/>
      <c r="H150" s="122"/>
      <c r="I150" s="122"/>
      <c r="J150" s="122"/>
    </row>
    <row r="151" spans="4:10" s="5" customFormat="1">
      <c r="D151" s="122"/>
      <c r="E151" s="122"/>
      <c r="F151" s="122"/>
      <c r="G151" s="122"/>
      <c r="H151" s="122"/>
      <c r="I151" s="122"/>
      <c r="J151" s="122"/>
    </row>
    <row r="152" spans="4:10" s="5" customFormat="1">
      <c r="D152" s="122"/>
      <c r="E152" s="122"/>
      <c r="F152" s="122"/>
      <c r="G152" s="122"/>
      <c r="H152" s="122"/>
      <c r="I152" s="122"/>
      <c r="J152" s="122"/>
    </row>
    <row r="153" spans="4:10" s="5" customFormat="1">
      <c r="D153" s="122"/>
      <c r="E153" s="122"/>
      <c r="F153" s="122"/>
      <c r="G153" s="122"/>
      <c r="H153" s="122"/>
      <c r="I153" s="122"/>
      <c r="J153" s="122"/>
    </row>
    <row r="154" spans="4:10" s="5" customFormat="1">
      <c r="D154" s="122"/>
      <c r="E154" s="122"/>
      <c r="F154" s="122"/>
      <c r="G154" s="122"/>
      <c r="H154" s="122"/>
      <c r="I154" s="122"/>
      <c r="J154" s="122"/>
    </row>
    <row r="155" spans="4:10" s="5" customFormat="1">
      <c r="D155" s="122"/>
      <c r="E155" s="122"/>
      <c r="F155" s="122"/>
      <c r="G155" s="122"/>
      <c r="H155" s="122"/>
      <c r="I155" s="122"/>
      <c r="J155" s="122"/>
    </row>
    <row r="156" spans="4:10" s="5" customFormat="1">
      <c r="D156" s="122"/>
      <c r="E156" s="122"/>
      <c r="F156" s="122"/>
      <c r="G156" s="122"/>
      <c r="H156" s="122"/>
      <c r="I156" s="122"/>
      <c r="J156" s="122"/>
    </row>
    <row r="157" spans="4:10" s="5" customFormat="1">
      <c r="D157" s="122"/>
      <c r="E157" s="122"/>
      <c r="F157" s="122"/>
      <c r="G157" s="122"/>
      <c r="H157" s="122"/>
      <c r="I157" s="122"/>
      <c r="J157" s="122"/>
    </row>
    <row r="158" spans="4:10" s="5" customFormat="1">
      <c r="D158" s="122"/>
      <c r="E158" s="122"/>
      <c r="F158" s="122"/>
      <c r="G158" s="122"/>
      <c r="H158" s="122"/>
      <c r="I158" s="122"/>
      <c r="J158" s="122"/>
    </row>
    <row r="159" spans="4:10" s="5" customFormat="1">
      <c r="D159" s="122"/>
      <c r="E159" s="122"/>
      <c r="F159" s="122"/>
      <c r="G159" s="122"/>
      <c r="H159" s="122"/>
      <c r="I159" s="122"/>
      <c r="J159" s="122"/>
    </row>
    <row r="160" spans="4:10" s="5" customFormat="1">
      <c r="D160" s="122"/>
      <c r="E160" s="122"/>
      <c r="F160" s="122"/>
      <c r="G160" s="122"/>
      <c r="H160" s="122"/>
      <c r="I160" s="122"/>
      <c r="J160" s="122"/>
    </row>
    <row r="161" spans="4:10" s="5" customFormat="1">
      <c r="D161" s="122"/>
      <c r="E161" s="122"/>
      <c r="F161" s="122"/>
      <c r="G161" s="122"/>
      <c r="H161" s="122"/>
      <c r="I161" s="122"/>
      <c r="J161" s="122"/>
    </row>
    <row r="162" spans="4:10" s="5" customFormat="1">
      <c r="D162" s="122"/>
      <c r="E162" s="122"/>
      <c r="F162" s="122"/>
      <c r="G162" s="122"/>
      <c r="H162" s="122"/>
      <c r="I162" s="122"/>
      <c r="J162" s="122"/>
    </row>
    <row r="163" spans="4:10" s="5" customFormat="1">
      <c r="D163" s="122"/>
      <c r="E163" s="122"/>
      <c r="F163" s="122"/>
      <c r="G163" s="122"/>
      <c r="H163" s="122"/>
      <c r="I163" s="122"/>
      <c r="J163" s="122"/>
    </row>
    <row r="164" spans="4:10" s="5" customFormat="1">
      <c r="D164" s="122"/>
      <c r="E164" s="122"/>
      <c r="F164" s="122"/>
      <c r="G164" s="122"/>
      <c r="H164" s="122"/>
      <c r="I164" s="122"/>
      <c r="J164" s="122"/>
    </row>
    <row r="165" spans="4:10" s="5" customFormat="1">
      <c r="D165" s="122"/>
      <c r="E165" s="122"/>
      <c r="F165" s="122"/>
      <c r="G165" s="122"/>
      <c r="H165" s="122"/>
      <c r="I165" s="122"/>
      <c r="J165" s="122"/>
    </row>
    <row r="166" spans="4:10" s="5" customFormat="1">
      <c r="D166" s="122"/>
      <c r="E166" s="122"/>
      <c r="F166" s="122"/>
      <c r="G166" s="122"/>
      <c r="H166" s="122"/>
      <c r="I166" s="122"/>
      <c r="J166" s="122"/>
    </row>
    <row r="167" spans="4:10" s="5" customFormat="1">
      <c r="D167" s="122"/>
      <c r="E167" s="122"/>
      <c r="F167" s="122"/>
      <c r="G167" s="122"/>
      <c r="H167" s="122"/>
      <c r="I167" s="122"/>
      <c r="J167" s="122"/>
    </row>
    <row r="168" spans="4:10" s="5" customFormat="1">
      <c r="D168" s="122"/>
      <c r="E168" s="122"/>
      <c r="F168" s="122"/>
      <c r="G168" s="122"/>
      <c r="H168" s="122"/>
      <c r="I168" s="122"/>
      <c r="J168" s="122"/>
    </row>
    <row r="169" spans="4:10" s="5" customFormat="1">
      <c r="D169" s="122"/>
      <c r="E169" s="122"/>
      <c r="F169" s="122"/>
      <c r="G169" s="122"/>
      <c r="H169" s="122"/>
      <c r="I169" s="122"/>
      <c r="J169" s="122"/>
    </row>
    <row r="170" spans="4:10" s="5" customFormat="1">
      <c r="D170" s="122"/>
      <c r="E170" s="122"/>
      <c r="F170" s="122"/>
      <c r="G170" s="122"/>
      <c r="H170" s="122"/>
      <c r="I170" s="122"/>
      <c r="J170" s="122"/>
    </row>
    <row r="171" spans="4:10" s="5" customFormat="1">
      <c r="D171" s="122"/>
      <c r="E171" s="122"/>
      <c r="F171" s="122"/>
      <c r="G171" s="122"/>
      <c r="H171" s="122"/>
      <c r="I171" s="122"/>
      <c r="J171" s="122"/>
    </row>
    <row r="172" spans="4:10" s="5" customFormat="1">
      <c r="D172" s="122"/>
      <c r="E172" s="122"/>
      <c r="F172" s="122"/>
      <c r="G172" s="122"/>
      <c r="H172" s="122"/>
      <c r="I172" s="122"/>
      <c r="J172" s="122"/>
    </row>
    <row r="173" spans="4:10" s="5" customFormat="1">
      <c r="D173" s="122"/>
      <c r="E173" s="122"/>
      <c r="F173" s="122"/>
      <c r="G173" s="122"/>
      <c r="H173" s="122"/>
      <c r="I173" s="122"/>
      <c r="J173" s="122"/>
    </row>
    <row r="174" spans="4:10" s="5" customFormat="1">
      <c r="D174" s="122"/>
      <c r="E174" s="122"/>
      <c r="F174" s="122"/>
      <c r="G174" s="122"/>
      <c r="H174" s="122"/>
      <c r="I174" s="122"/>
      <c r="J174" s="122"/>
    </row>
    <row r="175" spans="4:10" s="5" customFormat="1">
      <c r="D175" s="122"/>
      <c r="E175" s="122"/>
      <c r="F175" s="122"/>
      <c r="G175" s="122"/>
      <c r="H175" s="122"/>
      <c r="I175" s="122"/>
      <c r="J175" s="122"/>
    </row>
    <row r="176" spans="4:10" s="5" customFormat="1">
      <c r="D176" s="122"/>
      <c r="E176" s="122"/>
      <c r="F176" s="122"/>
      <c r="G176" s="122"/>
      <c r="H176" s="122"/>
      <c r="I176" s="122"/>
      <c r="J176" s="122"/>
    </row>
    <row r="177" spans="4:10" s="5" customFormat="1">
      <c r="D177" s="122"/>
      <c r="E177" s="122"/>
      <c r="F177" s="122"/>
      <c r="G177" s="122"/>
      <c r="H177" s="122"/>
      <c r="I177" s="122"/>
      <c r="J177" s="122"/>
    </row>
    <row r="178" spans="4:10" s="5" customFormat="1">
      <c r="D178" s="122"/>
      <c r="E178" s="122"/>
      <c r="F178" s="122"/>
      <c r="G178" s="122"/>
      <c r="H178" s="122"/>
      <c r="I178" s="122"/>
      <c r="J178" s="122"/>
    </row>
    <row r="179" spans="4:10" s="5" customFormat="1">
      <c r="D179" s="122"/>
      <c r="E179" s="122"/>
      <c r="F179" s="122"/>
      <c r="G179" s="122"/>
      <c r="H179" s="122"/>
      <c r="I179" s="122"/>
      <c r="J179" s="122"/>
    </row>
    <row r="180" spans="4:10" s="5" customFormat="1">
      <c r="D180" s="122"/>
      <c r="E180" s="122"/>
      <c r="F180" s="122"/>
      <c r="G180" s="122"/>
      <c r="H180" s="122"/>
      <c r="I180" s="122"/>
      <c r="J180" s="122"/>
    </row>
    <row r="181" spans="4:10" s="5" customFormat="1">
      <c r="D181" s="122"/>
      <c r="E181" s="122"/>
      <c r="F181" s="122"/>
      <c r="G181" s="122"/>
      <c r="H181" s="122"/>
      <c r="I181" s="122"/>
      <c r="J181" s="122"/>
    </row>
    <row r="182" spans="4:10" s="5" customFormat="1">
      <c r="D182" s="122"/>
      <c r="E182" s="122"/>
      <c r="F182" s="122"/>
      <c r="G182" s="122"/>
      <c r="H182" s="122"/>
      <c r="I182" s="122"/>
      <c r="J182" s="122"/>
    </row>
    <row r="183" spans="4:10" s="5" customFormat="1">
      <c r="D183" s="122"/>
      <c r="E183" s="122"/>
      <c r="F183" s="122"/>
      <c r="G183" s="122"/>
      <c r="H183" s="122"/>
      <c r="I183" s="122"/>
      <c r="J183" s="122"/>
    </row>
    <row r="184" spans="4:10" s="5" customFormat="1">
      <c r="D184" s="122"/>
      <c r="E184" s="122"/>
      <c r="F184" s="122"/>
      <c r="G184" s="122"/>
      <c r="H184" s="122"/>
      <c r="I184" s="122"/>
      <c r="J184" s="122"/>
    </row>
    <row r="185" spans="4:10" s="5" customFormat="1">
      <c r="D185" s="122"/>
      <c r="E185" s="122"/>
      <c r="F185" s="122"/>
      <c r="G185" s="122"/>
      <c r="H185" s="122"/>
      <c r="I185" s="122"/>
      <c r="J185" s="122"/>
    </row>
    <row r="186" spans="4:10" s="5" customFormat="1">
      <c r="D186" s="122"/>
      <c r="E186" s="122"/>
      <c r="F186" s="122"/>
      <c r="G186" s="122"/>
      <c r="H186" s="122"/>
      <c r="I186" s="122"/>
      <c r="J186" s="122"/>
    </row>
    <row r="187" spans="4:10" s="5" customFormat="1">
      <c r="D187" s="122"/>
      <c r="E187" s="122"/>
      <c r="F187" s="122"/>
      <c r="G187" s="122"/>
      <c r="H187" s="122"/>
      <c r="I187" s="122"/>
      <c r="J187" s="122"/>
    </row>
    <row r="188" spans="4:10" s="5" customFormat="1">
      <c r="D188" s="122"/>
      <c r="E188" s="122"/>
      <c r="F188" s="122"/>
      <c r="G188" s="122"/>
      <c r="H188" s="122"/>
      <c r="I188" s="122"/>
      <c r="J188" s="122"/>
    </row>
    <row r="189" spans="4:10" s="5" customFormat="1">
      <c r="D189" s="122"/>
      <c r="E189" s="122"/>
      <c r="F189" s="122"/>
      <c r="G189" s="122"/>
      <c r="H189" s="122"/>
      <c r="I189" s="122"/>
      <c r="J189" s="122"/>
    </row>
    <row r="190" spans="4:10" s="5" customFormat="1">
      <c r="D190" s="122"/>
      <c r="E190" s="122"/>
      <c r="F190" s="122"/>
      <c r="G190" s="122"/>
      <c r="H190" s="122"/>
      <c r="I190" s="122"/>
      <c r="J190" s="122"/>
    </row>
    <row r="191" spans="4:10" s="5" customFormat="1">
      <c r="D191" s="122"/>
      <c r="E191" s="122"/>
      <c r="F191" s="122"/>
      <c r="G191" s="122"/>
      <c r="H191" s="122"/>
      <c r="I191" s="122"/>
      <c r="J191" s="122"/>
    </row>
    <row r="192" spans="4:10" s="5" customFormat="1">
      <c r="D192" s="122"/>
      <c r="E192" s="122"/>
      <c r="F192" s="122"/>
      <c r="G192" s="122"/>
      <c r="H192" s="122"/>
      <c r="I192" s="122"/>
      <c r="J192" s="122"/>
    </row>
    <row r="193" spans="4:10" s="5" customFormat="1">
      <c r="D193" s="122"/>
      <c r="E193" s="122"/>
      <c r="F193" s="122"/>
      <c r="G193" s="122"/>
      <c r="H193" s="122"/>
      <c r="I193" s="122"/>
      <c r="J193" s="122"/>
    </row>
    <row r="194" spans="4:10" s="5" customFormat="1">
      <c r="D194" s="122"/>
      <c r="E194" s="122"/>
      <c r="F194" s="122"/>
      <c r="G194" s="122"/>
      <c r="H194" s="122"/>
      <c r="I194" s="122"/>
      <c r="J194" s="122"/>
    </row>
    <row r="195" spans="4:10" s="5" customFormat="1">
      <c r="D195" s="122"/>
      <c r="E195" s="122"/>
      <c r="F195" s="122"/>
      <c r="G195" s="122"/>
      <c r="H195" s="122"/>
      <c r="I195" s="122"/>
      <c r="J195" s="122"/>
    </row>
    <row r="196" spans="4:10" s="5" customFormat="1">
      <c r="D196" s="122"/>
      <c r="E196" s="122"/>
      <c r="F196" s="122"/>
      <c r="G196" s="122"/>
      <c r="H196" s="122"/>
      <c r="I196" s="122"/>
      <c r="J196" s="122"/>
    </row>
    <row r="197" spans="4:10" s="5" customFormat="1">
      <c r="D197" s="122"/>
      <c r="E197" s="122"/>
      <c r="F197" s="122"/>
      <c r="G197" s="122"/>
      <c r="H197" s="122"/>
      <c r="I197" s="122"/>
      <c r="J197" s="122"/>
    </row>
    <row r="198" spans="4:10" s="5" customFormat="1">
      <c r="D198" s="122"/>
      <c r="E198" s="122"/>
      <c r="F198" s="122"/>
      <c r="G198" s="122"/>
      <c r="H198" s="122"/>
      <c r="I198" s="122"/>
      <c r="J198" s="122"/>
    </row>
    <row r="199" spans="4:10" s="5" customFormat="1">
      <c r="D199" s="122"/>
      <c r="E199" s="122"/>
      <c r="F199" s="122"/>
      <c r="G199" s="122"/>
      <c r="H199" s="122"/>
      <c r="I199" s="122"/>
      <c r="J199" s="122"/>
    </row>
    <row r="200" spans="4:10" s="5" customFormat="1">
      <c r="D200" s="122"/>
      <c r="E200" s="122"/>
      <c r="F200" s="122"/>
      <c r="G200" s="122"/>
      <c r="H200" s="122"/>
      <c r="I200" s="122"/>
      <c r="J200" s="122"/>
    </row>
    <row r="201" spans="4:10" s="5" customFormat="1">
      <c r="D201" s="122"/>
      <c r="E201" s="122"/>
      <c r="F201" s="122"/>
      <c r="G201" s="122"/>
      <c r="H201" s="122"/>
      <c r="I201" s="122"/>
      <c r="J201" s="122"/>
    </row>
    <row r="202" spans="4:10" s="5" customFormat="1">
      <c r="D202" s="122"/>
      <c r="E202" s="122"/>
      <c r="F202" s="122"/>
      <c r="G202" s="122"/>
      <c r="H202" s="122"/>
      <c r="I202" s="122"/>
      <c r="J202" s="122"/>
    </row>
    <row r="203" spans="4:10" s="5" customFormat="1">
      <c r="D203" s="122"/>
      <c r="E203" s="122"/>
      <c r="F203" s="122"/>
      <c r="G203" s="122"/>
      <c r="H203" s="122"/>
      <c r="I203" s="122"/>
      <c r="J203" s="122"/>
    </row>
    <row r="204" spans="4:10" s="5" customFormat="1">
      <c r="D204" s="122"/>
      <c r="E204" s="122"/>
      <c r="F204" s="122"/>
      <c r="G204" s="122"/>
      <c r="H204" s="122"/>
      <c r="I204" s="122"/>
      <c r="J204" s="122"/>
    </row>
    <row r="205" spans="4:10" s="5" customFormat="1">
      <c r="D205" s="122"/>
      <c r="E205" s="122"/>
      <c r="F205" s="122"/>
      <c r="G205" s="122"/>
      <c r="H205" s="122"/>
      <c r="I205" s="122"/>
      <c r="J205" s="122"/>
    </row>
    <row r="206" spans="4:10" s="5" customFormat="1">
      <c r="D206" s="122"/>
      <c r="E206" s="122"/>
      <c r="F206" s="122"/>
      <c r="G206" s="122"/>
      <c r="H206" s="122"/>
      <c r="I206" s="122"/>
      <c r="J206" s="122"/>
    </row>
    <row r="207" spans="4:10" s="5" customFormat="1">
      <c r="D207" s="122"/>
      <c r="E207" s="122"/>
      <c r="F207" s="122"/>
      <c r="G207" s="122"/>
      <c r="H207" s="122"/>
      <c r="I207" s="122"/>
      <c r="J207" s="122"/>
    </row>
    <row r="208" spans="4:10" s="5" customFormat="1">
      <c r="D208" s="122"/>
      <c r="E208" s="122"/>
      <c r="F208" s="122"/>
      <c r="G208" s="122"/>
      <c r="H208" s="122"/>
      <c r="I208" s="122"/>
      <c r="J208" s="122"/>
    </row>
    <row r="209" spans="2:10" s="5" customFormat="1">
      <c r="D209" s="122"/>
      <c r="E209" s="122"/>
      <c r="F209" s="122"/>
      <c r="G209" s="122"/>
      <c r="H209" s="122"/>
      <c r="I209" s="122"/>
      <c r="J209" s="122"/>
    </row>
    <row r="210" spans="2:10" s="5" customFormat="1">
      <c r="D210" s="122"/>
      <c r="E210" s="122"/>
      <c r="F210" s="122"/>
      <c r="G210" s="122"/>
      <c r="H210" s="122"/>
      <c r="I210" s="122"/>
      <c r="J210" s="122"/>
    </row>
    <row r="211" spans="2:10" s="5" customFormat="1">
      <c r="D211" s="122"/>
      <c r="E211" s="122"/>
      <c r="F211" s="122"/>
      <c r="G211" s="122"/>
      <c r="H211" s="122"/>
      <c r="I211" s="122"/>
      <c r="J211" s="122"/>
    </row>
    <row r="212" spans="2:10" s="5" customFormat="1">
      <c r="B212" s="15"/>
      <c r="C212" s="15"/>
      <c r="D212" s="122"/>
      <c r="E212" s="122"/>
      <c r="F212" s="122"/>
      <c r="G212" s="122"/>
      <c r="H212" s="122"/>
      <c r="I212" s="122"/>
      <c r="J212" s="122"/>
    </row>
    <row r="213" spans="2:10" s="5" customFormat="1">
      <c r="B213" s="15"/>
      <c r="C213" s="15"/>
      <c r="D213" s="122"/>
      <c r="E213" s="122"/>
      <c r="F213" s="122"/>
      <c r="G213" s="122"/>
      <c r="H213" s="122"/>
      <c r="I213" s="122"/>
      <c r="J213" s="122"/>
    </row>
    <row r="214" spans="2:10" s="5" customFormat="1">
      <c r="B214" s="15"/>
      <c r="C214" s="15"/>
      <c r="D214" s="122"/>
      <c r="E214" s="122"/>
      <c r="F214" s="122"/>
      <c r="G214" s="122"/>
      <c r="H214" s="122"/>
      <c r="I214" s="122"/>
      <c r="J214" s="122"/>
    </row>
  </sheetData>
  <mergeCells count="6">
    <mergeCell ref="B6:C6"/>
    <mergeCell ref="B7:C7"/>
    <mergeCell ref="B57:C57"/>
    <mergeCell ref="B59:C59"/>
    <mergeCell ref="B60:C60"/>
    <mergeCell ref="B56:C56"/>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4" verticalDpi="4294967294"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sheetPr>
    <tabColor theme="4" tint="-0.499984740745262"/>
    <pageSetUpPr autoPageBreaks="0" fitToPage="1"/>
  </sheetPr>
  <dimension ref="A1:V66"/>
  <sheetViews>
    <sheetView showGridLines="0" zoomScaleNormal="100" zoomScaleSheetLayoutView="85" workbookViewId="0"/>
  </sheetViews>
  <sheetFormatPr baseColWidth="10" defaultColWidth="11.453125" defaultRowHeight="13"/>
  <cols>
    <col min="1" max="1" width="6.54296875" style="5" bestFit="1" customWidth="1"/>
    <col min="2" max="2" width="25.453125" style="5" customWidth="1"/>
    <col min="3" max="3" width="74.7265625" style="5" customWidth="1"/>
    <col min="4" max="4" width="11.7265625" style="5" customWidth="1"/>
    <col min="5" max="5" width="12.54296875" style="5" bestFit="1" customWidth="1"/>
    <col min="6" max="8" width="11.7265625" style="5" customWidth="1"/>
    <col min="9" max="10" width="12.54296875" style="5" bestFit="1" customWidth="1"/>
    <col min="11" max="11" width="12.7265625" style="5" customWidth="1"/>
    <col min="12" max="12" width="13.1796875" style="5" customWidth="1"/>
    <col min="13" max="14" width="12.453125" style="5" bestFit="1" customWidth="1"/>
    <col min="15" max="15" width="11.7265625" style="5" customWidth="1"/>
    <col min="16" max="16" width="11.7265625" style="5" bestFit="1" customWidth="1"/>
    <col min="17" max="16384" width="11.453125" style="5"/>
  </cols>
  <sheetData>
    <row r="1" spans="1:15">
      <c r="A1" s="788" t="s">
        <v>220</v>
      </c>
    </row>
    <row r="2" spans="1:15" ht="14.5">
      <c r="B2" s="2" t="s">
        <v>661</v>
      </c>
      <c r="C2" s="789"/>
      <c r="D2" s="790"/>
      <c r="E2" s="790"/>
      <c r="F2" s="790"/>
      <c r="G2" s="790"/>
      <c r="H2" s="790"/>
      <c r="I2" s="790"/>
      <c r="J2" s="790"/>
      <c r="K2" s="789"/>
      <c r="L2" s="789"/>
      <c r="M2" s="789"/>
      <c r="N2" s="789"/>
      <c r="O2" s="789"/>
    </row>
    <row r="3" spans="1:15" ht="14.5">
      <c r="B3" s="6" t="s">
        <v>135</v>
      </c>
      <c r="C3" s="789"/>
      <c r="D3" s="790"/>
      <c r="E3" s="790"/>
      <c r="F3" s="790"/>
      <c r="G3" s="790"/>
      <c r="H3" s="790"/>
      <c r="I3" s="790"/>
      <c r="J3" s="790"/>
      <c r="K3" s="789"/>
      <c r="L3" s="789"/>
      <c r="M3" s="789"/>
      <c r="N3" s="789"/>
      <c r="O3" s="789"/>
    </row>
    <row r="4" spans="1:15" ht="14.5">
      <c r="B4" s="6"/>
      <c r="C4" s="789"/>
      <c r="D4" s="790"/>
      <c r="E4" s="790"/>
      <c r="F4" s="790"/>
      <c r="G4" s="790"/>
      <c r="H4" s="790"/>
      <c r="I4" s="790"/>
      <c r="J4" s="790"/>
      <c r="K4" s="789"/>
      <c r="L4" s="789"/>
      <c r="M4" s="789"/>
      <c r="N4" s="789"/>
      <c r="O4" s="789"/>
    </row>
    <row r="5" spans="1:15" ht="14.5">
      <c r="B5" s="789"/>
      <c r="C5" s="3"/>
      <c r="D5" s="790"/>
      <c r="E5" s="790"/>
      <c r="F5" s="790"/>
      <c r="G5" s="790"/>
      <c r="H5" s="790"/>
      <c r="I5" s="790"/>
      <c r="J5" s="790"/>
      <c r="K5" s="789"/>
      <c r="L5" s="789"/>
      <c r="M5" s="789"/>
      <c r="N5" s="789"/>
      <c r="O5" s="789"/>
    </row>
    <row r="6" spans="1:15" ht="17">
      <c r="B6" s="1263" t="s">
        <v>837</v>
      </c>
      <c r="C6" s="1263"/>
      <c r="D6" s="1263"/>
      <c r="E6" s="1263"/>
      <c r="F6" s="1263"/>
      <c r="G6" s="1263"/>
      <c r="H6" s="1263"/>
      <c r="I6" s="1263"/>
      <c r="J6" s="1263"/>
      <c r="K6" s="1263"/>
      <c r="L6" s="1263"/>
      <c r="M6" s="1263"/>
      <c r="N6" s="1263"/>
      <c r="O6" s="791"/>
    </row>
    <row r="7" spans="1:15" s="792" customFormat="1" ht="13.5" thickBot="1">
      <c r="A7" s="5"/>
      <c r="B7" s="789"/>
      <c r="C7" s="789"/>
      <c r="D7" s="790"/>
      <c r="E7" s="790"/>
      <c r="F7" s="790"/>
      <c r="G7" s="790"/>
      <c r="H7" s="790"/>
      <c r="I7" s="790"/>
      <c r="J7" s="790"/>
      <c r="K7" s="789"/>
      <c r="L7" s="789"/>
      <c r="M7" s="789"/>
      <c r="N7" s="789"/>
      <c r="O7" s="789"/>
    </row>
    <row r="8" spans="1:15" s="793" customFormat="1" ht="13.5" thickBot="1">
      <c r="B8" s="794"/>
      <c r="C8" s="795" t="s">
        <v>584</v>
      </c>
      <c r="D8" s="796">
        <v>2000</v>
      </c>
      <c r="E8" s="796">
        <v>2001</v>
      </c>
      <c r="F8" s="795">
        <v>2002</v>
      </c>
      <c r="G8" s="796">
        <v>2003</v>
      </c>
      <c r="H8" s="797">
        <v>2004</v>
      </c>
      <c r="I8" s="796" t="s">
        <v>585</v>
      </c>
      <c r="J8" s="796" t="s">
        <v>586</v>
      </c>
      <c r="K8" s="796" t="s">
        <v>587</v>
      </c>
      <c r="L8" s="796" t="s">
        <v>588</v>
      </c>
      <c r="M8" s="796" t="s">
        <v>589</v>
      </c>
    </row>
    <row r="9" spans="1:15" s="793" customFormat="1">
      <c r="B9" s="1438" t="s">
        <v>689</v>
      </c>
      <c r="C9" s="798" t="s">
        <v>795</v>
      </c>
      <c r="D9" s="799">
        <v>0.45653868000787612</v>
      </c>
      <c r="E9" s="799">
        <v>0.5367464329045557</v>
      </c>
      <c r="F9" s="799">
        <v>1.6665327778232204</v>
      </c>
      <c r="G9" s="799">
        <v>1.3916783577803526</v>
      </c>
      <c r="H9" s="799">
        <v>1.1800291877305504</v>
      </c>
      <c r="I9" s="799">
        <v>0.67976659279741058</v>
      </c>
      <c r="J9" s="799">
        <v>0.59066390851541961</v>
      </c>
      <c r="K9" s="799">
        <v>0.51434886320254025</v>
      </c>
      <c r="L9" s="799">
        <v>0.44468298014696622</v>
      </c>
      <c r="M9" s="799">
        <v>0.45539395465060262</v>
      </c>
    </row>
    <row r="10" spans="1:15">
      <c r="B10" s="1439"/>
      <c r="C10" s="800" t="s">
        <v>797</v>
      </c>
      <c r="D10" s="801">
        <v>0.45653868000787612</v>
      </c>
      <c r="E10" s="801">
        <v>0.5367464329045557</v>
      </c>
      <c r="F10" s="801">
        <v>1.6665871638753542</v>
      </c>
      <c r="G10" s="801">
        <v>1.3919965661366318</v>
      </c>
      <c r="H10" s="801">
        <v>1.1808397745855408</v>
      </c>
      <c r="I10" s="801">
        <v>0.80506900797125647</v>
      </c>
      <c r="J10" s="801">
        <v>0.70619715404234296</v>
      </c>
      <c r="K10" s="801">
        <v>0.62093275743288956</v>
      </c>
      <c r="L10" s="801">
        <v>0.53787363497327956</v>
      </c>
      <c r="M10" s="801">
        <v>0.55445229319448963</v>
      </c>
    </row>
    <row r="11" spans="1:15">
      <c r="B11" s="1439"/>
      <c r="C11" s="802" t="s">
        <v>798</v>
      </c>
      <c r="D11" s="801">
        <v>0.28640309792788549</v>
      </c>
      <c r="E11" s="801">
        <v>0.31471996131772745</v>
      </c>
      <c r="F11" s="801">
        <v>0.95289241185538076</v>
      </c>
      <c r="G11" s="801">
        <v>0.79169901149841071</v>
      </c>
      <c r="H11" s="801">
        <v>0.68548498968461324</v>
      </c>
      <c r="I11" s="801">
        <v>0.31794322937721653</v>
      </c>
      <c r="J11" s="801">
        <v>0.24057488007116307</v>
      </c>
      <c r="K11" s="801">
        <v>0.21812313388886428</v>
      </c>
      <c r="L11" s="801">
        <v>0.16734890219782483</v>
      </c>
      <c r="M11" s="801">
        <v>0.16749954290919669</v>
      </c>
    </row>
    <row r="12" spans="1:15">
      <c r="B12" s="1439"/>
      <c r="C12" s="802" t="s">
        <v>590</v>
      </c>
      <c r="D12" s="801">
        <v>3.3975626159198857E-2</v>
      </c>
      <c r="E12" s="801">
        <v>3.7866485392177976E-2</v>
      </c>
      <c r="F12" s="803" t="s">
        <v>591</v>
      </c>
      <c r="G12" s="803" t="s">
        <v>591</v>
      </c>
      <c r="H12" s="803" t="s">
        <v>591</v>
      </c>
      <c r="I12" s="801">
        <v>1.7583568727096852E-2</v>
      </c>
      <c r="J12" s="801">
        <v>1.6121987890988433E-2</v>
      </c>
      <c r="K12" s="801">
        <v>1.8308654388032832E-2</v>
      </c>
      <c r="L12" s="801">
        <v>1.5547306380980295E-2</v>
      </c>
      <c r="M12" s="801">
        <v>1.9565772362269238E-2</v>
      </c>
    </row>
    <row r="13" spans="1:15" ht="13.5" thickBot="1">
      <c r="A13" s="804"/>
      <c r="B13" s="1439"/>
      <c r="C13" s="805" t="s">
        <v>592</v>
      </c>
      <c r="D13" s="806">
        <v>0.11427189550116214</v>
      </c>
      <c r="E13" s="806">
        <v>0.15277522444577518</v>
      </c>
      <c r="F13" s="807" t="s">
        <v>591</v>
      </c>
      <c r="G13" s="807" t="s">
        <v>591</v>
      </c>
      <c r="H13" s="807" t="s">
        <v>591</v>
      </c>
      <c r="I13" s="806">
        <v>0.10832680660533268</v>
      </c>
      <c r="J13" s="806">
        <v>9.5564732187314969E-2</v>
      </c>
      <c r="K13" s="806">
        <v>9.2030796651011285E-2</v>
      </c>
      <c r="L13" s="806">
        <v>7.2794750215272278E-2</v>
      </c>
      <c r="M13" s="806">
        <v>9.0493109515155712E-2</v>
      </c>
    </row>
    <row r="14" spans="1:15" ht="12.75" customHeight="1">
      <c r="B14" s="1440" t="s">
        <v>796</v>
      </c>
      <c r="C14" s="808" t="s">
        <v>593</v>
      </c>
      <c r="D14" s="799">
        <v>0.94328323699421968</v>
      </c>
      <c r="E14" s="799">
        <v>0.96935280331710838</v>
      </c>
      <c r="F14" s="799">
        <v>0.79085988468628654</v>
      </c>
      <c r="G14" s="799">
        <v>0.75785934842924907</v>
      </c>
      <c r="H14" s="799">
        <v>0.75607435597189698</v>
      </c>
      <c r="I14" s="799">
        <v>0.51441262274911592</v>
      </c>
      <c r="J14" s="799">
        <v>0.52057780215761562</v>
      </c>
      <c r="K14" s="799">
        <v>0.5275675635739614</v>
      </c>
      <c r="L14" s="799">
        <v>0.52513721201127406</v>
      </c>
      <c r="M14" s="799">
        <v>0.540555321459538</v>
      </c>
    </row>
    <row r="15" spans="1:15">
      <c r="B15" s="1441"/>
      <c r="C15" s="802" t="s">
        <v>594</v>
      </c>
      <c r="D15" s="801" t="s">
        <v>595</v>
      </c>
      <c r="E15" s="801" t="s">
        <v>595</v>
      </c>
      <c r="F15" s="801">
        <v>0.19224335700261252</v>
      </c>
      <c r="G15" s="801">
        <v>0.2182700967436571</v>
      </c>
      <c r="H15" s="801">
        <v>0.20972122690887063</v>
      </c>
      <c r="I15" s="801">
        <v>0.41483509434438703</v>
      </c>
      <c r="J15" s="801">
        <v>0.41252068091243599</v>
      </c>
      <c r="K15" s="801">
        <v>0.39348652753315028</v>
      </c>
      <c r="L15" s="801">
        <v>0.36607115248102284</v>
      </c>
      <c r="M15" s="801">
        <v>0.2544166312726967</v>
      </c>
    </row>
    <row r="16" spans="1:15">
      <c r="B16" s="1441"/>
      <c r="C16" s="802" t="s">
        <v>590</v>
      </c>
      <c r="D16" s="801">
        <v>7.4420038535645466E-2</v>
      </c>
      <c r="E16" s="801">
        <v>7.0548182662839243E-2</v>
      </c>
      <c r="F16" s="801" t="s">
        <v>591</v>
      </c>
      <c r="G16" s="801" t="s">
        <v>591</v>
      </c>
      <c r="H16" s="801" t="s">
        <v>591</v>
      </c>
      <c r="I16" s="801">
        <v>2.6073814214318092E-2</v>
      </c>
      <c r="J16" s="801">
        <v>2.7568896863141654E-2</v>
      </c>
      <c r="K16" s="801">
        <v>3.6033971333142296E-2</v>
      </c>
      <c r="L16" s="801">
        <v>3.5470702462452534E-2</v>
      </c>
      <c r="M16" s="801">
        <v>4.3675042067342712E-2</v>
      </c>
    </row>
    <row r="17" spans="2:15">
      <c r="B17" s="1441"/>
      <c r="C17" s="802" t="s">
        <v>596</v>
      </c>
      <c r="D17" s="801">
        <v>0.3756146435452794</v>
      </c>
      <c r="E17" s="801">
        <v>0.32128246730734561</v>
      </c>
      <c r="F17" s="801">
        <v>0.34779766496267339</v>
      </c>
      <c r="G17" s="801">
        <v>0.3186308511590441</v>
      </c>
      <c r="H17" s="801">
        <v>0.30481034626965542</v>
      </c>
      <c r="I17" s="801">
        <v>0.35747947410370895</v>
      </c>
      <c r="J17" s="801">
        <v>0.34739074785152679</v>
      </c>
      <c r="K17" s="801">
        <v>0.26351821582856338</v>
      </c>
      <c r="L17" s="801">
        <v>0.27015239951978381</v>
      </c>
      <c r="M17" s="801">
        <v>0.29244703121351284</v>
      </c>
    </row>
    <row r="18" spans="2:15">
      <c r="B18" s="1441"/>
      <c r="C18" s="802" t="s">
        <v>798</v>
      </c>
      <c r="D18" s="801">
        <v>0.62733588734024581</v>
      </c>
      <c r="E18" s="801">
        <v>0.58634756008465361</v>
      </c>
      <c r="F18" s="801">
        <v>0.57267564726725462</v>
      </c>
      <c r="G18" s="801">
        <v>0.57061422982737964</v>
      </c>
      <c r="H18" s="801">
        <v>0.58353436180323159</v>
      </c>
      <c r="I18" s="801">
        <v>0.47146246715586915</v>
      </c>
      <c r="J18" s="801">
        <v>0.41138846795005724</v>
      </c>
      <c r="K18" s="801">
        <v>0.42929658220999334</v>
      </c>
      <c r="L18" s="801">
        <v>0.38180138567631383</v>
      </c>
      <c r="M18" s="801">
        <v>0.37389526204493173</v>
      </c>
    </row>
    <row r="19" spans="2:15" ht="13.5" thickBot="1">
      <c r="B19" s="1442"/>
      <c r="C19" s="805" t="s">
        <v>597</v>
      </c>
      <c r="D19" s="806">
        <v>0.27917533718689785</v>
      </c>
      <c r="E19" s="806">
        <v>0.28954667110426979</v>
      </c>
      <c r="F19" s="806">
        <v>0.26063906284728122</v>
      </c>
      <c r="G19" s="806">
        <v>0.22986776156806588</v>
      </c>
      <c r="H19" s="806">
        <v>0.22361680327868852</v>
      </c>
      <c r="I19" s="806">
        <v>0.25351627243631375</v>
      </c>
      <c r="J19" s="806">
        <v>0.1802849225932015</v>
      </c>
      <c r="K19" s="806">
        <v>0.19495425649236081</v>
      </c>
      <c r="L19" s="806">
        <v>0.22174797512369521</v>
      </c>
      <c r="M19" s="806">
        <v>0.21216527236975175</v>
      </c>
    </row>
    <row r="20" spans="2:15" ht="13.5" thickBot="1">
      <c r="B20" s="789"/>
      <c r="C20" s="789"/>
      <c r="D20" s="809"/>
      <c r="E20" s="809"/>
      <c r="F20" s="809"/>
      <c r="G20" s="809"/>
      <c r="H20" s="809"/>
      <c r="I20" s="809"/>
      <c r="J20" s="809"/>
      <c r="K20" s="809"/>
      <c r="L20" s="809"/>
      <c r="M20" s="809"/>
    </row>
    <row r="21" spans="2:15" ht="13.5" thickBot="1">
      <c r="B21" s="16"/>
      <c r="C21" s="796" t="s">
        <v>598</v>
      </c>
      <c r="D21" s="810">
        <v>7.5579654541892509</v>
      </c>
      <c r="E21" s="810">
        <v>8.3135209604408598</v>
      </c>
      <c r="F21" s="810">
        <v>6.0521724308630498</v>
      </c>
      <c r="G21" s="810">
        <v>6.9111481018413796</v>
      </c>
      <c r="H21" s="810">
        <v>7.7966542771101901</v>
      </c>
      <c r="I21" s="810">
        <v>12.2871375597783</v>
      </c>
      <c r="J21" s="810">
        <v>12.933632371774999</v>
      </c>
      <c r="K21" s="810">
        <v>12.553687757525061</v>
      </c>
      <c r="L21" s="810">
        <v>11.736460250710392</v>
      </c>
      <c r="M21" s="810">
        <v>11.122211739269501</v>
      </c>
    </row>
    <row r="22" spans="2:15" ht="13.5" thickBot="1">
      <c r="B22" s="789"/>
      <c r="C22" s="789"/>
      <c r="D22" s="809"/>
      <c r="E22" s="809"/>
      <c r="F22" s="809"/>
      <c r="G22" s="809"/>
      <c r="H22" s="809"/>
      <c r="I22" s="809"/>
      <c r="J22" s="809"/>
      <c r="K22" s="809"/>
      <c r="L22" s="809"/>
      <c r="M22" s="809"/>
    </row>
    <row r="23" spans="2:15">
      <c r="B23" s="1436" t="s">
        <v>599</v>
      </c>
      <c r="C23" s="811" t="s">
        <v>593</v>
      </c>
      <c r="D23" s="799">
        <v>6.5188340399253057</v>
      </c>
      <c r="E23" s="799">
        <v>7.0635610347615199</v>
      </c>
      <c r="F23" s="799">
        <v>11.548396334478809</v>
      </c>
      <c r="G23" s="799">
        <v>9.5956512500885331</v>
      </c>
      <c r="H23" s="799">
        <v>7.3620075333401198</v>
      </c>
      <c r="I23" s="799">
        <v>2.3676318695017273</v>
      </c>
      <c r="J23" s="799">
        <v>2.2216811811343136</v>
      </c>
      <c r="K23" s="799">
        <v>1.6535459112959112</v>
      </c>
      <c r="L23" s="799">
        <v>1.6525880877851069</v>
      </c>
      <c r="M23" s="799">
        <v>1.657935490973754</v>
      </c>
    </row>
    <row r="24" spans="2:15" ht="13.5" thickBot="1">
      <c r="B24" s="1437"/>
      <c r="C24" s="812" t="s">
        <v>798</v>
      </c>
      <c r="D24" s="806">
        <v>4.3353876931933639</v>
      </c>
      <c r="E24" s="806">
        <v>4.272646413223975</v>
      </c>
      <c r="F24" s="806">
        <v>8.3623982879974221</v>
      </c>
      <c r="G24" s="806">
        <v>7.2248434476790848</v>
      </c>
      <c r="H24" s="806">
        <v>5.6819601585824593</v>
      </c>
      <c r="I24" s="806">
        <v>2.1699497896196709</v>
      </c>
      <c r="J24" s="806">
        <v>1.7556914904788705</v>
      </c>
      <c r="K24" s="806">
        <v>1.3457836330992634</v>
      </c>
      <c r="L24" s="806">
        <v>1.201517684963525</v>
      </c>
      <c r="M24" s="806">
        <v>1.1467615407051481</v>
      </c>
    </row>
    <row r="25" spans="2:15" ht="13.5" thickBot="1">
      <c r="B25" s="789"/>
      <c r="C25" s="813"/>
      <c r="D25" s="814"/>
      <c r="E25" s="814"/>
      <c r="F25" s="814"/>
      <c r="G25" s="814"/>
      <c r="H25" s="814"/>
      <c r="I25" s="814"/>
      <c r="J25" s="814"/>
      <c r="K25" s="814"/>
      <c r="L25" s="814"/>
      <c r="M25" s="814"/>
    </row>
    <row r="26" spans="2:15">
      <c r="B26" s="1436" t="s">
        <v>600</v>
      </c>
      <c r="C26" s="811" t="s">
        <v>593</v>
      </c>
      <c r="D26" s="799">
        <v>3.9131910701060839</v>
      </c>
      <c r="E26" s="799">
        <v>4.485181504498879</v>
      </c>
      <c r="F26" s="799">
        <v>4.1508609320680456</v>
      </c>
      <c r="G26" s="799">
        <v>3.9339738486063935</v>
      </c>
      <c r="H26" s="799">
        <v>3.6281998281370225</v>
      </c>
      <c r="I26" s="799">
        <v>1.4137442430817435</v>
      </c>
      <c r="J26" s="799">
        <v>1.3052991976530279</v>
      </c>
      <c r="K26" s="799">
        <v>1.1547411045370128</v>
      </c>
      <c r="L26" s="799">
        <v>0.9396120205617996</v>
      </c>
      <c r="M26" s="799">
        <v>1.1988462502454251</v>
      </c>
    </row>
    <row r="27" spans="2:15" ht="13.5" thickBot="1">
      <c r="B27" s="1437"/>
      <c r="C27" s="812" t="s">
        <v>799</v>
      </c>
      <c r="D27" s="806">
        <v>2.602490000903058</v>
      </c>
      <c r="E27" s="806">
        <v>2.7130217426517427</v>
      </c>
      <c r="F27" s="806">
        <v>3.0057119055056889</v>
      </c>
      <c r="G27" s="806">
        <v>2.9620027283903778</v>
      </c>
      <c r="H27" s="806">
        <v>2.8002262667472704</v>
      </c>
      <c r="I27" s="806">
        <v>1.2957056636920774</v>
      </c>
      <c r="J27" s="806">
        <v>1.0315169629068868</v>
      </c>
      <c r="K27" s="806">
        <v>0.93964535301768026</v>
      </c>
      <c r="L27" s="806">
        <v>0.68314559145905096</v>
      </c>
      <c r="M27" s="806">
        <v>0.82922675064705831</v>
      </c>
    </row>
    <row r="28" spans="2:15" ht="13.5" thickBot="1">
      <c r="B28" s="789"/>
      <c r="C28" s="815"/>
      <c r="D28" s="809"/>
      <c r="E28" s="809"/>
      <c r="F28" s="809"/>
      <c r="G28" s="809"/>
      <c r="H28" s="809"/>
      <c r="I28" s="809"/>
      <c r="J28" s="809"/>
      <c r="K28" s="809"/>
      <c r="L28" s="809"/>
      <c r="M28" s="809"/>
    </row>
    <row r="29" spans="2:15" ht="12.75" customHeight="1">
      <c r="B29" s="1436" t="s">
        <v>601</v>
      </c>
      <c r="C29" s="811" t="s">
        <v>590</v>
      </c>
      <c r="D29" s="799">
        <v>0.19665014590525423</v>
      </c>
      <c r="E29" s="799">
        <v>0.22409333716017968</v>
      </c>
      <c r="F29" s="799" t="s">
        <v>591</v>
      </c>
      <c r="G29" s="799" t="s">
        <v>591</v>
      </c>
      <c r="H29" s="799" t="s">
        <v>591</v>
      </c>
      <c r="I29" s="799">
        <v>8.5894279811038005E-2</v>
      </c>
      <c r="J29" s="799">
        <v>7.6940849541224335E-2</v>
      </c>
      <c r="K29" s="799">
        <v>8.2202439171777816E-2</v>
      </c>
      <c r="L29" s="799">
        <v>6.635319287019209E-2</v>
      </c>
      <c r="M29" s="799">
        <v>8.0073010739679387E-2</v>
      </c>
    </row>
    <row r="30" spans="2:15" ht="13.5" thickBot="1">
      <c r="B30" s="1437"/>
      <c r="C30" s="812" t="s">
        <v>592</v>
      </c>
      <c r="D30" s="806">
        <v>0.6614031134519458</v>
      </c>
      <c r="E30" s="806">
        <v>0.90412166661026561</v>
      </c>
      <c r="F30" s="806" t="s">
        <v>591</v>
      </c>
      <c r="G30" s="806" t="s">
        <v>591</v>
      </c>
      <c r="H30" s="806" t="s">
        <v>591</v>
      </c>
      <c r="I30" s="806">
        <v>0.52916749620092041</v>
      </c>
      <c r="J30" s="806">
        <v>0.45607475519700319</v>
      </c>
      <c r="K30" s="806">
        <v>0.41320109076830108</v>
      </c>
      <c r="L30" s="806">
        <v>0.31067530172817404</v>
      </c>
      <c r="M30" s="806">
        <v>0.37034345467738283</v>
      </c>
    </row>
    <row r="31" spans="2:15">
      <c r="B31" s="9"/>
      <c r="C31" s="9"/>
      <c r="D31" s="816"/>
      <c r="E31" s="816"/>
      <c r="F31" s="816"/>
      <c r="G31" s="816"/>
      <c r="H31" s="816"/>
      <c r="I31" s="816"/>
      <c r="J31" s="816"/>
      <c r="K31" s="789"/>
      <c r="L31" s="789"/>
      <c r="M31" s="789"/>
      <c r="N31" s="789"/>
      <c r="O31" s="789"/>
    </row>
    <row r="32" spans="2:15">
      <c r="C32" s="789"/>
      <c r="D32" s="790"/>
      <c r="E32" s="790"/>
      <c r="F32" s="790"/>
      <c r="G32" s="790"/>
      <c r="H32" s="790"/>
      <c r="I32" s="790"/>
      <c r="J32" s="790"/>
      <c r="K32" s="789"/>
      <c r="L32" s="789"/>
      <c r="M32" s="789"/>
      <c r="N32" s="789"/>
      <c r="O32" s="789"/>
    </row>
    <row r="33" spans="2:22" ht="13.5" thickBot="1">
      <c r="C33" s="789"/>
      <c r="D33" s="817"/>
      <c r="E33" s="817"/>
      <c r="F33" s="817"/>
      <c r="G33" s="817"/>
      <c r="H33" s="817"/>
      <c r="I33" s="817"/>
      <c r="J33" s="817"/>
      <c r="K33" s="817"/>
      <c r="L33" s="789"/>
      <c r="M33" s="789"/>
      <c r="N33" s="789"/>
      <c r="O33" s="789"/>
    </row>
    <row r="34" spans="2:22" ht="26.5" thickBot="1">
      <c r="B34" s="794"/>
      <c r="C34" s="796" t="s">
        <v>584</v>
      </c>
      <c r="D34" s="818" t="s">
        <v>602</v>
      </c>
      <c r="E34" s="818" t="s">
        <v>603</v>
      </c>
      <c r="F34" s="818" t="s">
        <v>604</v>
      </c>
      <c r="G34" s="818" t="s">
        <v>605</v>
      </c>
      <c r="H34" s="818" t="s">
        <v>606</v>
      </c>
      <c r="I34" s="818" t="s">
        <v>607</v>
      </c>
      <c r="J34" s="818" t="s">
        <v>608</v>
      </c>
      <c r="K34" s="818" t="s">
        <v>611</v>
      </c>
      <c r="L34" s="818" t="s">
        <v>732</v>
      </c>
      <c r="M34" s="818" t="s">
        <v>762</v>
      </c>
      <c r="N34" s="818" t="s">
        <v>875</v>
      </c>
      <c r="O34" s="789"/>
    </row>
    <row r="35" spans="2:22">
      <c r="B35" s="1443" t="s">
        <v>689</v>
      </c>
      <c r="C35" s="802" t="s">
        <v>795</v>
      </c>
      <c r="D35" s="801">
        <v>0.39973209090089568</v>
      </c>
      <c r="E35" s="801">
        <v>0.3594611560337293</v>
      </c>
      <c r="F35" s="801">
        <v>0.37423604431624091</v>
      </c>
      <c r="G35" s="801">
        <v>0.40145853073801563</v>
      </c>
      <c r="H35" s="801">
        <v>0.41414131986603875</v>
      </c>
      <c r="I35" s="801">
        <v>0.48639682021472663</v>
      </c>
      <c r="J35" s="801">
        <v>0.51428943306176322</v>
      </c>
      <c r="K35" s="801">
        <v>0.56095948429158005</v>
      </c>
      <c r="L35" s="801">
        <v>0.8526439739085494</v>
      </c>
      <c r="M35" s="801">
        <v>0.87797355101461316</v>
      </c>
      <c r="N35" s="801">
        <v>0.80174097167255232</v>
      </c>
      <c r="O35" s="1045"/>
      <c r="P35" s="93"/>
      <c r="Q35" s="93"/>
      <c r="R35" s="93"/>
      <c r="S35" s="93"/>
      <c r="T35" s="93"/>
      <c r="U35" s="93"/>
      <c r="V35" s="93"/>
    </row>
    <row r="36" spans="2:22">
      <c r="B36" s="1444"/>
      <c r="C36" s="800" t="s">
        <v>797</v>
      </c>
      <c r="D36" s="801">
        <v>0.43456502048388052</v>
      </c>
      <c r="E36" s="801">
        <v>0.38942093109597975</v>
      </c>
      <c r="F36" s="801">
        <v>0.4044180390974042</v>
      </c>
      <c r="G36" s="801">
        <v>0.43516089281031894</v>
      </c>
      <c r="H36" s="801">
        <v>0.44696850197945293</v>
      </c>
      <c r="I36" s="801">
        <v>0.52562643344295823</v>
      </c>
      <c r="J36" s="801">
        <v>0.53060179510240391</v>
      </c>
      <c r="K36" s="801">
        <v>0.56603278682630054</v>
      </c>
      <c r="L36" s="801">
        <v>0.85990604077867017</v>
      </c>
      <c r="M36" s="801">
        <v>0.88471815145078503</v>
      </c>
      <c r="N36" s="801">
        <v>0.80762289356411288</v>
      </c>
      <c r="O36" s="1045"/>
      <c r="P36" s="93"/>
      <c r="Q36" s="93"/>
      <c r="R36" s="93"/>
      <c r="S36" s="93"/>
      <c r="T36" s="93"/>
      <c r="U36" s="93"/>
      <c r="V36" s="93"/>
    </row>
    <row r="37" spans="2:22">
      <c r="B37" s="1444"/>
      <c r="C37" s="802" t="s">
        <v>798</v>
      </c>
      <c r="D37" s="801">
        <v>0.14630241912760761</v>
      </c>
      <c r="E37" s="801">
        <v>0.11966677944113743</v>
      </c>
      <c r="F37" s="801">
        <v>0.11217960832716861</v>
      </c>
      <c r="G37" s="801">
        <v>0.11832879789342253</v>
      </c>
      <c r="H37" s="801">
        <v>0.12569567758616204</v>
      </c>
      <c r="I37" s="801">
        <v>0.13886194076329791</v>
      </c>
      <c r="J37" s="801">
        <v>0.177264951507176</v>
      </c>
      <c r="K37" s="801">
        <v>0.22866861046207618</v>
      </c>
      <c r="L37" s="801">
        <v>0.41722891467948409</v>
      </c>
      <c r="M37" s="801">
        <v>0.43874828045842162</v>
      </c>
      <c r="N37" s="801">
        <v>0.40112987504892345</v>
      </c>
      <c r="O37" s="1045"/>
      <c r="P37" s="93"/>
      <c r="Q37" s="93"/>
      <c r="R37" s="93"/>
      <c r="S37" s="93"/>
      <c r="T37" s="93"/>
      <c r="U37" s="93"/>
      <c r="V37" s="93"/>
    </row>
    <row r="38" spans="2:22">
      <c r="B38" s="1444"/>
      <c r="C38" s="802" t="s">
        <v>590</v>
      </c>
      <c r="D38" s="801">
        <v>1.3267691136204223E-2</v>
      </c>
      <c r="E38" s="801">
        <v>1.6330016699085313E-2</v>
      </c>
      <c r="F38" s="801">
        <v>1.9405410087455281E-2</v>
      </c>
      <c r="G38" s="801">
        <v>1.2543169229379E-2</v>
      </c>
      <c r="H38" s="801">
        <v>1.5539780949565098E-2</v>
      </c>
      <c r="I38" s="801">
        <v>2.0293791063077694E-2</v>
      </c>
      <c r="J38" s="801">
        <v>2.251456096920668E-2</v>
      </c>
      <c r="K38" s="801">
        <v>2.8938882226793458E-2</v>
      </c>
      <c r="L38" s="801">
        <v>3.5182841032331283E-2</v>
      </c>
      <c r="M38" s="801">
        <v>3.7107848501274514E-2</v>
      </c>
      <c r="N38" s="801">
        <v>4.0367105013033942E-2</v>
      </c>
      <c r="O38" s="1045"/>
      <c r="P38" s="93"/>
      <c r="Q38" s="93"/>
      <c r="R38" s="93"/>
      <c r="S38" s="93"/>
      <c r="T38" s="93"/>
      <c r="U38" s="93"/>
      <c r="V38" s="93"/>
    </row>
    <row r="39" spans="2:22" ht="13.5" thickBot="1">
      <c r="B39" s="1445"/>
      <c r="C39" s="802" t="s">
        <v>592</v>
      </c>
      <c r="D39" s="801">
        <v>8.0739249235689314E-2</v>
      </c>
      <c r="E39" s="801">
        <v>8.0928154813050421E-2</v>
      </c>
      <c r="F39" s="801">
        <v>7.9264036671039401E-2</v>
      </c>
      <c r="G39" s="801">
        <v>7.8893238460193832E-2</v>
      </c>
      <c r="H39" s="801">
        <v>9.9030255791555138E-2</v>
      </c>
      <c r="I39" s="801">
        <v>0.1004721647974143</v>
      </c>
      <c r="J39" s="801">
        <v>0.11026768425744043</v>
      </c>
      <c r="K39" s="801">
        <v>0.15931882963403601</v>
      </c>
      <c r="L39" s="801">
        <v>0.17224937096090337</v>
      </c>
      <c r="M39" s="801">
        <v>0.1955644204148774</v>
      </c>
      <c r="N39" s="801">
        <v>0.23312285841266814</v>
      </c>
      <c r="O39" s="1045"/>
      <c r="P39" s="93"/>
      <c r="Q39" s="93"/>
      <c r="R39" s="93"/>
      <c r="S39" s="93"/>
      <c r="T39" s="93"/>
      <c r="U39" s="93"/>
      <c r="V39" s="93"/>
    </row>
    <row r="40" spans="2:22" ht="12.75" customHeight="1">
      <c r="B40" s="1440" t="s">
        <v>796</v>
      </c>
      <c r="C40" s="857" t="s">
        <v>593</v>
      </c>
      <c r="D40" s="799">
        <v>0.58772450633933981</v>
      </c>
      <c r="E40" s="799">
        <v>0.60083000303219147</v>
      </c>
      <c r="F40" s="799">
        <v>0.58950070540947841</v>
      </c>
      <c r="G40" s="799">
        <v>0.61922217852343919</v>
      </c>
      <c r="H40" s="799">
        <v>0.64878971865919721</v>
      </c>
      <c r="I40" s="799">
        <v>0.66851769500632441</v>
      </c>
      <c r="J40" s="799">
        <v>0.67386337947480635</v>
      </c>
      <c r="K40" s="799">
        <v>0.68472213942781812</v>
      </c>
      <c r="L40" s="799">
        <v>0.76189278390972004</v>
      </c>
      <c r="M40" s="799">
        <v>0.77893878164438546</v>
      </c>
      <c r="N40" s="799">
        <v>0.76622565098332018</v>
      </c>
      <c r="O40" s="1045"/>
      <c r="P40" s="93"/>
      <c r="Q40" s="93"/>
      <c r="R40" s="93"/>
      <c r="S40" s="93"/>
      <c r="T40" s="93"/>
      <c r="U40" s="93"/>
      <c r="V40" s="93"/>
    </row>
    <row r="41" spans="2:22">
      <c r="B41" s="1441"/>
      <c r="C41" s="858" t="s">
        <v>594</v>
      </c>
      <c r="D41" s="801">
        <v>0.2315864995524104</v>
      </c>
      <c r="E41" s="801">
        <v>0.20711111946978128</v>
      </c>
      <c r="F41" s="801">
        <v>0.17787603682954853</v>
      </c>
      <c r="G41" s="801">
        <v>0.14028195159698145</v>
      </c>
      <c r="H41" s="801">
        <v>9.6625302596149196E-2</v>
      </c>
      <c r="I41" s="801">
        <v>7.1718114448889772E-2</v>
      </c>
      <c r="J41" s="801">
        <v>7.3148206113804945E-2</v>
      </c>
      <c r="K41" s="801">
        <v>8.085425449361186E-2</v>
      </c>
      <c r="L41" s="801">
        <v>6.6169258364690189E-2</v>
      </c>
      <c r="M41" s="801">
        <v>7.2683522553908073E-2</v>
      </c>
      <c r="N41" s="801">
        <v>8.125725168544258E-2</v>
      </c>
      <c r="O41" s="1045"/>
      <c r="P41" s="93"/>
      <c r="Q41" s="93"/>
      <c r="R41" s="93"/>
      <c r="S41" s="93"/>
      <c r="T41" s="93"/>
      <c r="U41" s="93"/>
      <c r="V41" s="93"/>
    </row>
    <row r="42" spans="2:22">
      <c r="B42" s="1441"/>
      <c r="C42" s="858" t="s">
        <v>590</v>
      </c>
      <c r="D42" s="801">
        <v>3.3743422787631455E-2</v>
      </c>
      <c r="E42" s="801">
        <v>4.6196968430351953E-2</v>
      </c>
      <c r="F42" s="801">
        <v>5.2711791017822821E-2</v>
      </c>
      <c r="G42" s="801">
        <v>3.1784524410079791E-2</v>
      </c>
      <c r="H42" s="801">
        <v>3.7522894249218383E-2</v>
      </c>
      <c r="I42" s="801">
        <v>4.1722705041777865E-2</v>
      </c>
      <c r="J42" s="801">
        <v>4.3777996439026218E-2</v>
      </c>
      <c r="K42" s="801">
        <v>5.1588186022631481E-2</v>
      </c>
      <c r="L42" s="801">
        <v>4.1263226046214727E-2</v>
      </c>
      <c r="M42" s="801">
        <v>4.2265337558735731E-2</v>
      </c>
      <c r="N42" s="801">
        <v>5.034931036245046E-2</v>
      </c>
      <c r="O42" s="1045"/>
      <c r="P42" s="93"/>
      <c r="Q42" s="93"/>
      <c r="R42" s="93"/>
      <c r="S42" s="93"/>
      <c r="T42" s="93"/>
      <c r="U42" s="93"/>
      <c r="V42" s="93"/>
    </row>
    <row r="43" spans="2:22">
      <c r="B43" s="1441"/>
      <c r="C43" s="858" t="s">
        <v>596</v>
      </c>
      <c r="D43" s="801">
        <v>0.30929623271647155</v>
      </c>
      <c r="E43" s="801">
        <v>0.33728674356096183</v>
      </c>
      <c r="F43" s="801">
        <v>0.30854785764637122</v>
      </c>
      <c r="G43" s="801">
        <v>0.35279480103858374</v>
      </c>
      <c r="H43" s="801">
        <v>0.3843126947301303</v>
      </c>
      <c r="I43" s="801">
        <v>0.36247722194623672</v>
      </c>
      <c r="J43" s="801">
        <v>0.31936627264127382</v>
      </c>
      <c r="K43" s="801">
        <v>0.29723060098326598</v>
      </c>
      <c r="L43" s="801">
        <v>0.31720041899278179</v>
      </c>
      <c r="M43" s="801">
        <v>0.32023212597634643</v>
      </c>
      <c r="N43" s="801">
        <v>0.34534529721879692</v>
      </c>
      <c r="O43" s="1045"/>
      <c r="P43" s="93"/>
      <c r="Q43" s="93"/>
      <c r="R43" s="93"/>
      <c r="S43" s="93"/>
      <c r="T43" s="93"/>
      <c r="U43" s="93"/>
      <c r="V43" s="93"/>
    </row>
    <row r="44" spans="2:22">
      <c r="B44" s="1441"/>
      <c r="C44" s="858" t="s">
        <v>798</v>
      </c>
      <c r="D44" s="801">
        <v>0.37208767771243773</v>
      </c>
      <c r="E44" s="801">
        <v>0.3385325645327581</v>
      </c>
      <c r="F44" s="801">
        <v>0.30471853178849012</v>
      </c>
      <c r="G44" s="801">
        <v>0.29984643404552797</v>
      </c>
      <c r="H44" s="801">
        <v>0.30350914423805991</v>
      </c>
      <c r="I44" s="801">
        <v>0.28549105379018597</v>
      </c>
      <c r="J44" s="801">
        <v>0.34467935779245829</v>
      </c>
      <c r="K44" s="801">
        <v>0.40763837115768764</v>
      </c>
      <c r="L44" s="801">
        <v>0.48933544063754109</v>
      </c>
      <c r="M44" s="801">
        <v>0.49972835736496912</v>
      </c>
      <c r="N44" s="801">
        <v>0.500323532439793</v>
      </c>
      <c r="O44" s="1045"/>
      <c r="P44" s="93"/>
      <c r="Q44" s="93"/>
      <c r="R44" s="93"/>
      <c r="S44" s="93"/>
      <c r="T44" s="93"/>
      <c r="U44" s="93"/>
      <c r="V44" s="93"/>
    </row>
    <row r="45" spans="2:22" ht="13.5" thickBot="1">
      <c r="B45" s="1442"/>
      <c r="C45" s="859" t="s">
        <v>597</v>
      </c>
      <c r="D45" s="806">
        <v>0.20616250713902631</v>
      </c>
      <c r="E45" s="806">
        <v>0.20330226098683932</v>
      </c>
      <c r="F45" s="806">
        <v>0.27252797365252546</v>
      </c>
      <c r="G45" s="806">
        <v>0.26793905421867303</v>
      </c>
      <c r="H45" s="806">
        <v>0.31083738729796734</v>
      </c>
      <c r="I45" s="806">
        <v>0.30782541371614724</v>
      </c>
      <c r="J45" s="806">
        <v>0.31136819849796904</v>
      </c>
      <c r="K45" s="806">
        <v>0.30291309988758647</v>
      </c>
      <c r="L45" s="806">
        <v>0.2921886891128973</v>
      </c>
      <c r="M45" s="806">
        <v>0.31041473343955772</v>
      </c>
      <c r="N45" s="806">
        <v>0.30862756938167163</v>
      </c>
      <c r="O45" s="1045"/>
      <c r="P45" s="93"/>
      <c r="Q45" s="93"/>
      <c r="R45" s="93"/>
      <c r="S45" s="93"/>
      <c r="T45" s="93"/>
      <c r="U45" s="93"/>
      <c r="V45" s="93"/>
    </row>
    <row r="46" spans="2:22" ht="13.5" thickBot="1">
      <c r="B46" s="789"/>
      <c r="C46" s="789"/>
      <c r="D46" s="809"/>
      <c r="E46" s="809"/>
      <c r="F46" s="809"/>
      <c r="G46" s="809"/>
      <c r="H46" s="809"/>
      <c r="I46" s="809"/>
      <c r="J46" s="809"/>
      <c r="K46" s="809"/>
      <c r="L46" s="809"/>
      <c r="M46" s="809"/>
      <c r="N46" s="809"/>
      <c r="O46" s="1045"/>
      <c r="P46" s="93"/>
      <c r="Q46" s="93"/>
      <c r="R46" s="93"/>
      <c r="S46" s="93"/>
      <c r="T46" s="93"/>
      <c r="U46" s="93"/>
      <c r="V46" s="93"/>
    </row>
    <row r="47" spans="2:22" ht="13.5" thickBot="1">
      <c r="B47" s="16"/>
      <c r="C47" s="796" t="s">
        <v>598</v>
      </c>
      <c r="D47" s="810">
        <v>11.033628289397774</v>
      </c>
      <c r="E47" s="810">
        <v>10.653244780983071</v>
      </c>
      <c r="F47" s="810">
        <v>9.5305938057712876</v>
      </c>
      <c r="G47" s="810">
        <v>8.9694289703193757</v>
      </c>
      <c r="H47" s="810">
        <v>8.0865248407514994</v>
      </c>
      <c r="I47" s="810">
        <v>7.8052243520930293</v>
      </c>
      <c r="J47" s="810">
        <v>7.3619324670716617</v>
      </c>
      <c r="K47" s="810">
        <v>7.6930096532398995</v>
      </c>
      <c r="L47" s="810">
        <v>7.3354601114460909</v>
      </c>
      <c r="M47" s="810">
        <v>7.2283413783253367</v>
      </c>
      <c r="N47" s="810">
        <v>7.0654616022740271</v>
      </c>
      <c r="O47" s="1045"/>
      <c r="P47" s="93"/>
      <c r="Q47" s="93"/>
      <c r="R47" s="93"/>
      <c r="S47" s="93"/>
      <c r="T47" s="93"/>
      <c r="U47" s="93"/>
      <c r="V47" s="93"/>
    </row>
    <row r="48" spans="2:22" ht="13.5" thickBot="1">
      <c r="B48" s="789"/>
      <c r="C48" s="789"/>
      <c r="D48" s="809"/>
      <c r="E48" s="809"/>
      <c r="F48" s="809"/>
      <c r="G48" s="809"/>
      <c r="H48" s="809"/>
      <c r="I48" s="809"/>
      <c r="J48" s="809"/>
      <c r="K48" s="809"/>
      <c r="L48" s="809"/>
      <c r="M48" s="809"/>
      <c r="N48" s="809"/>
      <c r="O48" s="1045"/>
      <c r="P48" s="93"/>
      <c r="Q48" s="93"/>
      <c r="R48" s="93"/>
      <c r="S48" s="93"/>
      <c r="T48" s="93"/>
      <c r="U48" s="93"/>
      <c r="V48" s="93"/>
    </row>
    <row r="49" spans="2:22">
      <c r="B49" s="1436" t="s">
        <v>599</v>
      </c>
      <c r="C49" s="819" t="s">
        <v>593</v>
      </c>
      <c r="D49" s="799">
        <v>1.8506645181073711</v>
      </c>
      <c r="E49" s="799">
        <v>2.3185793990487511</v>
      </c>
      <c r="F49" s="799">
        <v>2.6889447291913564</v>
      </c>
      <c r="G49" s="799">
        <v>4.1022927227429129</v>
      </c>
      <c r="H49" s="799">
        <v>4.5755119592036282</v>
      </c>
      <c r="I49" s="799">
        <v>5.8240829513021559</v>
      </c>
      <c r="J49" s="799">
        <v>4.6401642669364875</v>
      </c>
      <c r="K49" s="799">
        <v>3.9557086736632487</v>
      </c>
      <c r="L49" s="799">
        <v>3.8136016450527266</v>
      </c>
      <c r="M49" s="799">
        <v>3.794496023334502</v>
      </c>
      <c r="N49" s="799">
        <v>3.9911141118259952</v>
      </c>
      <c r="O49" s="1045"/>
      <c r="P49" s="93"/>
      <c r="Q49" s="93"/>
      <c r="R49" s="93"/>
      <c r="S49" s="93"/>
      <c r="T49" s="93"/>
      <c r="U49" s="93"/>
      <c r="V49" s="93"/>
    </row>
    <row r="50" spans="2:22" ht="13.5" thickBot="1">
      <c r="B50" s="1437"/>
      <c r="C50" s="820" t="s">
        <v>798</v>
      </c>
      <c r="D50" s="806">
        <v>1.17165347487001</v>
      </c>
      <c r="E50" s="806">
        <v>1.306383879086578</v>
      </c>
      <c r="F50" s="806">
        <v>1.3899411526071686</v>
      </c>
      <c r="G50" s="806">
        <v>1.9864563754135964</v>
      </c>
      <c r="H50" s="806">
        <v>2.1404619698025411</v>
      </c>
      <c r="I50" s="806">
        <v>2.487179608780556</v>
      </c>
      <c r="J50" s="806">
        <v>2.3734318977619657</v>
      </c>
      <c r="K50" s="806">
        <v>2.3549678733243438</v>
      </c>
      <c r="L50" s="806">
        <v>2.4493347106159931</v>
      </c>
      <c r="M50" s="806">
        <v>2.4343598103638291</v>
      </c>
      <c r="N50" s="806">
        <v>2.6060838712936252</v>
      </c>
      <c r="O50" s="1045"/>
      <c r="P50" s="93"/>
      <c r="Q50" s="93"/>
      <c r="R50" s="93"/>
      <c r="S50" s="93"/>
      <c r="T50" s="93"/>
      <c r="U50" s="93"/>
      <c r="V50" s="93"/>
    </row>
    <row r="51" spans="2:22" ht="13.5" thickBot="1">
      <c r="B51" s="789"/>
      <c r="C51" s="821"/>
      <c r="D51" s="814"/>
      <c r="E51" s="814"/>
      <c r="F51" s="814"/>
      <c r="G51" s="814"/>
      <c r="H51" s="814"/>
      <c r="I51" s="814"/>
      <c r="J51" s="814"/>
      <c r="K51" s="814"/>
      <c r="L51" s="814"/>
      <c r="M51" s="814"/>
      <c r="N51" s="814"/>
      <c r="O51" s="1045"/>
      <c r="P51" s="93"/>
      <c r="Q51" s="93"/>
      <c r="R51" s="93"/>
      <c r="S51" s="93"/>
      <c r="T51" s="93"/>
      <c r="U51" s="93"/>
      <c r="V51" s="93"/>
    </row>
    <row r="52" spans="2:22">
      <c r="B52" s="1436" t="s">
        <v>600</v>
      </c>
      <c r="C52" s="819" t="s">
        <v>593</v>
      </c>
      <c r="D52" s="799">
        <v>1.1905500072777522</v>
      </c>
      <c r="E52" s="799">
        <v>1.1015151033865811</v>
      </c>
      <c r="F52" s="799">
        <v>1.2340084993169218</v>
      </c>
      <c r="G52" s="799">
        <v>1.4002383381836434</v>
      </c>
      <c r="H52" s="799">
        <v>1.7579842923441797</v>
      </c>
      <c r="I52" s="799">
        <v>2.1261864756284194</v>
      </c>
      <c r="J52" s="799">
        <v>2.5202442801190736</v>
      </c>
      <c r="K52" s="799">
        <v>2.9363223304545145</v>
      </c>
      <c r="L52" s="799">
        <v>3.2673595547553234</v>
      </c>
      <c r="M52" s="799">
        <v>3.3077553862859093</v>
      </c>
      <c r="N52" s="799">
        <v>3.3360526012719895</v>
      </c>
      <c r="O52" s="1045"/>
      <c r="P52" s="93"/>
      <c r="Q52" s="93"/>
      <c r="R52" s="93"/>
      <c r="S52" s="93"/>
      <c r="T52" s="93"/>
      <c r="U52" s="93"/>
      <c r="V52" s="93"/>
    </row>
    <row r="53" spans="2:22" ht="13.5" thickBot="1">
      <c r="B53" s="1437"/>
      <c r="C53" s="820" t="s">
        <v>798</v>
      </c>
      <c r="D53" s="806">
        <v>0.75373577693343974</v>
      </c>
      <c r="E53" s="806">
        <v>0.62063933382009573</v>
      </c>
      <c r="F53" s="806">
        <v>0.63787075176640573</v>
      </c>
      <c r="G53" s="806">
        <v>0.67803849261240368</v>
      </c>
      <c r="H53" s="806">
        <v>0.82239945055850883</v>
      </c>
      <c r="I53" s="806">
        <v>0.90798975407203941</v>
      </c>
      <c r="J53" s="806">
        <v>1.2890983638680364</v>
      </c>
      <c r="K53" s="806">
        <v>1.7480925225824457</v>
      </c>
      <c r="L53" s="806">
        <v>2.098503701850166</v>
      </c>
      <c r="M53" s="806">
        <v>2.1220912409371255</v>
      </c>
      <c r="N53" s="806">
        <v>2.1783473572456749</v>
      </c>
      <c r="O53" s="1045"/>
      <c r="P53" s="93"/>
      <c r="Q53" s="93"/>
      <c r="R53" s="93"/>
      <c r="S53" s="93"/>
      <c r="T53" s="93"/>
      <c r="U53" s="93"/>
      <c r="V53" s="93"/>
    </row>
    <row r="54" spans="2:22" ht="13.5" thickBot="1">
      <c r="B54" s="789"/>
      <c r="C54" s="822"/>
      <c r="D54" s="809"/>
      <c r="E54" s="809"/>
      <c r="F54" s="809"/>
      <c r="G54" s="809"/>
      <c r="H54" s="809"/>
      <c r="I54" s="809"/>
      <c r="J54" s="809"/>
      <c r="K54" s="809"/>
      <c r="L54" s="809"/>
      <c r="M54" s="809"/>
      <c r="N54" s="809"/>
      <c r="O54" s="1045"/>
      <c r="P54" s="93"/>
      <c r="Q54" s="93"/>
      <c r="R54" s="93"/>
      <c r="S54" s="93"/>
      <c r="T54" s="93"/>
      <c r="U54" s="93"/>
      <c r="V54" s="93"/>
    </row>
    <row r="55" spans="2:22" ht="12.75" customHeight="1">
      <c r="B55" s="1436" t="s">
        <v>601</v>
      </c>
      <c r="C55" s="811" t="s">
        <v>590</v>
      </c>
      <c r="D55" s="799">
        <v>5.3786825206429502E-2</v>
      </c>
      <c r="E55" s="799">
        <v>6.587905225584495E-2</v>
      </c>
      <c r="F55" s="799">
        <v>7.5301344753651273E-2</v>
      </c>
      <c r="G55" s="799">
        <v>4.8901738684901254E-2</v>
      </c>
      <c r="H55" s="799">
        <v>6.0835300936916192E-2</v>
      </c>
      <c r="I55" s="799">
        <v>7.8571948856032345E-2</v>
      </c>
      <c r="J55" s="799">
        <v>8.9487749451253665E-2</v>
      </c>
      <c r="K55" s="799">
        <v>0.11946285037561501</v>
      </c>
      <c r="L55" s="799">
        <v>0.15191463470844724</v>
      </c>
      <c r="M55" s="799">
        <v>0.16102666971744406</v>
      </c>
      <c r="N55" s="799">
        <v>0.17476767805508273</v>
      </c>
      <c r="O55" s="1045"/>
      <c r="P55" s="93"/>
      <c r="Q55" s="93"/>
      <c r="R55" s="93"/>
      <c r="S55" s="93"/>
      <c r="T55" s="93"/>
      <c r="U55" s="93"/>
      <c r="V55" s="93"/>
    </row>
    <row r="56" spans="2:22" ht="13.5" thickBot="1">
      <c r="B56" s="1437"/>
      <c r="C56" s="812" t="s">
        <v>592</v>
      </c>
      <c r="D56" s="806">
        <v>0.32731451473785067</v>
      </c>
      <c r="E56" s="806">
        <v>0.3264828345335794</v>
      </c>
      <c r="F56" s="806">
        <v>0.30757858375744829</v>
      </c>
      <c r="G56" s="806">
        <v>0.30757908632450193</v>
      </c>
      <c r="H56" s="806">
        <v>0.38768470627043494</v>
      </c>
      <c r="I56" s="806">
        <v>0.38900044695345676</v>
      </c>
      <c r="J56" s="806">
        <v>0.43827667414415811</v>
      </c>
      <c r="K56" s="806">
        <v>0.6576854405581456</v>
      </c>
      <c r="L56" s="806">
        <v>0.74374892704767914</v>
      </c>
      <c r="M56" s="806">
        <v>0.8486368411671249</v>
      </c>
      <c r="N56" s="806">
        <v>1.0092955799825309</v>
      </c>
      <c r="O56" s="1045"/>
      <c r="P56" s="93"/>
      <c r="Q56" s="93"/>
      <c r="R56" s="93"/>
      <c r="S56" s="93"/>
      <c r="T56" s="93"/>
      <c r="U56" s="93"/>
      <c r="V56" s="93"/>
    </row>
    <row r="57" spans="2:22">
      <c r="K57" s="817"/>
      <c r="L57" s="789"/>
      <c r="M57" s="789"/>
      <c r="N57" s="789"/>
    </row>
    <row r="58" spans="2:22">
      <c r="B58" s="5" t="s">
        <v>624</v>
      </c>
      <c r="K58" s="17"/>
      <c r="L58" s="789"/>
      <c r="M58" s="789"/>
      <c r="N58" s="789"/>
    </row>
    <row r="59" spans="2:22" ht="3" customHeight="1">
      <c r="K59" s="17"/>
      <c r="L59" s="789"/>
      <c r="M59" s="789"/>
      <c r="N59" s="789"/>
    </row>
    <row r="60" spans="2:22">
      <c r="B60" s="5" t="s">
        <v>609</v>
      </c>
      <c r="N60" s="789"/>
    </row>
    <row r="61" spans="2:22" ht="12.75" customHeight="1">
      <c r="B61" s="1266" t="s">
        <v>691</v>
      </c>
      <c r="C61" s="1266"/>
      <c r="D61" s="1266"/>
      <c r="E61" s="1266"/>
      <c r="F61" s="1266"/>
      <c r="G61" s="1266"/>
      <c r="H61" s="1266"/>
      <c r="I61" s="1266"/>
      <c r="J61" s="1266"/>
      <c r="K61" s="1266"/>
      <c r="L61" s="1266"/>
      <c r="M61" s="1266"/>
      <c r="N61" s="789"/>
    </row>
    <row r="62" spans="2:22">
      <c r="B62" s="5" t="s">
        <v>610</v>
      </c>
    </row>
    <row r="63" spans="2:22">
      <c r="B63" s="1" t="s">
        <v>800</v>
      </c>
      <c r="H63" s="93"/>
      <c r="I63" s="93"/>
      <c r="J63" s="93"/>
      <c r="K63" s="93"/>
      <c r="L63" s="93"/>
      <c r="M63" s="93"/>
      <c r="N63" s="93"/>
    </row>
    <row r="64" spans="2:22">
      <c r="H64" s="93"/>
      <c r="I64" s="93"/>
      <c r="J64" s="93"/>
      <c r="K64" s="93"/>
      <c r="L64" s="93"/>
      <c r="M64" s="93"/>
      <c r="N64" s="93"/>
    </row>
    <row r="65" spans="9:14">
      <c r="I65" s="93"/>
      <c r="J65" s="93"/>
      <c r="K65" s="93"/>
      <c r="L65" s="93"/>
      <c r="M65" s="93"/>
      <c r="N65" s="93"/>
    </row>
    <row r="66" spans="9:14">
      <c r="I66" s="93"/>
      <c r="J66" s="93"/>
      <c r="K66" s="93"/>
      <c r="L66" s="93"/>
      <c r="M66" s="93"/>
      <c r="N66" s="93"/>
    </row>
  </sheetData>
  <mergeCells count="12">
    <mergeCell ref="B61:M61"/>
    <mergeCell ref="B29:B30"/>
    <mergeCell ref="B6:N6"/>
    <mergeCell ref="B9:B13"/>
    <mergeCell ref="B14:B19"/>
    <mergeCell ref="B23:B24"/>
    <mergeCell ref="B26:B27"/>
    <mergeCell ref="B35:B39"/>
    <mergeCell ref="B40:B45"/>
    <mergeCell ref="B49:B50"/>
    <mergeCell ref="B52:B53"/>
    <mergeCell ref="B55:B56"/>
  </mergeCells>
  <hyperlinks>
    <hyperlink ref="A1" location="INDICE!A1" display="Indice"/>
  </hyperlinks>
  <printOptions horizontalCentered="1"/>
  <pageMargins left="0.15748031496062992" right="0.15748031496062992" top="0.19685039370078741" bottom="0.11811023622047245" header="0.15748031496062992" footer="0"/>
  <pageSetup paperSize="9" scale="59" orientation="landscape" horizontalDpi="4294967294" verticalDpi="4294967294" r:id="rId1"/>
  <headerFooter scaleWithDoc="0">
    <oddFooter>&amp;R&amp;A</oddFooter>
  </headerFooter>
  <ignoredErrors>
    <ignoredError sqref="F12:H30" numberStoredAsText="1"/>
  </ignoredErrors>
</worksheet>
</file>

<file path=xl/worksheets/sheet4.xml><?xml version="1.0" encoding="utf-8"?>
<worksheet xmlns="http://schemas.openxmlformats.org/spreadsheetml/2006/main" xmlns:r="http://schemas.openxmlformats.org/officeDocument/2006/relationships">
  <sheetPr>
    <tabColor theme="4" tint="-0.499984740745262"/>
    <pageSetUpPr fitToPage="1"/>
  </sheetPr>
  <dimension ref="A1:G106"/>
  <sheetViews>
    <sheetView showGridLines="0" zoomScaleNormal="100" zoomScaleSheetLayoutView="85" workbookViewId="0"/>
  </sheetViews>
  <sheetFormatPr baseColWidth="10" defaultColWidth="11.453125" defaultRowHeight="15" customHeight="1"/>
  <cols>
    <col min="1" max="1" width="6.81640625" style="15" customWidth="1"/>
    <col min="2" max="2" width="88.54296875" style="15" bestFit="1" customWidth="1"/>
    <col min="3" max="3" width="17.81640625" style="15" customWidth="1"/>
    <col min="4" max="4" width="15.7265625" style="15" customWidth="1"/>
    <col min="5" max="5" width="23.453125" style="63" bestFit="1" customWidth="1"/>
    <col min="6" max="6" width="16.7265625" style="15" bestFit="1" customWidth="1"/>
    <col min="7" max="16384" width="11.453125" style="15"/>
  </cols>
  <sheetData>
    <row r="1" spans="1:7" ht="14.5">
      <c r="A1" s="783" t="s">
        <v>220</v>
      </c>
      <c r="B1" s="452"/>
    </row>
    <row r="2" spans="1:7" ht="15" customHeight="1">
      <c r="A2" s="783"/>
      <c r="B2" s="403" t="s">
        <v>661</v>
      </c>
      <c r="C2" s="7"/>
      <c r="D2" s="246"/>
    </row>
    <row r="3" spans="1:7" ht="15" customHeight="1">
      <c r="A3" s="783"/>
      <c r="B3" s="284" t="s">
        <v>306</v>
      </c>
      <c r="C3" s="5"/>
      <c r="D3" s="246"/>
    </row>
    <row r="4" spans="1:7" s="438" customFormat="1" ht="12">
      <c r="B4" s="399"/>
      <c r="C4" s="35"/>
      <c r="D4" s="439"/>
      <c r="E4" s="445"/>
    </row>
    <row r="5" spans="1:7" s="438" customFormat="1" ht="12">
      <c r="B5" s="440"/>
      <c r="C5" s="441"/>
      <c r="D5" s="439"/>
      <c r="E5" s="445"/>
    </row>
    <row r="6" spans="1:7" ht="15" customHeight="1">
      <c r="B6" s="1263" t="s">
        <v>817</v>
      </c>
      <c r="C6" s="1263"/>
      <c r="D6" s="1263"/>
    </row>
    <row r="7" spans="1:7" ht="15" customHeight="1">
      <c r="B7" s="1264" t="s">
        <v>383</v>
      </c>
      <c r="C7" s="1264"/>
      <c r="D7" s="1264"/>
      <c r="F7" s="438"/>
      <c r="G7" s="438"/>
    </row>
    <row r="8" spans="1:7" s="438" customFormat="1" ht="13">
      <c r="B8" s="35"/>
      <c r="C8" s="442"/>
      <c r="D8" s="439"/>
      <c r="E8" s="445"/>
      <c r="F8" s="15"/>
      <c r="G8" s="15"/>
    </row>
    <row r="9" spans="1:7" s="438" customFormat="1" ht="12">
      <c r="B9" s="437"/>
      <c r="C9" s="437"/>
      <c r="D9" s="439"/>
      <c r="E9" s="445"/>
    </row>
    <row r="10" spans="1:7" ht="15" customHeight="1" thickBot="1">
      <c r="B10" s="283" t="s">
        <v>849</v>
      </c>
      <c r="C10" s="442"/>
      <c r="D10" s="246"/>
    </row>
    <row r="11" spans="1:7" ht="15" customHeight="1" thickTop="1">
      <c r="B11" s="247"/>
      <c r="C11" s="917" t="s">
        <v>275</v>
      </c>
      <c r="D11" s="1269" t="s">
        <v>290</v>
      </c>
      <c r="F11" s="438"/>
      <c r="G11" s="438"/>
    </row>
    <row r="12" spans="1:7" ht="15" customHeight="1" thickBot="1">
      <c r="B12" s="248"/>
      <c r="C12" s="918" t="s">
        <v>276</v>
      </c>
      <c r="D12" s="1270"/>
    </row>
    <row r="13" spans="1:7" ht="15" customHeight="1" thickTop="1">
      <c r="B13" s="57"/>
      <c r="C13" s="163"/>
      <c r="D13" s="249"/>
      <c r="F13" s="438"/>
      <c r="G13" s="438"/>
    </row>
    <row r="14" spans="1:7" s="425" customFormat="1" ht="15" customHeight="1">
      <c r="B14" s="423" t="s">
        <v>771</v>
      </c>
      <c r="C14" s="665">
        <f>+C17+C64</f>
        <v>350388284.13529336</v>
      </c>
      <c r="D14" s="426"/>
      <c r="E14" s="1122"/>
      <c r="F14" s="15"/>
      <c r="G14" s="15"/>
    </row>
    <row r="15" spans="1:7" ht="15" customHeight="1" thickBot="1">
      <c r="B15" s="149"/>
      <c r="C15" s="922"/>
      <c r="D15" s="250"/>
      <c r="F15" s="438"/>
      <c r="G15" s="438"/>
    </row>
    <row r="16" spans="1:7" ht="15" customHeight="1" thickTop="1">
      <c r="B16" s="57"/>
      <c r="C16" s="163"/>
      <c r="D16" s="249"/>
    </row>
    <row r="17" spans="2:7" ht="15" customHeight="1">
      <c r="B17" s="413" t="s">
        <v>784</v>
      </c>
      <c r="C17" s="351">
        <f>+C19+C21+C23</f>
        <v>337267393.92063993</v>
      </c>
      <c r="D17" s="501">
        <f>+D19+D21+D23</f>
        <v>1.0000000000000002</v>
      </c>
      <c r="F17" s="438"/>
      <c r="G17" s="438"/>
    </row>
    <row r="18" spans="2:7" ht="15" customHeight="1">
      <c r="B18" s="251"/>
      <c r="C18" s="252"/>
      <c r="D18" s="253"/>
    </row>
    <row r="19" spans="2:7" s="427" customFormat="1" ht="15" customHeight="1">
      <c r="B19" s="502" t="s">
        <v>552</v>
      </c>
      <c r="C19" s="924">
        <f>+C28+C47</f>
        <v>334706356.5974015</v>
      </c>
      <c r="D19" s="503">
        <f>+C19/$C$17</f>
        <v>0.99240650780537343</v>
      </c>
      <c r="E19" s="63"/>
      <c r="F19" s="438"/>
      <c r="G19" s="438"/>
    </row>
    <row r="20" spans="2:7" ht="15" customHeight="1">
      <c r="B20" s="251"/>
      <c r="C20" s="252"/>
      <c r="D20" s="253"/>
    </row>
    <row r="21" spans="2:7" s="427" customFormat="1" ht="15" customHeight="1">
      <c r="B21" s="502" t="s">
        <v>110</v>
      </c>
      <c r="C21" s="924">
        <f>+C36+C54</f>
        <v>104717.07355281198</v>
      </c>
      <c r="D21" s="503">
        <f>+C21/$C$17</f>
        <v>3.1048679902170515E-4</v>
      </c>
      <c r="E21" s="63"/>
      <c r="F21" s="1121"/>
      <c r="G21" s="438"/>
    </row>
    <row r="22" spans="2:7" ht="15" customHeight="1">
      <c r="B22" s="153"/>
      <c r="C22" s="254"/>
      <c r="D22" s="255"/>
    </row>
    <row r="23" spans="2:7" s="427" customFormat="1" ht="15" customHeight="1">
      <c r="B23" s="502" t="s">
        <v>618</v>
      </c>
      <c r="C23" s="254">
        <f>+C40+C58</f>
        <v>2456320.2496856698</v>
      </c>
      <c r="D23" s="503">
        <f>+C23/$C$17</f>
        <v>7.2830053956050361E-3</v>
      </c>
      <c r="E23" s="63"/>
      <c r="F23" s="438"/>
      <c r="G23" s="438"/>
    </row>
    <row r="24" spans="2:7" ht="15" customHeight="1" thickBot="1">
      <c r="B24" s="13"/>
      <c r="C24" s="62"/>
      <c r="D24" s="256"/>
    </row>
    <row r="25" spans="2:7" ht="15" customHeight="1" thickTop="1">
      <c r="B25" s="57"/>
      <c r="C25" s="163"/>
      <c r="D25" s="249"/>
      <c r="F25" s="438"/>
      <c r="G25" s="438"/>
    </row>
    <row r="26" spans="2:7" ht="15" customHeight="1">
      <c r="B26" s="413" t="s">
        <v>384</v>
      </c>
      <c r="C26" s="351">
        <f>+C28+C36+C40</f>
        <v>199602950.62073573</v>
      </c>
      <c r="D26" s="501">
        <f>+D28+D36+D40</f>
        <v>0.59182403700638475</v>
      </c>
    </row>
    <row r="27" spans="2:7" ht="15" customHeight="1">
      <c r="B27" s="257"/>
      <c r="C27" s="252"/>
      <c r="D27" s="253"/>
      <c r="F27" s="438"/>
      <c r="G27" s="438"/>
    </row>
    <row r="28" spans="2:7" ht="15" customHeight="1">
      <c r="B28" s="502" t="s">
        <v>552</v>
      </c>
      <c r="C28" s="504">
        <f>SUM(C29:C34)</f>
        <v>199467325.37973943</v>
      </c>
      <c r="D28" s="503">
        <f>+C28/$C$17</f>
        <v>0.59142190729138411</v>
      </c>
    </row>
    <row r="29" spans="2:7" ht="15" customHeight="1">
      <c r="B29" s="505" t="s">
        <v>357</v>
      </c>
      <c r="C29" s="506">
        <v>184874318.48709279</v>
      </c>
      <c r="D29" s="507">
        <f t="shared" ref="D29:D34" si="0">+C29/$C$17</f>
        <v>0.5481535476583731</v>
      </c>
      <c r="F29" s="445"/>
      <c r="G29" s="438"/>
    </row>
    <row r="30" spans="2:7" ht="15" customHeight="1">
      <c r="B30" s="505" t="s">
        <v>262</v>
      </c>
      <c r="C30" s="506">
        <v>729146.87017445557</v>
      </c>
      <c r="D30" s="507">
        <f t="shared" si="0"/>
        <v>2.1619251766330726E-3</v>
      </c>
    </row>
    <row r="31" spans="2:7" ht="15" customHeight="1">
      <c r="B31" s="505" t="s">
        <v>358</v>
      </c>
      <c r="C31" s="508">
        <v>11843348.261296682</v>
      </c>
      <c r="D31" s="507">
        <f t="shared" si="0"/>
        <v>3.5115604042303177E-2</v>
      </c>
      <c r="F31" s="438"/>
      <c r="G31" s="438"/>
    </row>
    <row r="32" spans="2:7" ht="15.75" customHeight="1">
      <c r="B32" s="505" t="s">
        <v>359</v>
      </c>
      <c r="C32" s="508">
        <v>567684.9091414198</v>
      </c>
      <c r="D32" s="507">
        <f t="shared" si="0"/>
        <v>1.6831894199502661E-3</v>
      </c>
    </row>
    <row r="33" spans="2:6" ht="15" customHeight="1">
      <c r="B33" s="505" t="s">
        <v>360</v>
      </c>
      <c r="C33" s="509">
        <v>1062261.6157153524</v>
      </c>
      <c r="D33" s="507">
        <f t="shared" si="0"/>
        <v>3.1496125473822289E-3</v>
      </c>
    </row>
    <row r="34" spans="2:6" ht="15" customHeight="1">
      <c r="B34" s="505" t="s">
        <v>577</v>
      </c>
      <c r="C34" s="509">
        <v>390565.23631869274</v>
      </c>
      <c r="D34" s="507">
        <f t="shared" si="0"/>
        <v>1.1580284467421537E-3</v>
      </c>
      <c r="E34" s="1177"/>
      <c r="F34" s="1026"/>
    </row>
    <row r="35" spans="2:6" ht="15" customHeight="1">
      <c r="B35" s="66"/>
      <c r="C35" s="259"/>
      <c r="D35" s="838"/>
    </row>
    <row r="36" spans="2:6" ht="15" customHeight="1">
      <c r="B36" s="502" t="s">
        <v>110</v>
      </c>
      <c r="C36" s="510">
        <f>+C37+C38</f>
        <v>62453.69639031226</v>
      </c>
      <c r="D36" s="503">
        <f>+C36/$C$17</f>
        <v>1.8517561292927061E-4</v>
      </c>
    </row>
    <row r="37" spans="2:6" ht="15" customHeight="1">
      <c r="B37" s="505" t="s">
        <v>360</v>
      </c>
      <c r="C37" s="508">
        <v>60882.277012825252</v>
      </c>
      <c r="D37" s="507">
        <f>+C37/$C$17</f>
        <v>1.8051634433167602E-4</v>
      </c>
    </row>
    <row r="38" spans="2:6" ht="15" customHeight="1">
      <c r="B38" s="505" t="s">
        <v>362</v>
      </c>
      <c r="C38" s="508">
        <v>1571.41937748701</v>
      </c>
      <c r="D38" s="507">
        <f>+C38/$C$17</f>
        <v>4.6592685975946137E-6</v>
      </c>
    </row>
    <row r="39" spans="2:6" ht="15" customHeight="1">
      <c r="B39" s="66"/>
      <c r="C39" s="259"/>
      <c r="D39" s="258"/>
    </row>
    <row r="40" spans="2:6" ht="15" customHeight="1">
      <c r="B40" s="502" t="s">
        <v>618</v>
      </c>
      <c r="C40" s="510">
        <f>SUM(C41:C43)</f>
        <v>73171.544605989591</v>
      </c>
      <c r="D40" s="503">
        <f>+C40/$C$17</f>
        <v>2.1695410207132884E-4</v>
      </c>
    </row>
    <row r="41" spans="2:6" s="261" customFormat="1" ht="15" customHeight="1">
      <c r="B41" s="505" t="s">
        <v>413</v>
      </c>
      <c r="C41" s="509">
        <v>58893.854884796499</v>
      </c>
      <c r="D41" s="846">
        <f>+C41/$C$17</f>
        <v>1.7462065988701656E-4</v>
      </c>
      <c r="E41" s="63"/>
    </row>
    <row r="42" spans="2:6" s="261" customFormat="1" ht="15" customHeight="1">
      <c r="B42" s="505" t="s">
        <v>414</v>
      </c>
      <c r="C42" s="509">
        <v>3063.9830414447715</v>
      </c>
      <c r="D42" s="846">
        <f>+C42/$C$17</f>
        <v>9.0847294955697266E-6</v>
      </c>
      <c r="E42" s="63"/>
    </row>
    <row r="43" spans="2:6" s="261" customFormat="1" ht="15" customHeight="1">
      <c r="B43" s="505" t="s">
        <v>716</v>
      </c>
      <c r="C43" s="509">
        <v>11213.706679748328</v>
      </c>
      <c r="D43" s="846">
        <f>+C43/$C$17</f>
        <v>3.3248712688742593E-5</v>
      </c>
      <c r="E43" s="63"/>
    </row>
    <row r="44" spans="2:6" ht="15" customHeight="1">
      <c r="B44" s="66"/>
      <c r="C44" s="259"/>
      <c r="D44" s="258"/>
    </row>
    <row r="45" spans="2:6" ht="15" customHeight="1">
      <c r="B45" s="413" t="s">
        <v>557</v>
      </c>
      <c r="C45" s="351">
        <f>+C47+C54+C58</f>
        <v>137664443.29990423</v>
      </c>
      <c r="D45" s="501">
        <f>+D47+D54+D58</f>
        <v>0.40817596299361547</v>
      </c>
    </row>
    <row r="46" spans="2:6" ht="15" customHeight="1">
      <c r="B46" s="257"/>
      <c r="C46" s="262"/>
      <c r="D46" s="253"/>
    </row>
    <row r="47" spans="2:6" ht="15" customHeight="1">
      <c r="B47" s="502" t="s">
        <v>552</v>
      </c>
      <c r="C47" s="510">
        <f>SUM(C48:C52)</f>
        <v>135239031.21766207</v>
      </c>
      <c r="D47" s="511">
        <f t="shared" ref="D47:D52" si="1">+C47/$C$17</f>
        <v>0.40098460051398932</v>
      </c>
      <c r="E47" s="839"/>
    </row>
    <row r="48" spans="2:6" ht="15" customHeight="1">
      <c r="B48" s="505" t="s">
        <v>357</v>
      </c>
      <c r="C48" s="508">
        <v>66777435.135357983</v>
      </c>
      <c r="D48" s="507">
        <f t="shared" si="1"/>
        <v>0.1979955262176068</v>
      </c>
      <c r="F48" s="445"/>
    </row>
    <row r="49" spans="1:6" ht="15" customHeight="1">
      <c r="B49" s="505" t="s">
        <v>272</v>
      </c>
      <c r="C49" s="508">
        <v>62752777.527399898</v>
      </c>
      <c r="D49" s="507">
        <f t="shared" si="1"/>
        <v>0.18606239043127254</v>
      </c>
      <c r="F49" s="1026"/>
    </row>
    <row r="50" spans="1:6" ht="15" customHeight="1">
      <c r="B50" s="505" t="s">
        <v>359</v>
      </c>
      <c r="C50" s="508">
        <v>263473.91102</v>
      </c>
      <c r="D50" s="507">
        <f t="shared" si="1"/>
        <v>7.8120184687048707E-4</v>
      </c>
    </row>
    <row r="51" spans="1:6" ht="15" customHeight="1">
      <c r="B51" s="505" t="s">
        <v>361</v>
      </c>
      <c r="C51" s="508">
        <v>5320477.2360885162</v>
      </c>
      <c r="D51" s="507">
        <f t="shared" si="1"/>
        <v>1.5775249348119438E-2</v>
      </c>
    </row>
    <row r="52" spans="1:6" ht="15" customHeight="1">
      <c r="B52" s="505" t="s">
        <v>360</v>
      </c>
      <c r="C52" s="508">
        <v>124867.40779566017</v>
      </c>
      <c r="D52" s="507">
        <f t="shared" si="1"/>
        <v>3.7023267012002313E-4</v>
      </c>
    </row>
    <row r="53" spans="1:6" ht="15" customHeight="1">
      <c r="B53" s="153"/>
      <c r="C53" s="260"/>
      <c r="D53" s="255"/>
    </row>
    <row r="54" spans="1:6" ht="15" customHeight="1">
      <c r="B54" s="502" t="s">
        <v>110</v>
      </c>
      <c r="C54" s="510">
        <f>SUM(C55:C56)</f>
        <v>42263.377162499732</v>
      </c>
      <c r="D54" s="503">
        <f>+C54/$C$17</f>
        <v>1.2531118609243453E-4</v>
      </c>
    </row>
    <row r="55" spans="1:6" ht="15" customHeight="1">
      <c r="B55" s="505" t="s">
        <v>360</v>
      </c>
      <c r="C55" s="508">
        <v>33578.544912499718</v>
      </c>
      <c r="D55" s="507">
        <f>+C55/$C$17</f>
        <v>9.956060241151225E-5</v>
      </c>
    </row>
    <row r="56" spans="1:6" ht="15" customHeight="1">
      <c r="B56" s="505" t="s">
        <v>362</v>
      </c>
      <c r="C56" s="508">
        <v>8684.8322500000104</v>
      </c>
      <c r="D56" s="507">
        <f>+C56/$C$17</f>
        <v>2.5750583680922262E-5</v>
      </c>
    </row>
    <row r="57" spans="1:6" ht="15" customHeight="1">
      <c r="B57" s="66"/>
      <c r="C57" s="259"/>
      <c r="D57" s="258"/>
    </row>
    <row r="58" spans="1:6" ht="15" customHeight="1">
      <c r="B58" s="502" t="s">
        <v>618</v>
      </c>
      <c r="C58" s="504">
        <f>SUM(C59:C61)</f>
        <v>2383148.7050796803</v>
      </c>
      <c r="D58" s="503">
        <f>+C58/$C$17</f>
        <v>7.066051293533708E-3</v>
      </c>
    </row>
    <row r="59" spans="1:6" ht="15" customHeight="1">
      <c r="B59" s="505" t="s">
        <v>413</v>
      </c>
      <c r="C59" s="509">
        <v>1011642.6506529599</v>
      </c>
      <c r="D59" s="507">
        <f>+C59/$C$17</f>
        <v>2.9995269892321777E-3</v>
      </c>
    </row>
    <row r="60" spans="1:6" ht="15" customHeight="1">
      <c r="B60" s="505" t="s">
        <v>414</v>
      </c>
      <c r="C60" s="509">
        <v>863471.12756980897</v>
      </c>
      <c r="D60" s="507">
        <f>+C60/$C$17</f>
        <v>2.5601974668591487E-3</v>
      </c>
    </row>
    <row r="61" spans="1:6" ht="15" customHeight="1">
      <c r="B61" s="505" t="s">
        <v>716</v>
      </c>
      <c r="C61" s="509">
        <v>508034.92685691133</v>
      </c>
      <c r="D61" s="507">
        <f>+C61/$C$17</f>
        <v>1.5063268374423812E-3</v>
      </c>
    </row>
    <row r="62" spans="1:6" ht="15" customHeight="1" thickBot="1">
      <c r="B62" s="13"/>
      <c r="C62" s="178"/>
      <c r="D62" s="256"/>
    </row>
    <row r="63" spans="1:6" ht="15" customHeight="1" thickTop="1" thickBot="1">
      <c r="A63" s="142"/>
      <c r="B63" s="57"/>
      <c r="C63" s="263"/>
      <c r="D63" s="264"/>
    </row>
    <row r="64" spans="1:6" s="63" customFormat="1" ht="15" customHeight="1" thickTop="1">
      <c r="A64" s="15"/>
      <c r="B64" s="512" t="s">
        <v>717</v>
      </c>
      <c r="C64" s="513">
        <f>+C66+C71</f>
        <v>13120890.214653447</v>
      </c>
      <c r="D64" s="514">
        <f>+D66+D71</f>
        <v>1</v>
      </c>
    </row>
    <row r="65" spans="1:5" s="63" customFormat="1" ht="15" customHeight="1">
      <c r="A65" s="15"/>
      <c r="B65" s="265"/>
      <c r="C65" s="51"/>
      <c r="D65" s="266"/>
    </row>
    <row r="66" spans="1:5" s="63" customFormat="1" ht="15" customHeight="1">
      <c r="A66" s="15"/>
      <c r="B66" s="515" t="s">
        <v>384</v>
      </c>
      <c r="C66" s="351">
        <f>+C68+C69</f>
        <v>1150824.2376945103</v>
      </c>
      <c r="D66" s="516">
        <f>SUM(D68:D69)</f>
        <v>8.7709310791219519E-2</v>
      </c>
    </row>
    <row r="67" spans="1:5" s="63" customFormat="1" ht="15" customHeight="1">
      <c r="A67" s="15"/>
      <c r="B67" s="265"/>
      <c r="C67" s="51"/>
      <c r="D67" s="266"/>
    </row>
    <row r="68" spans="1:5" s="63" customFormat="1" ht="15" customHeight="1">
      <c r="A68" s="15"/>
      <c r="B68" s="505" t="s">
        <v>921</v>
      </c>
      <c r="C68" s="506">
        <v>929780.55230617255</v>
      </c>
      <c r="D68" s="507">
        <f>+C68/$C$64</f>
        <v>7.0862611994709862E-2</v>
      </c>
    </row>
    <row r="69" spans="1:5" s="63" customFormat="1" ht="15" customHeight="1">
      <c r="A69" s="15"/>
      <c r="B69" s="505" t="s">
        <v>922</v>
      </c>
      <c r="C69" s="509">
        <v>221043.68538833768</v>
      </c>
      <c r="D69" s="507">
        <f>+C69/$C$64</f>
        <v>1.6846698796509664E-2</v>
      </c>
    </row>
    <row r="70" spans="1:5" s="63" customFormat="1" ht="15" customHeight="1">
      <c r="A70" s="15"/>
      <c r="B70" s="265"/>
      <c r="C70" s="51"/>
      <c r="D70" s="266"/>
    </row>
    <row r="71" spans="1:5" s="63" customFormat="1" ht="15" customHeight="1">
      <c r="A71" s="15"/>
      <c r="B71" s="413" t="s">
        <v>557</v>
      </c>
      <c r="C71" s="351">
        <f>+C73+C74+C75</f>
        <v>11970065.976958936</v>
      </c>
      <c r="D71" s="516">
        <f>SUM(D73:D75)</f>
        <v>0.91229068920878054</v>
      </c>
    </row>
    <row r="72" spans="1:5" s="63" customFormat="1" ht="15" customHeight="1">
      <c r="A72" s="15"/>
      <c r="B72" s="267"/>
      <c r="C72" s="51"/>
      <c r="D72" s="266"/>
      <c r="E72" s="860"/>
    </row>
    <row r="73" spans="1:5" s="63" customFormat="1" ht="15" customHeight="1">
      <c r="A73" s="15"/>
      <c r="B73" s="505" t="s">
        <v>923</v>
      </c>
      <c r="C73" s="506">
        <v>5151027.2004566593</v>
      </c>
      <c r="D73" s="507">
        <f>+C73/$C$64</f>
        <v>0.39258214314635281</v>
      </c>
    </row>
    <row r="74" spans="1:5" s="63" customFormat="1" ht="15" customHeight="1">
      <c r="A74" s="15"/>
      <c r="B74" s="505" t="s">
        <v>924</v>
      </c>
      <c r="C74" s="506">
        <v>6678041.7590812985</v>
      </c>
      <c r="D74" s="507">
        <f>+C74/$C$64</f>
        <v>0.508962551307932</v>
      </c>
    </row>
    <row r="75" spans="1:5" s="63" customFormat="1" ht="15" customHeight="1">
      <c r="A75" s="15"/>
      <c r="B75" s="505" t="s">
        <v>925</v>
      </c>
      <c r="C75" s="506">
        <v>140997.0174209798</v>
      </c>
      <c r="D75" s="507">
        <f>+C75/$C$64</f>
        <v>1.0745994754495692E-2</v>
      </c>
    </row>
    <row r="76" spans="1:5" s="63" customFormat="1" ht="15" customHeight="1" thickBot="1">
      <c r="A76" s="15"/>
      <c r="B76" s="62"/>
      <c r="C76" s="178"/>
      <c r="D76" s="256"/>
    </row>
    <row r="77" spans="1:5" s="63" customFormat="1" ht="13.5" thickTop="1">
      <c r="A77" s="15"/>
      <c r="B77" s="431"/>
      <c r="C77" s="431"/>
      <c r="D77" s="431"/>
    </row>
    <row r="78" spans="1:5" s="63" customFormat="1" ht="29.25" customHeight="1">
      <c r="A78" s="15"/>
      <c r="B78" s="1268" t="s">
        <v>713</v>
      </c>
      <c r="C78" s="1268"/>
      <c r="D78" s="1268"/>
    </row>
    <row r="79" spans="1:5" s="63" customFormat="1" ht="12.75" customHeight="1">
      <c r="A79" s="15"/>
      <c r="B79" s="1268" t="s">
        <v>714</v>
      </c>
      <c r="C79" s="1268"/>
      <c r="D79" s="1268"/>
    </row>
    <row r="80" spans="1:5" s="63" customFormat="1" ht="15" customHeight="1">
      <c r="A80" s="15"/>
      <c r="B80" s="1268" t="s">
        <v>715</v>
      </c>
      <c r="C80" s="1268"/>
      <c r="D80" s="1268"/>
    </row>
    <row r="81" spans="1:4" s="63" customFormat="1" ht="15" customHeight="1">
      <c r="A81" s="15"/>
      <c r="B81" s="1268"/>
      <c r="C81" s="1268"/>
      <c r="D81" s="1268"/>
    </row>
    <row r="82" spans="1:4" s="63" customFormat="1" ht="15" customHeight="1">
      <c r="A82" s="15"/>
      <c r="B82" s="15"/>
      <c r="C82" s="15"/>
      <c r="D82" s="15"/>
    </row>
    <row r="83" spans="1:4" s="63" customFormat="1" ht="15" customHeight="1">
      <c r="A83" s="15"/>
      <c r="B83" s="15"/>
      <c r="C83" s="15"/>
      <c r="D83" s="15"/>
    </row>
    <row r="84" spans="1:4" s="63" customFormat="1" ht="15" customHeight="1">
      <c r="A84" s="15"/>
      <c r="B84" s="15"/>
      <c r="C84" s="15"/>
      <c r="D84" s="15"/>
    </row>
    <row r="85" spans="1:4" s="63" customFormat="1" ht="15" customHeight="1">
      <c r="A85" s="15"/>
      <c r="B85" s="15"/>
      <c r="C85" s="15"/>
      <c r="D85" s="15"/>
    </row>
    <row r="86" spans="1:4" s="63" customFormat="1" ht="15" customHeight="1">
      <c r="A86" s="15"/>
      <c r="B86" s="15"/>
      <c r="C86" s="15"/>
      <c r="D86" s="15"/>
    </row>
    <row r="87" spans="1:4" s="63" customFormat="1" ht="15" customHeight="1">
      <c r="A87" s="15"/>
      <c r="B87" s="15"/>
      <c r="C87" s="15"/>
      <c r="D87" s="15"/>
    </row>
    <row r="88" spans="1:4" s="63" customFormat="1" ht="15" customHeight="1">
      <c r="A88" s="15"/>
      <c r="B88" s="15"/>
      <c r="C88" s="15"/>
      <c r="D88" s="15"/>
    </row>
    <row r="89" spans="1:4" s="63" customFormat="1" ht="15" customHeight="1">
      <c r="A89" s="15"/>
      <c r="B89" s="15"/>
      <c r="C89" s="15"/>
      <c r="D89" s="15"/>
    </row>
    <row r="90" spans="1:4" s="63" customFormat="1" ht="15" customHeight="1">
      <c r="A90" s="15"/>
      <c r="B90" s="15"/>
      <c r="C90" s="15"/>
      <c r="D90" s="15"/>
    </row>
    <row r="91" spans="1:4" s="63" customFormat="1" ht="15" customHeight="1">
      <c r="A91" s="15"/>
      <c r="B91" s="15"/>
      <c r="C91" s="15"/>
      <c r="D91" s="15"/>
    </row>
    <row r="92" spans="1:4" s="63" customFormat="1" ht="15" customHeight="1">
      <c r="A92" s="15"/>
      <c r="B92" s="15"/>
      <c r="C92" s="15"/>
      <c r="D92" s="15"/>
    </row>
    <row r="93" spans="1:4" s="63" customFormat="1" ht="15" customHeight="1">
      <c r="A93" s="15"/>
      <c r="B93" s="15"/>
      <c r="C93" s="15"/>
      <c r="D93" s="15"/>
    </row>
    <row r="94" spans="1:4" s="63" customFormat="1" ht="15" customHeight="1">
      <c r="A94" s="15"/>
      <c r="B94" s="15"/>
      <c r="C94" s="15"/>
      <c r="D94" s="15"/>
    </row>
    <row r="95" spans="1:4" s="63" customFormat="1" ht="15" customHeight="1">
      <c r="A95" s="15"/>
      <c r="B95" s="15"/>
      <c r="C95" s="15"/>
      <c r="D95" s="15"/>
    </row>
    <row r="96" spans="1:4" s="63" customFormat="1" ht="15" customHeight="1">
      <c r="A96" s="15"/>
      <c r="B96" s="15"/>
      <c r="C96" s="15"/>
      <c r="D96" s="15"/>
    </row>
    <row r="97" spans="1:4" s="63" customFormat="1" ht="15" customHeight="1">
      <c r="A97" s="15"/>
      <c r="B97" s="15"/>
      <c r="C97" s="15"/>
      <c r="D97" s="15"/>
    </row>
    <row r="98" spans="1:4" s="63" customFormat="1" ht="15" customHeight="1">
      <c r="A98" s="15"/>
      <c r="B98" s="15"/>
      <c r="C98" s="15"/>
      <c r="D98" s="15"/>
    </row>
    <row r="99" spans="1:4" s="63" customFormat="1" ht="15" customHeight="1">
      <c r="A99" s="15"/>
      <c r="B99" s="15"/>
      <c r="C99" s="15"/>
      <c r="D99" s="15"/>
    </row>
    <row r="100" spans="1:4" s="63" customFormat="1" ht="15" customHeight="1">
      <c r="A100" s="15"/>
      <c r="B100" s="15"/>
      <c r="C100" s="15"/>
      <c r="D100" s="15"/>
    </row>
    <row r="101" spans="1:4" s="63" customFormat="1" ht="15" customHeight="1">
      <c r="A101" s="15"/>
      <c r="B101" s="15"/>
      <c r="C101" s="15"/>
      <c r="D101" s="15"/>
    </row>
    <row r="102" spans="1:4" s="63" customFormat="1" ht="15" customHeight="1">
      <c r="A102" s="15"/>
      <c r="B102" s="15"/>
      <c r="C102" s="15"/>
      <c r="D102" s="15"/>
    </row>
    <row r="103" spans="1:4" s="63" customFormat="1" ht="15" customHeight="1">
      <c r="A103" s="15"/>
      <c r="B103" s="15"/>
      <c r="C103" s="15"/>
      <c r="D103" s="15"/>
    </row>
    <row r="104" spans="1:4" s="63" customFormat="1" ht="15" customHeight="1">
      <c r="A104" s="15"/>
      <c r="B104" s="15"/>
      <c r="C104" s="15"/>
      <c r="D104" s="15"/>
    </row>
    <row r="105" spans="1:4" s="63" customFormat="1" ht="15" customHeight="1">
      <c r="A105" s="15"/>
      <c r="B105" s="15"/>
      <c r="C105" s="15"/>
      <c r="D105" s="15"/>
    </row>
    <row r="106" spans="1:4" s="63" customFormat="1" ht="15" customHeight="1">
      <c r="A106" s="15"/>
      <c r="B106" s="15"/>
      <c r="C106" s="15"/>
      <c r="D106" s="15"/>
    </row>
  </sheetData>
  <mergeCells count="6">
    <mergeCell ref="B80:D81"/>
    <mergeCell ref="B6:D6"/>
    <mergeCell ref="B7:D7"/>
    <mergeCell ref="D11:D12"/>
    <mergeCell ref="B78:D78"/>
    <mergeCell ref="B79:D7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sheetPr codeName="Hoja21">
    <tabColor theme="4" tint="-0.499984740745262"/>
    <pageSetUpPr fitToPage="1"/>
  </sheetPr>
  <dimension ref="A1:K78"/>
  <sheetViews>
    <sheetView showGridLines="0" showRuler="0" zoomScaleNormal="100" zoomScaleSheetLayoutView="85" workbookViewId="0"/>
  </sheetViews>
  <sheetFormatPr baseColWidth="10" defaultColWidth="11.453125" defaultRowHeight="13"/>
  <cols>
    <col min="1" max="1" width="6.81640625" style="29" customWidth="1"/>
    <col min="2" max="2" width="47.81640625" style="29" customWidth="1"/>
    <col min="3" max="3" width="20.7265625" style="29" customWidth="1"/>
    <col min="4" max="4" width="12.7265625" style="29" customWidth="1"/>
    <col min="5" max="5" width="20.26953125" style="63" customWidth="1"/>
    <col min="6" max="6" width="12.7265625" style="29" customWidth="1"/>
    <col min="7" max="7" width="20.7265625" style="29" customWidth="1"/>
    <col min="8" max="8" width="13" style="29" customWidth="1"/>
    <col min="9" max="9" width="13.81640625" style="29" bestFit="1" customWidth="1"/>
    <col min="10" max="10" width="11.453125" style="29"/>
    <col min="11" max="11" width="11.81640625" style="29" bestFit="1" customWidth="1"/>
    <col min="12" max="16384" width="11.453125" style="29"/>
  </cols>
  <sheetData>
    <row r="1" spans="1:10" ht="14.5">
      <c r="A1" s="783" t="s">
        <v>220</v>
      </c>
      <c r="B1" s="430"/>
    </row>
    <row r="2" spans="1:10" ht="15" customHeight="1">
      <c r="A2" s="430"/>
      <c r="B2" s="403" t="s">
        <v>661</v>
      </c>
      <c r="C2" s="24"/>
      <c r="D2" s="224"/>
    </row>
    <row r="3" spans="1:10" ht="15" customHeight="1">
      <c r="A3" s="430"/>
      <c r="B3" s="671" t="s">
        <v>306</v>
      </c>
      <c r="C3" s="24"/>
      <c r="D3" s="24"/>
    </row>
    <row r="4" spans="1:10" s="443" customFormat="1" ht="12">
      <c r="B4" s="444"/>
      <c r="C4" s="24"/>
      <c r="D4" s="24"/>
      <c r="E4" s="445"/>
    </row>
    <row r="5" spans="1:10" s="443" customFormat="1" ht="12">
      <c r="B5" s="24"/>
      <c r="C5" s="24"/>
      <c r="D5" s="24"/>
      <c r="E5" s="445"/>
    </row>
    <row r="6" spans="1:10" ht="16.5" customHeight="1">
      <c r="B6" s="1279" t="s">
        <v>817</v>
      </c>
      <c r="C6" s="1279"/>
      <c r="D6" s="1279"/>
      <c r="E6" s="1279"/>
      <c r="F6" s="1279"/>
      <c r="G6" s="1279"/>
      <c r="H6" s="1279"/>
    </row>
    <row r="7" spans="1:10" ht="16.5" customHeight="1">
      <c r="B7" s="1280" t="s">
        <v>775</v>
      </c>
      <c r="C7" s="1280"/>
      <c r="D7" s="1280"/>
      <c r="E7" s="1280"/>
      <c r="F7" s="1280"/>
      <c r="G7" s="1280"/>
      <c r="H7" s="1280"/>
      <c r="I7" s="443"/>
    </row>
    <row r="8" spans="1:10" s="443" customFormat="1" ht="12">
      <c r="B8" s="446"/>
      <c r="C8" s="446"/>
      <c r="D8" s="446"/>
      <c r="E8" s="445"/>
    </row>
    <row r="9" spans="1:10" s="443" customFormat="1" ht="12.5" thickBot="1">
      <c r="B9" s="446"/>
      <c r="C9" s="446"/>
      <c r="D9" s="446"/>
      <c r="E9" s="445"/>
    </row>
    <row r="10" spans="1:10" ht="15.5" thickTop="1" thickBot="1">
      <c r="B10" s="7"/>
      <c r="C10" s="1272" t="s">
        <v>850</v>
      </c>
      <c r="D10" s="1273"/>
      <c r="E10" s="1273"/>
      <c r="F10" s="1273"/>
      <c r="G10" s="1273"/>
      <c r="H10" s="1274"/>
    </row>
    <row r="11" spans="1:10" ht="15" thickTop="1">
      <c r="B11" s="335"/>
      <c r="C11" s="1275" t="s">
        <v>795</v>
      </c>
      <c r="D11" s="1276"/>
      <c r="E11" s="1275" t="s">
        <v>793</v>
      </c>
      <c r="F11" s="1276"/>
      <c r="G11" s="1281" t="s">
        <v>772</v>
      </c>
      <c r="H11" s="1282"/>
      <c r="I11" s="443"/>
    </row>
    <row r="12" spans="1:10" ht="36.75" customHeight="1">
      <c r="B12" s="336"/>
      <c r="C12" s="1277"/>
      <c r="D12" s="1278"/>
      <c r="E12" s="1277"/>
      <c r="F12" s="1278"/>
      <c r="G12" s="1283"/>
      <c r="H12" s="1284"/>
      <c r="I12" s="443"/>
    </row>
    <row r="13" spans="1:10" ht="14.5">
      <c r="B13" s="337"/>
      <c r="C13" s="333" t="s">
        <v>276</v>
      </c>
      <c r="D13" s="334" t="s">
        <v>290</v>
      </c>
      <c r="E13" s="333" t="s">
        <v>276</v>
      </c>
      <c r="F13" s="334" t="s">
        <v>290</v>
      </c>
      <c r="G13" s="333" t="s">
        <v>276</v>
      </c>
      <c r="H13" s="334" t="s">
        <v>290</v>
      </c>
    </row>
    <row r="14" spans="1:10" ht="14.5">
      <c r="B14" s="225"/>
      <c r="C14" s="226"/>
      <c r="D14" s="227"/>
      <c r="E14" s="226"/>
      <c r="F14" s="227"/>
      <c r="G14" s="226"/>
      <c r="H14" s="227"/>
      <c r="I14" s="443"/>
    </row>
    <row r="15" spans="1:10" s="429" customFormat="1" ht="15.5">
      <c r="B15" s="351" t="s">
        <v>282</v>
      </c>
      <c r="C15" s="532">
        <f t="shared" ref="C15:H15" si="0">+C17+C28</f>
        <v>334811073.67095429</v>
      </c>
      <c r="D15" s="518">
        <f t="shared" si="0"/>
        <v>0.99271699460433005</v>
      </c>
      <c r="E15" s="532">
        <f t="shared" si="0"/>
        <v>2456320.2497077109</v>
      </c>
      <c r="F15" s="518">
        <f t="shared" si="0"/>
        <v>7.2830053956699113E-3</v>
      </c>
      <c r="G15" s="532">
        <f t="shared" si="0"/>
        <v>337267393.92066199</v>
      </c>
      <c r="H15" s="518">
        <f t="shared" si="0"/>
        <v>1</v>
      </c>
      <c r="I15" s="445"/>
      <c r="J15" s="1238"/>
    </row>
    <row r="16" spans="1:10" ht="14.5">
      <c r="B16" s="225" t="s">
        <v>291</v>
      </c>
      <c r="C16" s="226"/>
      <c r="D16" s="227"/>
      <c r="E16" s="228"/>
      <c r="F16" s="229"/>
      <c r="G16" s="226"/>
      <c r="H16" s="227"/>
      <c r="I16" s="839"/>
    </row>
    <row r="17" spans="2:11" s="430" customFormat="1" ht="14.5">
      <c r="B17" s="519" t="s">
        <v>417</v>
      </c>
      <c r="C17" s="520">
        <f t="shared" ref="C17:H17" si="1">+C19+C24</f>
        <v>78270240.791002989</v>
      </c>
      <c r="D17" s="521">
        <f t="shared" si="1"/>
        <v>0.23207176917142217</v>
      </c>
      <c r="E17" s="522">
        <f t="shared" si="1"/>
        <v>72301.502691140835</v>
      </c>
      <c r="F17" s="523">
        <f t="shared" si="1"/>
        <v>2.1437442217775982E-4</v>
      </c>
      <c r="G17" s="520">
        <f t="shared" si="1"/>
        <v>78342542.293694109</v>
      </c>
      <c r="H17" s="521">
        <f t="shared" si="1"/>
        <v>0.23228614359359989</v>
      </c>
      <c r="I17" s="443"/>
    </row>
    <row r="18" spans="2:11" ht="14.5">
      <c r="B18" s="230"/>
      <c r="C18" s="231"/>
      <c r="D18" s="232"/>
      <c r="E18" s="233"/>
      <c r="F18" s="234"/>
      <c r="G18" s="231"/>
      <c r="H18" s="232"/>
      <c r="I18" s="63"/>
    </row>
    <row r="19" spans="2:11" s="430" customFormat="1" ht="14.5">
      <c r="B19" s="519" t="s">
        <v>149</v>
      </c>
      <c r="C19" s="520">
        <f t="shared" ref="C19:H19" si="2">SUM(C20:C22)</f>
        <v>51064413.11064899</v>
      </c>
      <c r="D19" s="521">
        <f t="shared" si="2"/>
        <v>0.15140631448844197</v>
      </c>
      <c r="E19" s="522">
        <f t="shared" si="2"/>
        <v>745.27454786175167</v>
      </c>
      <c r="F19" s="523">
        <f t="shared" si="2"/>
        <v>2.209743845078212E-6</v>
      </c>
      <c r="G19" s="520">
        <f t="shared" si="2"/>
        <v>51065158.38519685</v>
      </c>
      <c r="H19" s="521">
        <f t="shared" si="2"/>
        <v>0.15140852423228704</v>
      </c>
      <c r="I19" s="63"/>
    </row>
    <row r="20" spans="2:11" ht="14.5">
      <c r="B20" s="531" t="s">
        <v>150</v>
      </c>
      <c r="C20" s="527">
        <v>27720233.8542093</v>
      </c>
      <c r="D20" s="528">
        <f>+C20/$G$15</f>
        <v>8.2190672308898455E-2</v>
      </c>
      <c r="E20" s="529">
        <v>21.258181835314957</v>
      </c>
      <c r="F20" s="530">
        <f>+E20/$G$15</f>
        <v>6.3030646361016695E-8</v>
      </c>
      <c r="G20" s="527">
        <f>+C20+E20</f>
        <v>27720255.112391137</v>
      </c>
      <c r="H20" s="528">
        <f>+F20+D20</f>
        <v>8.219073533954481E-2</v>
      </c>
      <c r="I20" s="63"/>
    </row>
    <row r="21" spans="2:11" ht="14.5">
      <c r="B21" s="531" t="s">
        <v>151</v>
      </c>
      <c r="C21" s="527">
        <v>14329651.087041171</v>
      </c>
      <c r="D21" s="528">
        <f>+C21/$G$15</f>
        <v>4.2487507969454191E-2</v>
      </c>
      <c r="E21" s="529">
        <v>0</v>
      </c>
      <c r="F21" s="530">
        <f>+E21/$G$15</f>
        <v>0</v>
      </c>
      <c r="G21" s="527">
        <f>+C21+E21</f>
        <v>14329651.087041171</v>
      </c>
      <c r="H21" s="528">
        <f>+F21+D21</f>
        <v>4.2487507969454191E-2</v>
      </c>
      <c r="I21" s="63"/>
    </row>
    <row r="22" spans="2:11" ht="14.5">
      <c r="B22" s="531" t="s">
        <v>153</v>
      </c>
      <c r="C22" s="527">
        <v>9014528.1693985146</v>
      </c>
      <c r="D22" s="528">
        <f>+C22/$G$15</f>
        <v>2.6728134210089315E-2</v>
      </c>
      <c r="E22" s="529">
        <v>724.01636602643669</v>
      </c>
      <c r="F22" s="530">
        <f>+E22/$G$15</f>
        <v>2.1467131987171954E-6</v>
      </c>
      <c r="G22" s="527">
        <f>+C22+E22</f>
        <v>9015252.1857645418</v>
      </c>
      <c r="H22" s="528">
        <f>+F22+D22</f>
        <v>2.6730280923288031E-2</v>
      </c>
      <c r="I22" s="63"/>
    </row>
    <row r="23" spans="2:11" ht="14.5">
      <c r="B23" s="235"/>
      <c r="C23" s="231"/>
      <c r="D23" s="232"/>
      <c r="E23" s="233"/>
      <c r="F23" s="234"/>
      <c r="G23" s="231"/>
      <c r="H23" s="232"/>
      <c r="I23" s="63"/>
    </row>
    <row r="24" spans="2:11" s="430" customFormat="1" ht="14.5">
      <c r="B24" s="519" t="s">
        <v>152</v>
      </c>
      <c r="C24" s="520">
        <f t="shared" ref="C24:H24" si="3">SUM(C25:C26)</f>
        <v>27205827.680353992</v>
      </c>
      <c r="D24" s="521">
        <f t="shared" si="3"/>
        <v>8.0665454682980198E-2</v>
      </c>
      <c r="E24" s="522">
        <f t="shared" si="3"/>
        <v>71556.228143279077</v>
      </c>
      <c r="F24" s="523">
        <f t="shared" si="3"/>
        <v>2.1216467833268162E-4</v>
      </c>
      <c r="G24" s="520">
        <f t="shared" si="3"/>
        <v>27277383.908497266</v>
      </c>
      <c r="H24" s="521">
        <f t="shared" si="3"/>
        <v>8.0877619361312866E-2</v>
      </c>
      <c r="I24" s="63"/>
    </row>
    <row r="25" spans="2:11" ht="14.5">
      <c r="B25" s="531" t="s">
        <v>150</v>
      </c>
      <c r="C25" s="527">
        <v>25789300.8129634</v>
      </c>
      <c r="D25" s="528">
        <f>+C25/$G$15</f>
        <v>7.6465443377636486E-2</v>
      </c>
      <c r="E25" s="529">
        <v>61885.257928861</v>
      </c>
      <c r="F25" s="530">
        <f>+E25/$G$15</f>
        <v>1.8349018922184557E-4</v>
      </c>
      <c r="G25" s="527">
        <f>+C25+E25</f>
        <v>25851186.070892259</v>
      </c>
      <c r="H25" s="528">
        <f>+F25+D25</f>
        <v>7.6648933566858327E-2</v>
      </c>
      <c r="I25" s="63"/>
    </row>
    <row r="26" spans="2:11" ht="14.5">
      <c r="B26" s="531" t="s">
        <v>418</v>
      </c>
      <c r="C26" s="527">
        <v>1416526.8673905903</v>
      </c>
      <c r="D26" s="528">
        <f>+C26/$G$15</f>
        <v>4.2000113053437087E-3</v>
      </c>
      <c r="E26" s="529">
        <v>9670.9702144180756</v>
      </c>
      <c r="F26" s="530">
        <f>+E26/$G$15</f>
        <v>2.8674489110836051E-5</v>
      </c>
      <c r="G26" s="527">
        <f>+C26+E26</f>
        <v>1426197.8376050084</v>
      </c>
      <c r="H26" s="528">
        <f>+F26+D26</f>
        <v>4.2286857944545449E-3</v>
      </c>
      <c r="I26" s="63"/>
    </row>
    <row r="27" spans="2:11" ht="14.5">
      <c r="B27" s="235"/>
      <c r="C27" s="226"/>
      <c r="D27" s="227"/>
      <c r="E27" s="228"/>
      <c r="F27" s="229"/>
      <c r="G27" s="226"/>
      <c r="H27" s="227"/>
      <c r="I27" s="63"/>
      <c r="K27" s="59"/>
    </row>
    <row r="28" spans="2:11" s="430" customFormat="1" ht="14.5">
      <c r="B28" s="519" t="s">
        <v>166</v>
      </c>
      <c r="C28" s="520">
        <f t="shared" ref="C28:H28" si="4">+C30+C37+C46+C49+C43</f>
        <v>256540832.8799513</v>
      </c>
      <c r="D28" s="521">
        <f t="shared" si="4"/>
        <v>0.76064522543290791</v>
      </c>
      <c r="E28" s="522">
        <f t="shared" si="4"/>
        <v>2384018.7470165701</v>
      </c>
      <c r="F28" s="523">
        <f t="shared" si="4"/>
        <v>7.0686309734921517E-3</v>
      </c>
      <c r="G28" s="520">
        <f t="shared" si="4"/>
        <v>258924851.62696788</v>
      </c>
      <c r="H28" s="521">
        <f t="shared" si="4"/>
        <v>0.76771385640640011</v>
      </c>
      <c r="I28" s="63"/>
      <c r="K28" s="1125"/>
    </row>
    <row r="29" spans="2:11" ht="14.5">
      <c r="B29" s="230"/>
      <c r="C29" s="231"/>
      <c r="D29" s="232"/>
      <c r="E29" s="233"/>
      <c r="F29" s="234"/>
      <c r="G29" s="231"/>
      <c r="H29" s="232"/>
      <c r="I29" s="63"/>
    </row>
    <row r="30" spans="2:11" s="430" customFormat="1" ht="14.5">
      <c r="B30" s="519" t="s">
        <v>230</v>
      </c>
      <c r="C30" s="520">
        <f t="shared" ref="C30:H30" si="5">SUM(C31:C33)</f>
        <v>195204443.83804798</v>
      </c>
      <c r="D30" s="521">
        <f t="shared" si="5"/>
        <v>0.57878243600378232</v>
      </c>
      <c r="E30" s="522">
        <f t="shared" si="5"/>
        <v>1467619.5671024369</v>
      </c>
      <c r="F30" s="523">
        <f t="shared" si="5"/>
        <v>4.3515014897872887E-3</v>
      </c>
      <c r="G30" s="520">
        <f t="shared" si="5"/>
        <v>196672063.40515044</v>
      </c>
      <c r="H30" s="521">
        <f t="shared" si="5"/>
        <v>0.58313393749356957</v>
      </c>
      <c r="I30" s="63"/>
    </row>
    <row r="31" spans="2:11" ht="14.5">
      <c r="B31" s="531" t="s">
        <v>150</v>
      </c>
      <c r="C31" s="527">
        <v>107294572.785596</v>
      </c>
      <c r="D31" s="528">
        <f>+C31/$G$15</f>
        <v>0.31812910088437346</v>
      </c>
      <c r="E31" s="529">
        <v>1379688.15157</v>
      </c>
      <c r="F31" s="530">
        <f>+E31/$G$15</f>
        <v>4.0907842751456572E-3</v>
      </c>
      <c r="G31" s="527">
        <f>+C31+E31</f>
        <v>108674260.93716601</v>
      </c>
      <c r="H31" s="528">
        <f>+F31+D31</f>
        <v>0.3222198851595191</v>
      </c>
      <c r="I31" s="63"/>
    </row>
    <row r="32" spans="2:11" ht="14.5">
      <c r="B32" s="531" t="s">
        <v>151</v>
      </c>
      <c r="C32" s="527">
        <v>20415581.703000002</v>
      </c>
      <c r="D32" s="528">
        <f>+C32/$G$15</f>
        <v>6.0532331529808414E-2</v>
      </c>
      <c r="E32" s="529">
        <v>63</v>
      </c>
      <c r="F32" s="530">
        <f>+E32/$G$15</f>
        <v>1.867954066583145E-7</v>
      </c>
      <c r="G32" s="527">
        <f>+C32+E32</f>
        <v>20415644.703000002</v>
      </c>
      <c r="H32" s="528">
        <f>+F32+D32</f>
        <v>6.0532518325215071E-2</v>
      </c>
      <c r="I32" s="63"/>
    </row>
    <row r="33" spans="2:9" ht="14.5">
      <c r="B33" s="531" t="s">
        <v>153</v>
      </c>
      <c r="C33" s="527">
        <f>+C34+C35</f>
        <v>67494289.349451989</v>
      </c>
      <c r="D33" s="528">
        <f>+D34+D35</f>
        <v>0.2001210035896005</v>
      </c>
      <c r="E33" s="527">
        <f>+E34+E35</f>
        <v>87868.415532436979</v>
      </c>
      <c r="F33" s="530">
        <f>+F34+F35</f>
        <v>2.6053041923497337E-4</v>
      </c>
      <c r="G33" s="527">
        <f>+C33+E33</f>
        <v>67582157.764984429</v>
      </c>
      <c r="H33" s="528">
        <f>+H34+H35</f>
        <v>0.20038153400883546</v>
      </c>
      <c r="I33" s="63"/>
    </row>
    <row r="34" spans="2:9" ht="14.5">
      <c r="B34" s="669" t="s">
        <v>367</v>
      </c>
      <c r="C34" s="666">
        <v>18114912.871302001</v>
      </c>
      <c r="D34" s="667">
        <f>+C34/$G$15</f>
        <v>5.3710833593250677E-2</v>
      </c>
      <c r="E34" s="670">
        <v>80677.426092436974</v>
      </c>
      <c r="F34" s="668">
        <f>+E34/$G$15</f>
        <v>2.3920908912829962E-4</v>
      </c>
      <c r="G34" s="527">
        <f>+C34+E34</f>
        <v>18195590.29739444</v>
      </c>
      <c r="H34" s="667">
        <f>+F34+D34</f>
        <v>5.3950042682378976E-2</v>
      </c>
      <c r="I34" s="63"/>
    </row>
    <row r="35" spans="2:9" ht="14.5">
      <c r="B35" s="669" t="s">
        <v>154</v>
      </c>
      <c r="C35" s="666">
        <v>49379376.478149995</v>
      </c>
      <c r="D35" s="667">
        <f>+C35/$G$15</f>
        <v>0.14641016999634981</v>
      </c>
      <c r="E35" s="670">
        <v>7190.9894400000003</v>
      </c>
      <c r="F35" s="668">
        <f>+E35/$G$15</f>
        <v>2.1321330106673734E-5</v>
      </c>
      <c r="G35" s="527">
        <f>+C35+E35</f>
        <v>49386567.467589997</v>
      </c>
      <c r="H35" s="667">
        <f>+F35+D35</f>
        <v>0.1464314913264565</v>
      </c>
      <c r="I35" s="63"/>
    </row>
    <row r="36" spans="2:9" ht="14.5">
      <c r="B36" s="236"/>
      <c r="C36" s="226"/>
      <c r="D36" s="227"/>
      <c r="E36" s="228"/>
      <c r="F36" s="229"/>
      <c r="G36" s="226"/>
      <c r="H36" s="227"/>
      <c r="I36" s="63"/>
    </row>
    <row r="37" spans="2:9" s="430" customFormat="1" ht="14.5">
      <c r="B37" s="519" t="s">
        <v>231</v>
      </c>
      <c r="C37" s="520">
        <f t="shared" ref="C37:H37" si="6">SUM(C38:C39)</f>
        <v>21052227.808093671</v>
      </c>
      <c r="D37" s="521">
        <f t="shared" si="6"/>
        <v>6.2419991340894189E-2</v>
      </c>
      <c r="E37" s="522">
        <f t="shared" si="6"/>
        <v>868087.83652182017</v>
      </c>
      <c r="F37" s="523">
        <f t="shared" si="6"/>
        <v>2.5738860387020607E-3</v>
      </c>
      <c r="G37" s="520">
        <f t="shared" si="6"/>
        <v>21920315.644615494</v>
      </c>
      <c r="H37" s="521">
        <f t="shared" si="6"/>
        <v>6.4993877379596249E-2</v>
      </c>
      <c r="I37" s="63"/>
    </row>
    <row r="38" spans="2:9" ht="14.5">
      <c r="B38" s="531" t="s">
        <v>150</v>
      </c>
      <c r="C38" s="527">
        <v>20890636.316630673</v>
      </c>
      <c r="D38" s="528">
        <f>+C38/$G$15</f>
        <v>6.1940871525650469E-2</v>
      </c>
      <c r="E38" s="529">
        <v>852805.15268955298</v>
      </c>
      <c r="F38" s="530">
        <f>+E38/$G$15</f>
        <v>2.5285727824912864E-3</v>
      </c>
      <c r="G38" s="527">
        <f>+C38+E38</f>
        <v>21743441.469320226</v>
      </c>
      <c r="H38" s="528">
        <f>+F38+D38</f>
        <v>6.4469444308141749E-2</v>
      </c>
      <c r="I38" s="63"/>
    </row>
    <row r="39" spans="2:9" ht="14.5">
      <c r="B39" s="531" t="s">
        <v>153</v>
      </c>
      <c r="C39" s="529">
        <f>+C40+C41</f>
        <v>161591.49146299873</v>
      </c>
      <c r="D39" s="530">
        <f>+D40+D41</f>
        <v>4.7911981524372069E-4</v>
      </c>
      <c r="E39" s="529">
        <f>+E40+E41</f>
        <v>15282.683832267163</v>
      </c>
      <c r="F39" s="530">
        <f>+F40+F41</f>
        <v>4.5313256210774491E-5</v>
      </c>
      <c r="G39" s="527">
        <f>+C39+E39</f>
        <v>176874.17529526589</v>
      </c>
      <c r="H39" s="528">
        <f>+H40+H41</f>
        <v>5.2443307145449514E-4</v>
      </c>
      <c r="I39" s="63"/>
    </row>
    <row r="40" spans="2:9">
      <c r="B40" s="669" t="s">
        <v>367</v>
      </c>
      <c r="C40" s="666">
        <v>152532.27001250425</v>
      </c>
      <c r="D40" s="667">
        <f>+C40/$G$15</f>
        <v>4.5225916516669141E-4</v>
      </c>
      <c r="E40" s="670">
        <v>7622.1277385038247</v>
      </c>
      <c r="F40" s="668">
        <f>+E40/$G$15</f>
        <v>2.259965794468954E-5</v>
      </c>
      <c r="G40" s="666">
        <f>+C40+E40</f>
        <v>160154.39775100807</v>
      </c>
      <c r="H40" s="667">
        <f>+F40+D40</f>
        <v>4.7485882311138096E-4</v>
      </c>
      <c r="I40" s="63"/>
    </row>
    <row r="41" spans="2:9">
      <c r="B41" s="669" t="s">
        <v>154</v>
      </c>
      <c r="C41" s="666">
        <v>9059.2214504944877</v>
      </c>
      <c r="D41" s="866">
        <f>+C41/$G$15</f>
        <v>2.6860650077029263E-5</v>
      </c>
      <c r="E41" s="670">
        <v>7660.5560937633381</v>
      </c>
      <c r="F41" s="668">
        <f>+E41/$G$15</f>
        <v>2.2713598266084951E-5</v>
      </c>
      <c r="G41" s="666">
        <f>+C41+E41</f>
        <v>16719.777544257828</v>
      </c>
      <c r="H41" s="667">
        <f>+F41+D41</f>
        <v>4.9574248343114217E-5</v>
      </c>
      <c r="I41" s="63"/>
    </row>
    <row r="42" spans="2:9" ht="14.5">
      <c r="B42" s="235"/>
      <c r="C42" s="226"/>
      <c r="D42" s="227"/>
      <c r="E42" s="228"/>
      <c r="F42" s="229"/>
      <c r="G42" s="226"/>
      <c r="H42" s="227"/>
      <c r="I42" s="63"/>
    </row>
    <row r="43" spans="2:9" ht="14.5">
      <c r="B43" s="519" t="s">
        <v>773</v>
      </c>
      <c r="C43" s="520">
        <f>+C44</f>
        <v>38955020.738726713</v>
      </c>
      <c r="D43" s="521">
        <f>+SUM(D44:D45)</f>
        <v>0.1155018879408497</v>
      </c>
      <c r="E43" s="522">
        <f>+SUM(E44:E45)</f>
        <v>0</v>
      </c>
      <c r="F43" s="523">
        <f>+SUM(F44:F45)</f>
        <v>0</v>
      </c>
      <c r="G43" s="520">
        <f>+SUM(G44:G45)</f>
        <v>38955020.738726713</v>
      </c>
      <c r="H43" s="521">
        <f>+SUM(H44:H45)</f>
        <v>0.1155018879408497</v>
      </c>
      <c r="I43" s="63"/>
    </row>
    <row r="44" spans="2:9" ht="14.5">
      <c r="B44" s="531" t="s">
        <v>760</v>
      </c>
      <c r="C44" s="525">
        <v>38955020.738726713</v>
      </c>
      <c r="D44" s="865">
        <f>+C44/$G$15</f>
        <v>0.1155018879408497</v>
      </c>
      <c r="E44" s="526">
        <v>0</v>
      </c>
      <c r="F44" s="229">
        <f>+E44/$G$15</f>
        <v>0</v>
      </c>
      <c r="G44" s="525">
        <f>+C44+E44</f>
        <v>38955020.738726713</v>
      </c>
      <c r="H44" s="227">
        <f>+F44+D44</f>
        <v>0.1155018879408497</v>
      </c>
      <c r="I44" s="63"/>
    </row>
    <row r="45" spans="2:9" ht="14.5">
      <c r="B45" s="1123"/>
      <c r="C45" s="226"/>
      <c r="D45" s="227"/>
      <c r="E45" s="228"/>
      <c r="F45" s="229"/>
      <c r="G45" s="226"/>
      <c r="H45" s="227"/>
      <c r="I45" s="63"/>
    </row>
    <row r="46" spans="2:9" s="430" customFormat="1" ht="14.5">
      <c r="B46" s="519" t="s">
        <v>232</v>
      </c>
      <c r="C46" s="520">
        <f t="shared" ref="C46:H46" si="7">+SUM(C47:C47)</f>
        <v>760802.93021449761</v>
      </c>
      <c r="D46" s="521">
        <f t="shared" si="7"/>
        <v>2.2557855989881644E-3</v>
      </c>
      <c r="E46" s="522">
        <f t="shared" si="7"/>
        <v>29706.933050611799</v>
      </c>
      <c r="F46" s="523">
        <f t="shared" si="7"/>
        <v>8.8081248250164348E-5</v>
      </c>
      <c r="G46" s="520">
        <f t="shared" si="7"/>
        <v>790509.86326510936</v>
      </c>
      <c r="H46" s="521">
        <f t="shared" si="7"/>
        <v>2.3438668472383285E-3</v>
      </c>
      <c r="I46" s="63"/>
    </row>
    <row r="47" spans="2:9" ht="14.5">
      <c r="B47" s="531" t="s">
        <v>150</v>
      </c>
      <c r="C47" s="527">
        <v>760802.93021449761</v>
      </c>
      <c r="D47" s="528">
        <f>+C47/$G$15</f>
        <v>2.2557855989881644E-3</v>
      </c>
      <c r="E47" s="529">
        <v>29706.933050611799</v>
      </c>
      <c r="F47" s="530">
        <f>+E47/$G$15</f>
        <v>8.8081248250164348E-5</v>
      </c>
      <c r="G47" s="527">
        <f>+C47+E47</f>
        <v>790509.86326510936</v>
      </c>
      <c r="H47" s="528">
        <f>+F47+D47</f>
        <v>2.3438668472383285E-3</v>
      </c>
      <c r="I47" s="63"/>
    </row>
    <row r="48" spans="2:9" ht="14.5">
      <c r="B48" s="235"/>
      <c r="C48" s="226"/>
      <c r="D48" s="227"/>
      <c r="E48" s="228"/>
      <c r="F48" s="229"/>
      <c r="G48" s="226"/>
      <c r="H48" s="227"/>
      <c r="I48" s="63"/>
    </row>
    <row r="49" spans="2:9" s="430" customFormat="1" ht="14.5">
      <c r="B49" s="519" t="s">
        <v>419</v>
      </c>
      <c r="C49" s="520">
        <f t="shared" ref="C49:H49" si="8">SUM(C50:C50)</f>
        <v>568337.56486843596</v>
      </c>
      <c r="D49" s="521">
        <f t="shared" si="8"/>
        <v>1.6851245483935824E-3</v>
      </c>
      <c r="E49" s="522">
        <f t="shared" si="8"/>
        <v>18604.410341700899</v>
      </c>
      <c r="F49" s="523">
        <f t="shared" si="8"/>
        <v>5.5162196752637638E-5</v>
      </c>
      <c r="G49" s="520">
        <f t="shared" si="8"/>
        <v>586941.97521013685</v>
      </c>
      <c r="H49" s="521">
        <f t="shared" si="8"/>
        <v>1.7402867451462201E-3</v>
      </c>
      <c r="I49" s="63"/>
    </row>
    <row r="50" spans="2:9" ht="14.5">
      <c r="B50" s="524" t="s">
        <v>150</v>
      </c>
      <c r="C50" s="525">
        <v>568337.56486843596</v>
      </c>
      <c r="D50" s="227">
        <f>+C50/$G$15</f>
        <v>1.6851245483935824E-3</v>
      </c>
      <c r="E50" s="526">
        <v>18604.410341700899</v>
      </c>
      <c r="F50" s="229">
        <f>+E50/$G$15</f>
        <v>5.5162196752637638E-5</v>
      </c>
      <c r="G50" s="525">
        <f>+C50+E50</f>
        <v>586941.97521013685</v>
      </c>
      <c r="H50" s="227">
        <f>+F50+D50</f>
        <v>1.7402867451462201E-3</v>
      </c>
      <c r="I50" s="63"/>
    </row>
    <row r="51" spans="2:9" ht="15" thickBot="1">
      <c r="B51" s="237"/>
      <c r="C51" s="238"/>
      <c r="D51" s="239"/>
      <c r="E51" s="238"/>
      <c r="F51" s="239"/>
      <c r="G51" s="238"/>
      <c r="H51" s="239"/>
      <c r="I51" s="63"/>
    </row>
    <row r="52" spans="2:9" ht="12.75" customHeight="1" thickTop="1">
      <c r="B52" s="240" t="s">
        <v>291</v>
      </c>
      <c r="C52" s="241"/>
      <c r="D52" s="242"/>
      <c r="E52" s="5"/>
      <c r="F52" s="5"/>
      <c r="G52" s="54"/>
      <c r="H52" s="141"/>
      <c r="I52" s="63"/>
    </row>
    <row r="53" spans="2:9" ht="12.75" customHeight="1">
      <c r="B53" s="1271" t="s">
        <v>420</v>
      </c>
      <c r="C53" s="1271"/>
      <c r="D53" s="1271"/>
      <c r="E53" s="1271"/>
      <c r="F53" s="1271"/>
      <c r="G53" s="1271"/>
      <c r="H53" s="1271"/>
      <c r="I53" s="63"/>
    </row>
    <row r="54" spans="2:9">
      <c r="B54" s="1271" t="s">
        <v>761</v>
      </c>
      <c r="C54" s="1271"/>
      <c r="D54" s="1271"/>
      <c r="E54" s="1271"/>
      <c r="F54" s="1271"/>
      <c r="G54" s="1271"/>
      <c r="H54" s="1271"/>
      <c r="I54" s="63"/>
    </row>
    <row r="55" spans="2:9">
      <c r="B55" s="240"/>
      <c r="C55" s="241"/>
      <c r="D55" s="243"/>
      <c r="I55" s="63"/>
    </row>
    <row r="56" spans="2:9">
      <c r="B56" s="244"/>
      <c r="C56" s="1124"/>
      <c r="D56" s="245"/>
      <c r="E56" s="245"/>
      <c r="F56" s="245"/>
      <c r="G56" s="245"/>
      <c r="H56" s="245"/>
      <c r="I56" s="63"/>
    </row>
    <row r="57" spans="2:9">
      <c r="C57" s="63"/>
      <c r="D57" s="63"/>
      <c r="F57" s="63"/>
      <c r="G57" s="63"/>
      <c r="H57" s="63"/>
      <c r="I57" s="63"/>
    </row>
    <row r="58" spans="2:9">
      <c r="I58" s="63"/>
    </row>
    <row r="59" spans="2:9">
      <c r="I59" s="63"/>
    </row>
    <row r="60" spans="2:9">
      <c r="I60" s="63"/>
    </row>
    <row r="61" spans="2:9">
      <c r="I61" s="63"/>
    </row>
    <row r="62" spans="2:9">
      <c r="I62" s="63"/>
    </row>
    <row r="63" spans="2:9">
      <c r="I63" s="63"/>
    </row>
    <row r="64" spans="2:9">
      <c r="I64" s="63"/>
    </row>
    <row r="65" spans="9:9">
      <c r="I65" s="63"/>
    </row>
    <row r="66" spans="9:9">
      <c r="I66" s="63"/>
    </row>
    <row r="67" spans="9:9">
      <c r="I67" s="63"/>
    </row>
    <row r="68" spans="9:9">
      <c r="I68" s="63"/>
    </row>
    <row r="69" spans="9:9">
      <c r="I69" s="63"/>
    </row>
    <row r="70" spans="9:9">
      <c r="I70" s="63"/>
    </row>
    <row r="71" spans="9:9">
      <c r="I71" s="63"/>
    </row>
    <row r="72" spans="9:9">
      <c r="I72" s="63"/>
    </row>
    <row r="73" spans="9:9">
      <c r="I73" s="63"/>
    </row>
    <row r="74" spans="9:9">
      <c r="I74" s="63"/>
    </row>
    <row r="75" spans="9:9">
      <c r="I75" s="63"/>
    </row>
    <row r="76" spans="9:9">
      <c r="I76" s="63"/>
    </row>
    <row r="77" spans="9:9">
      <c r="I77" s="63"/>
    </row>
    <row r="78" spans="9:9">
      <c r="I78" s="63"/>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8">
    <mergeCell ref="B54:H54"/>
    <mergeCell ref="C10:H10"/>
    <mergeCell ref="C11:D12"/>
    <mergeCell ref="B6:H6"/>
    <mergeCell ref="B7:H7"/>
    <mergeCell ref="E11:F12"/>
    <mergeCell ref="G11:H12"/>
    <mergeCell ref="B53:H53"/>
  </mergeCells>
  <phoneticPr fontId="20"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2"/>
  <headerFooter scaleWithDoc="0">
    <oddFooter>&amp;R&amp;A</oddFooter>
  </headerFooter>
  <ignoredErrors>
    <ignoredError sqref="G23 G27 G36 G42 G48 G29 D33 F33 H33" formula="1"/>
    <ignoredError sqref="G37" formulaRange="1"/>
  </ignoredErrors>
</worksheet>
</file>

<file path=xl/worksheets/sheet6.xml><?xml version="1.0" encoding="utf-8"?>
<worksheet xmlns="http://schemas.openxmlformats.org/spreadsheetml/2006/main" xmlns:r="http://schemas.openxmlformats.org/officeDocument/2006/relationships">
  <sheetPr>
    <tabColor theme="4" tint="-0.499984740745262"/>
    <pageSetUpPr fitToPage="1"/>
  </sheetPr>
  <dimension ref="A1:C63"/>
  <sheetViews>
    <sheetView showGridLines="0" showRuler="0" zoomScaleNormal="100" zoomScaleSheetLayoutView="85" workbookViewId="0"/>
  </sheetViews>
  <sheetFormatPr baseColWidth="10" defaultColWidth="11.453125" defaultRowHeight="13"/>
  <cols>
    <col min="1" max="1" width="9.26953125" style="15" customWidth="1"/>
    <col min="2" max="2" width="58.54296875" style="15" customWidth="1"/>
    <col min="3" max="3" width="15" style="15" customWidth="1"/>
    <col min="4" max="16384" width="11.453125" style="15"/>
  </cols>
  <sheetData>
    <row r="1" spans="1:3" ht="14.5">
      <c r="A1" s="783" t="s">
        <v>220</v>
      </c>
      <c r="B1" s="452"/>
    </row>
    <row r="2" spans="1:3" ht="15" customHeight="1">
      <c r="A2" s="452"/>
      <c r="B2" s="403" t="s">
        <v>661</v>
      </c>
      <c r="C2" s="218"/>
    </row>
    <row r="3" spans="1:3" ht="15" customHeight="1">
      <c r="A3" s="452"/>
      <c r="B3" s="671" t="s">
        <v>306</v>
      </c>
      <c r="C3" s="21"/>
    </row>
    <row r="4" spans="1:3">
      <c r="B4" s="219"/>
      <c r="C4" s="219"/>
    </row>
    <row r="5" spans="1:3" ht="14.5">
      <c r="B5" s="220"/>
      <c r="C5" s="220"/>
    </row>
    <row r="6" spans="1:3" ht="17">
      <c r="B6" s="1285" t="s">
        <v>425</v>
      </c>
      <c r="C6" s="1285"/>
    </row>
    <row r="7" spans="1:3" ht="14.5">
      <c r="B7" s="1286" t="s">
        <v>245</v>
      </c>
      <c r="C7" s="1286"/>
    </row>
    <row r="8" spans="1:3">
      <c r="B8" s="5"/>
      <c r="C8" s="5"/>
    </row>
    <row r="9" spans="1:3">
      <c r="B9" s="162"/>
      <c r="C9" s="162"/>
    </row>
    <row r="10" spans="1:3" ht="13.5" thickBot="1">
      <c r="B10" s="14" t="s">
        <v>849</v>
      </c>
      <c r="C10" s="221"/>
    </row>
    <row r="11" spans="1:3" ht="16.5" thickTop="1" thickBot="1">
      <c r="B11" s="413" t="s">
        <v>74</v>
      </c>
      <c r="C11" s="736">
        <v>7.7923808214997295E-2</v>
      </c>
    </row>
    <row r="12" spans="1:3" ht="13.5" thickTop="1">
      <c r="B12" s="57"/>
      <c r="C12" s="222"/>
    </row>
    <row r="13" spans="1:3" ht="14.5">
      <c r="B13" s="517" t="s">
        <v>249</v>
      </c>
      <c r="C13" s="738">
        <v>0.27280133938228079</v>
      </c>
    </row>
    <row r="14" spans="1:3">
      <c r="B14" s="151"/>
      <c r="C14" s="1126"/>
    </row>
    <row r="15" spans="1:3">
      <c r="B15" s="293" t="s">
        <v>251</v>
      </c>
      <c r="C15" s="737">
        <v>0.32782108324310977</v>
      </c>
    </row>
    <row r="16" spans="1:3">
      <c r="B16" s="293" t="s">
        <v>42</v>
      </c>
      <c r="C16" s="737">
        <v>0.4527493706656272</v>
      </c>
    </row>
    <row r="17" spans="2:3">
      <c r="B17" s="293" t="s">
        <v>43</v>
      </c>
      <c r="C17" s="737">
        <v>1.4311866851451784E-2</v>
      </c>
    </row>
    <row r="18" spans="2:3">
      <c r="B18" s="300" t="s">
        <v>570</v>
      </c>
      <c r="C18" s="737">
        <v>0</v>
      </c>
    </row>
    <row r="19" spans="2:3">
      <c r="B19" s="149"/>
      <c r="C19" s="735"/>
    </row>
    <row r="20" spans="2:3" ht="14.5">
      <c r="B20" s="517" t="s">
        <v>250</v>
      </c>
      <c r="C20" s="1127">
        <v>3.818974876551879E-2</v>
      </c>
    </row>
    <row r="21" spans="2:3">
      <c r="B21" s="151"/>
      <c r="C21" s="1126"/>
    </row>
    <row r="22" spans="2:3">
      <c r="B22" s="293" t="s">
        <v>251</v>
      </c>
      <c r="C22" s="737">
        <v>3.5020174621728496E-2</v>
      </c>
    </row>
    <row r="23" spans="2:3">
      <c r="B23" s="293" t="s">
        <v>42</v>
      </c>
      <c r="C23" s="737">
        <v>9.2554681600412941E-2</v>
      </c>
    </row>
    <row r="24" spans="2:3">
      <c r="B24" s="739" t="s">
        <v>252</v>
      </c>
      <c r="C24" s="737">
        <v>4.9999999999999996E-2</v>
      </c>
    </row>
    <row r="25" spans="2:3">
      <c r="B25" s="293" t="s">
        <v>43</v>
      </c>
      <c r="C25" s="737">
        <v>1.77E-2</v>
      </c>
    </row>
    <row r="26" spans="2:3">
      <c r="B26" s="149"/>
      <c r="C26" s="735"/>
    </row>
    <row r="27" spans="2:3" ht="14.5">
      <c r="B27" s="517" t="s">
        <v>246</v>
      </c>
      <c r="C27" s="1127">
        <v>4.7992483453505444E-2</v>
      </c>
    </row>
    <row r="28" spans="2:3">
      <c r="B28" s="151"/>
      <c r="C28" s="1126"/>
    </row>
    <row r="29" spans="2:3">
      <c r="B29" s="293" t="s">
        <v>251</v>
      </c>
      <c r="C29" s="737">
        <v>5.1895967293805259E-2</v>
      </c>
    </row>
    <row r="30" spans="2:3">
      <c r="B30" s="293" t="s">
        <v>42</v>
      </c>
      <c r="C30" s="737">
        <v>4.7923096573881753E-2</v>
      </c>
    </row>
    <row r="31" spans="2:3">
      <c r="B31" s="293" t="s">
        <v>632</v>
      </c>
      <c r="C31" s="737">
        <v>0</v>
      </c>
    </row>
    <row r="32" spans="2:3">
      <c r="B32" s="293" t="s">
        <v>247</v>
      </c>
      <c r="C32" s="737">
        <v>3.5757444763905757E-2</v>
      </c>
    </row>
    <row r="33" spans="2:3">
      <c r="B33" s="293" t="s">
        <v>248</v>
      </c>
      <c r="C33" s="737">
        <v>6.1334515166852212E-2</v>
      </c>
    </row>
    <row r="34" spans="2:3">
      <c r="B34" s="293" t="s">
        <v>43</v>
      </c>
      <c r="C34" s="737">
        <v>7.0168393268745091E-2</v>
      </c>
    </row>
    <row r="35" spans="2:3">
      <c r="B35" s="166"/>
      <c r="C35" s="735"/>
    </row>
    <row r="36" spans="2:3" ht="14.5">
      <c r="B36" s="517" t="s">
        <v>253</v>
      </c>
      <c r="C36" s="1127">
        <v>5.3365195595427656E-2</v>
      </c>
    </row>
    <row r="37" spans="2:3">
      <c r="B37" s="151"/>
      <c r="C37" s="1126"/>
    </row>
    <row r="38" spans="2:3">
      <c r="B38" s="293" t="s">
        <v>251</v>
      </c>
      <c r="C38" s="737">
        <v>5.2262206294014804E-2</v>
      </c>
    </row>
    <row r="39" spans="2:3">
      <c r="B39" s="293" t="s">
        <v>248</v>
      </c>
      <c r="C39" s="737">
        <v>8.4400854330448277E-2</v>
      </c>
    </row>
    <row r="40" spans="2:3">
      <c r="B40" s="293" t="s">
        <v>247</v>
      </c>
      <c r="C40" s="737">
        <v>4.8827649955320461E-3</v>
      </c>
    </row>
    <row r="41" spans="2:3">
      <c r="B41" s="293" t="s">
        <v>43</v>
      </c>
      <c r="C41" s="737">
        <v>1.2265489400247399E-2</v>
      </c>
    </row>
    <row r="42" spans="2:3">
      <c r="B42" s="149"/>
      <c r="C42" s="735"/>
    </row>
    <row r="43" spans="2:3" ht="14.5">
      <c r="B43" s="740" t="s">
        <v>773</v>
      </c>
      <c r="C43" s="1127">
        <v>4.0024389087929976E-2</v>
      </c>
    </row>
    <row r="44" spans="2:3">
      <c r="B44" s="151"/>
      <c r="C44" s="1126"/>
    </row>
    <row r="45" spans="2:3">
      <c r="B45" s="293" t="s">
        <v>247</v>
      </c>
      <c r="C45" s="737">
        <v>4.0024389087929976E-2</v>
      </c>
    </row>
    <row r="46" spans="2:3">
      <c r="B46" s="149"/>
      <c r="C46" s="735"/>
    </row>
    <row r="47" spans="2:3" ht="14.5">
      <c r="B47" s="740" t="s">
        <v>254</v>
      </c>
      <c r="C47" s="1127">
        <v>6.2808242532283731E-2</v>
      </c>
    </row>
    <row r="48" spans="2:3">
      <c r="B48" s="151"/>
      <c r="C48" s="1126"/>
    </row>
    <row r="49" spans="2:3">
      <c r="B49" s="293" t="s">
        <v>251</v>
      </c>
      <c r="C49" s="737">
        <v>1.9568321020237218E-2</v>
      </c>
    </row>
    <row r="50" spans="2:3">
      <c r="B50" s="293" t="s">
        <v>248</v>
      </c>
      <c r="C50" s="737">
        <v>8.5128757161913246E-2</v>
      </c>
    </row>
    <row r="51" spans="2:3">
      <c r="B51" s="149"/>
      <c r="C51" s="735"/>
    </row>
    <row r="52" spans="2:3" ht="14.5">
      <c r="B52" s="517" t="s">
        <v>255</v>
      </c>
      <c r="C52" s="1127">
        <v>4.631486501388387E-2</v>
      </c>
    </row>
    <row r="53" spans="2:3">
      <c r="B53" s="151"/>
      <c r="C53" s="1126"/>
    </row>
    <row r="54" spans="2:3">
      <c r="B54" s="293" t="s">
        <v>251</v>
      </c>
      <c r="C54" s="737">
        <v>3.3750000000000002E-2</v>
      </c>
    </row>
    <row r="55" spans="2:3">
      <c r="B55" s="293" t="s">
        <v>248</v>
      </c>
      <c r="C55" s="737">
        <v>7.8815823061326909E-2</v>
      </c>
    </row>
    <row r="56" spans="2:3" ht="12.75" customHeight="1">
      <c r="B56" s="293" t="s">
        <v>43</v>
      </c>
      <c r="C56" s="737">
        <v>6.9000000000000006E-2</v>
      </c>
    </row>
    <row r="57" spans="2:3" ht="13.5" thickBot="1">
      <c r="B57" s="13"/>
      <c r="C57" s="1128"/>
    </row>
    <row r="58" spans="2:3" ht="13.5" thickTop="1">
      <c r="B58" s="5"/>
      <c r="C58" s="5"/>
    </row>
    <row r="59" spans="2:3">
      <c r="B59" s="1287" t="s">
        <v>902</v>
      </c>
      <c r="C59" s="1287"/>
    </row>
    <row r="60" spans="2:3" ht="12.75" customHeight="1">
      <c r="B60" s="1287"/>
      <c r="C60" s="1287"/>
    </row>
    <row r="61" spans="2:3">
      <c r="B61" s="1287"/>
      <c r="C61" s="1287"/>
    </row>
    <row r="62" spans="2:3">
      <c r="B62" s="223"/>
      <c r="C62" s="223"/>
    </row>
    <row r="63" spans="2:3">
      <c r="B63" s="223"/>
      <c r="C63" s="223"/>
    </row>
  </sheetData>
  <mergeCells count="3">
    <mergeCell ref="B6:C6"/>
    <mergeCell ref="B7:C7"/>
    <mergeCell ref="B59:C61"/>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7.xml><?xml version="1.0" encoding="utf-8"?>
<worksheet xmlns="http://schemas.openxmlformats.org/spreadsheetml/2006/main" xmlns:r="http://schemas.openxmlformats.org/officeDocument/2006/relationships">
  <sheetPr>
    <tabColor theme="4" tint="-0.499984740745262"/>
    <pageSetUpPr fitToPage="1"/>
  </sheetPr>
  <dimension ref="A1:D38"/>
  <sheetViews>
    <sheetView showGridLines="0" zoomScaleNormal="100" zoomScaleSheetLayoutView="85" workbookViewId="0"/>
  </sheetViews>
  <sheetFormatPr baseColWidth="10" defaultColWidth="11.453125" defaultRowHeight="13"/>
  <cols>
    <col min="1" max="1" width="6.81640625" style="1" customWidth="1"/>
    <col min="2" max="2" width="51" style="207" customWidth="1"/>
    <col min="3" max="3" width="18.81640625" style="207" customWidth="1"/>
    <col min="4" max="16384" width="11.453125" style="207"/>
  </cols>
  <sheetData>
    <row r="1" spans="1:4" ht="14.5">
      <c r="A1" s="783" t="s">
        <v>220</v>
      </c>
      <c r="B1" s="199"/>
    </row>
    <row r="2" spans="1:4" ht="15" customHeight="1">
      <c r="A2" s="199"/>
      <c r="B2" s="403" t="s">
        <v>661</v>
      </c>
      <c r="C2" s="35"/>
    </row>
    <row r="3" spans="1:4" ht="15" customHeight="1">
      <c r="A3" s="199"/>
      <c r="B3" s="284" t="s">
        <v>306</v>
      </c>
      <c r="C3" s="35"/>
    </row>
    <row r="4" spans="1:4" ht="12">
      <c r="A4" s="207"/>
      <c r="B4" s="35"/>
      <c r="C4" s="35"/>
    </row>
    <row r="5" spans="1:4" ht="12">
      <c r="A5" s="207"/>
      <c r="B5" s="35"/>
      <c r="C5" s="35"/>
    </row>
    <row r="6" spans="1:4" ht="17">
      <c r="B6" s="1263" t="s">
        <v>776</v>
      </c>
      <c r="C6" s="1263"/>
    </row>
    <row r="7" spans="1:4" ht="14.5">
      <c r="B7" s="1286" t="s">
        <v>777</v>
      </c>
      <c r="C7" s="1286"/>
    </row>
    <row r="8" spans="1:4" ht="12">
      <c r="A8" s="207"/>
      <c r="B8" s="432"/>
      <c r="C8" s="432"/>
    </row>
    <row r="9" spans="1:4" ht="12.5" thickBot="1">
      <c r="A9" s="207"/>
      <c r="B9" s="35"/>
      <c r="C9" s="35"/>
    </row>
    <row r="10" spans="1:4" ht="15.5" thickTop="1" thickBot="1">
      <c r="B10" s="475" t="s">
        <v>849</v>
      </c>
      <c r="C10" s="672" t="s">
        <v>47</v>
      </c>
    </row>
    <row r="11" spans="1:4" ht="12.5" thickTop="1">
      <c r="A11" s="207"/>
      <c r="B11" s="823"/>
      <c r="C11" s="539"/>
    </row>
    <row r="12" spans="1:4" ht="17">
      <c r="B12" s="540" t="s">
        <v>56</v>
      </c>
      <c r="C12" s="541">
        <v>7.0654616022740271</v>
      </c>
    </row>
    <row r="13" spans="1:4" ht="13.5" customHeight="1">
      <c r="B13" s="208"/>
      <c r="C13" s="209"/>
    </row>
    <row r="14" spans="1:4" s="199" customFormat="1" ht="15.5">
      <c r="B14" s="542" t="s">
        <v>365</v>
      </c>
      <c r="C14" s="538">
        <v>8.5569349536397645</v>
      </c>
      <c r="D14" s="207"/>
    </row>
    <row r="15" spans="1:4" ht="14.5">
      <c r="B15" s="210"/>
      <c r="C15" s="211"/>
    </row>
    <row r="16" spans="1:4" s="199" customFormat="1" ht="15.5">
      <c r="B16" s="542" t="s">
        <v>575</v>
      </c>
      <c r="C16" s="538">
        <v>11.257149754308456</v>
      </c>
      <c r="D16" s="207"/>
    </row>
    <row r="17" spans="1:4" ht="14.5">
      <c r="B17" s="210"/>
      <c r="C17" s="211"/>
    </row>
    <row r="18" spans="1:4" s="199" customFormat="1" ht="15.5">
      <c r="B18" s="542" t="s">
        <v>95</v>
      </c>
      <c r="C18" s="538">
        <v>0.6524813898876981</v>
      </c>
      <c r="D18" s="207"/>
    </row>
    <row r="19" spans="1:4" ht="13.5" customHeight="1">
      <c r="B19" s="212"/>
      <c r="C19" s="213"/>
    </row>
    <row r="20" spans="1:4" s="199" customFormat="1" ht="15.5">
      <c r="B20" s="542" t="s">
        <v>48</v>
      </c>
      <c r="C20" s="538">
        <v>5.7936487727127233</v>
      </c>
      <c r="D20" s="207"/>
    </row>
    <row r="21" spans="1:4" ht="13.5" customHeight="1">
      <c r="A21" s="207"/>
      <c r="B21" s="49"/>
      <c r="C21" s="214"/>
    </row>
    <row r="22" spans="1:4" s="1" customFormat="1" ht="14.5">
      <c r="B22" s="537" t="s">
        <v>57</v>
      </c>
      <c r="C22" s="536">
        <v>5.9331378702450088</v>
      </c>
      <c r="D22" s="207"/>
    </row>
    <row r="23" spans="1:4">
      <c r="A23" s="207"/>
      <c r="B23" s="49"/>
      <c r="C23" s="214"/>
    </row>
    <row r="24" spans="1:4" s="1" customFormat="1" ht="14.5">
      <c r="B24" s="537" t="s">
        <v>58</v>
      </c>
      <c r="C24" s="536">
        <v>4.3965313503054357</v>
      </c>
      <c r="D24" s="207"/>
    </row>
    <row r="25" spans="1:4">
      <c r="A25" s="207"/>
      <c r="B25" s="49"/>
      <c r="C25" s="214"/>
    </row>
    <row r="26" spans="1:4" s="1" customFormat="1" ht="14.5">
      <c r="B26" s="537" t="s">
        <v>59</v>
      </c>
      <c r="C26" s="536">
        <v>11.368861648138704</v>
      </c>
      <c r="D26" s="207"/>
    </row>
    <row r="27" spans="1:4">
      <c r="A27" s="207"/>
      <c r="B27" s="49"/>
      <c r="C27" s="214"/>
    </row>
    <row r="28" spans="1:4" s="1" customFormat="1" ht="14.5">
      <c r="B28" s="537" t="s">
        <v>377</v>
      </c>
      <c r="C28" s="536">
        <v>14.249352868714443</v>
      </c>
      <c r="D28" s="207"/>
    </row>
    <row r="29" spans="1:4">
      <c r="A29" s="207"/>
      <c r="B29" s="49"/>
      <c r="C29" s="214"/>
    </row>
    <row r="30" spans="1:4" s="1" customFormat="1" ht="14.5">
      <c r="B30" s="537" t="s">
        <v>60</v>
      </c>
      <c r="C30" s="536">
        <v>0.93821149970427342</v>
      </c>
      <c r="D30" s="207"/>
    </row>
    <row r="31" spans="1:4">
      <c r="A31" s="207"/>
      <c r="B31" s="215"/>
      <c r="C31" s="216"/>
    </row>
    <row r="32" spans="1:4" s="1" customFormat="1" ht="14.5">
      <c r="B32" s="537" t="s">
        <v>932</v>
      </c>
      <c r="C32" s="536">
        <v>2.2761266449118485</v>
      </c>
      <c r="D32" s="207"/>
    </row>
    <row r="33" spans="1:4">
      <c r="A33" s="207"/>
      <c r="B33" s="215"/>
      <c r="C33" s="214"/>
    </row>
    <row r="34" spans="1:4" s="199" customFormat="1" ht="15.5">
      <c r="B34" s="542" t="s">
        <v>94</v>
      </c>
      <c r="C34" s="538">
        <v>0.95710421100789733</v>
      </c>
      <c r="D34" s="207"/>
    </row>
    <row r="35" spans="1:4" ht="13.5" thickBot="1">
      <c r="A35" s="207"/>
      <c r="B35" s="62"/>
      <c r="C35" s="217"/>
    </row>
    <row r="36" spans="1:4" ht="12.5" thickTop="1">
      <c r="A36" s="207"/>
      <c r="B36" s="35"/>
      <c r="C36" s="35"/>
    </row>
    <row r="37" spans="1:4">
      <c r="A37" s="207"/>
      <c r="B37" s="1288" t="s">
        <v>778</v>
      </c>
      <c r="C37" s="1288"/>
    </row>
    <row r="38" spans="1:4" ht="14.5">
      <c r="A38" s="207"/>
      <c r="B38" s="6"/>
      <c r="C38" s="35"/>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8.xml><?xml version="1.0" encoding="utf-8"?>
<worksheet xmlns="http://schemas.openxmlformats.org/spreadsheetml/2006/main" xmlns:r="http://schemas.openxmlformats.org/officeDocument/2006/relationships">
  <sheetPr>
    <tabColor theme="4" tint="-0.499984740745262"/>
    <pageSetUpPr fitToPage="1"/>
  </sheetPr>
  <dimension ref="A1:N71"/>
  <sheetViews>
    <sheetView showGridLines="0" showRuler="0" zoomScaleNormal="100" zoomScaleSheetLayoutView="85" workbookViewId="0"/>
  </sheetViews>
  <sheetFormatPr baseColWidth="10" defaultColWidth="32.7265625" defaultRowHeight="14.5"/>
  <cols>
    <col min="1" max="1" width="6.81640625" style="15" customWidth="1"/>
    <col min="2" max="2" width="14.26953125" style="54" customWidth="1"/>
    <col min="3" max="3" width="41.1796875" style="54" bestFit="1" customWidth="1"/>
    <col min="4" max="4" width="30.7265625" style="54" customWidth="1"/>
    <col min="5" max="5" width="13" style="453" bestFit="1" customWidth="1"/>
    <col min="6" max="6" width="22.7265625" style="54" customWidth="1"/>
    <col min="7" max="7" width="22.26953125" style="54" customWidth="1"/>
    <col min="8" max="8" width="21.54296875" style="54" customWidth="1"/>
    <col min="9" max="9" width="17.453125" style="63" bestFit="1" customWidth="1"/>
    <col min="10" max="10" width="18.453125" style="63" bestFit="1" customWidth="1"/>
    <col min="11" max="16384" width="32.7265625" style="54"/>
  </cols>
  <sheetData>
    <row r="1" spans="1:14">
      <c r="A1" s="783" t="s">
        <v>220</v>
      </c>
      <c r="B1" s="453"/>
    </row>
    <row r="2" spans="1:14" ht="15" customHeight="1">
      <c r="A2" s="452"/>
      <c r="B2" s="403" t="s">
        <v>661</v>
      </c>
      <c r="C2" s="3"/>
      <c r="D2" s="3"/>
      <c r="E2" s="42"/>
      <c r="F2" s="5"/>
      <c r="G2" s="5"/>
      <c r="H2" s="205"/>
    </row>
    <row r="3" spans="1:14" ht="15" customHeight="1">
      <c r="A3" s="452"/>
      <c r="B3" s="284" t="s">
        <v>306</v>
      </c>
      <c r="C3" s="3"/>
      <c r="D3" s="3"/>
      <c r="E3" s="42"/>
      <c r="F3" s="5"/>
      <c r="G3" s="5"/>
      <c r="H3" s="5"/>
    </row>
    <row r="4" spans="1:14" s="447" customFormat="1">
      <c r="A4" s="438"/>
      <c r="B4" s="35"/>
      <c r="C4" s="35"/>
      <c r="D4" s="35"/>
      <c r="E4" s="3"/>
      <c r="F4" s="441"/>
      <c r="G4" s="441"/>
      <c r="H4" s="35"/>
      <c r="I4" s="63"/>
      <c r="J4" s="63"/>
      <c r="K4" s="54"/>
      <c r="L4" s="54"/>
      <c r="M4" s="54"/>
      <c r="N4" s="54"/>
    </row>
    <row r="5" spans="1:14" s="447" customFormat="1">
      <c r="A5" s="438"/>
      <c r="B5" s="35"/>
      <c r="C5" s="35"/>
      <c r="D5" s="35"/>
      <c r="E5" s="3"/>
      <c r="F5" s="441"/>
      <c r="G5" s="441"/>
      <c r="H5" s="35"/>
      <c r="I5" s="63"/>
      <c r="J5" s="63"/>
      <c r="K5" s="54"/>
      <c r="L5" s="54"/>
      <c r="M5" s="54"/>
      <c r="N5" s="54"/>
    </row>
    <row r="6" spans="1:14" ht="17">
      <c r="B6" s="1263" t="s">
        <v>309</v>
      </c>
      <c r="C6" s="1263"/>
      <c r="D6" s="1263"/>
      <c r="E6" s="1263"/>
      <c r="F6" s="1263"/>
      <c r="G6" s="1263"/>
      <c r="H6" s="1263"/>
    </row>
    <row r="7" spans="1:14" ht="17">
      <c r="B7" s="1263" t="s">
        <v>295</v>
      </c>
      <c r="C7" s="1263"/>
      <c r="D7" s="1263"/>
      <c r="E7" s="1263"/>
      <c r="F7" s="1263"/>
      <c r="G7" s="1263"/>
      <c r="H7" s="1263"/>
    </row>
    <row r="8" spans="1:14" ht="13.5" customHeight="1">
      <c r="B8" s="1292" t="s">
        <v>851</v>
      </c>
      <c r="C8" s="1292"/>
      <c r="D8" s="1292"/>
      <c r="E8" s="1292"/>
      <c r="F8" s="1292"/>
      <c r="G8" s="1292"/>
      <c r="H8" s="1292"/>
    </row>
    <row r="9" spans="1:14" s="447" customFormat="1">
      <c r="A9" s="438"/>
      <c r="B9" s="35"/>
      <c r="C9" s="448"/>
      <c r="D9" s="448"/>
      <c r="E9" s="3"/>
      <c r="F9" s="448"/>
      <c r="G9" s="448"/>
      <c r="H9" s="449"/>
      <c r="I9" s="63"/>
      <c r="J9" s="63"/>
      <c r="K9" s="54"/>
      <c r="L9" s="54"/>
      <c r="M9" s="54"/>
      <c r="N9" s="54"/>
    </row>
    <row r="10" spans="1:14" s="447" customFormat="1">
      <c r="A10" s="438"/>
      <c r="B10" s="35"/>
      <c r="C10" s="448"/>
      <c r="D10" s="448"/>
      <c r="E10" s="3"/>
      <c r="F10" s="448"/>
      <c r="G10" s="448"/>
      <c r="H10" s="449"/>
      <c r="I10" s="63"/>
      <c r="J10" s="63"/>
      <c r="K10" s="54"/>
      <c r="L10" s="54"/>
      <c r="M10" s="54"/>
      <c r="N10" s="54"/>
    </row>
    <row r="11" spans="1:14" ht="15" thickBot="1">
      <c r="B11" s="5"/>
      <c r="C11" s="206"/>
      <c r="D11" s="206"/>
      <c r="E11" s="42"/>
      <c r="F11" s="206"/>
      <c r="G11" s="206"/>
      <c r="H11" s="205" t="s">
        <v>296</v>
      </c>
    </row>
    <row r="12" spans="1:14" ht="13.5" customHeight="1" thickTop="1">
      <c r="B12" s="1293" t="s">
        <v>297</v>
      </c>
      <c r="C12" s="1296" t="s">
        <v>292</v>
      </c>
      <c r="D12" s="1296" t="s">
        <v>233</v>
      </c>
      <c r="E12" s="1299" t="s">
        <v>293</v>
      </c>
      <c r="F12" s="1302" t="s">
        <v>298</v>
      </c>
      <c r="G12" s="1302" t="s">
        <v>333</v>
      </c>
      <c r="H12" s="1302" t="s">
        <v>334</v>
      </c>
    </row>
    <row r="13" spans="1:14" ht="13">
      <c r="B13" s="1294"/>
      <c r="C13" s="1297"/>
      <c r="D13" s="1297"/>
      <c r="E13" s="1300"/>
      <c r="F13" s="1303"/>
      <c r="G13" s="1303"/>
      <c r="H13" s="1303"/>
    </row>
    <row r="14" spans="1:14" ht="13">
      <c r="B14" s="1294"/>
      <c r="C14" s="1297"/>
      <c r="D14" s="1297"/>
      <c r="E14" s="1300"/>
      <c r="F14" s="1303"/>
      <c r="G14" s="1303"/>
      <c r="H14" s="1303"/>
      <c r="L14" s="1131">
        <f>+K14-J14</f>
        <v>0</v>
      </c>
    </row>
    <row r="15" spans="1:14" ht="13">
      <c r="B15" s="1294"/>
      <c r="C15" s="1297"/>
      <c r="D15" s="1297"/>
      <c r="E15" s="1300"/>
      <c r="F15" s="1303"/>
      <c r="G15" s="1303"/>
      <c r="H15" s="1303"/>
    </row>
    <row r="16" spans="1:14" ht="13">
      <c r="B16" s="1295"/>
      <c r="C16" s="1298"/>
      <c r="D16" s="1298"/>
      <c r="E16" s="1301"/>
      <c r="F16" s="1304"/>
      <c r="G16" s="1304"/>
      <c r="H16" s="1304"/>
    </row>
    <row r="17" spans="1:14">
      <c r="B17" s="991"/>
      <c r="C17" s="1132"/>
      <c r="D17" s="1132"/>
      <c r="E17" s="932"/>
      <c r="F17" s="933"/>
      <c r="G17" s="933"/>
      <c r="H17" s="933"/>
    </row>
    <row r="18" spans="1:14">
      <c r="B18" s="1133"/>
      <c r="C18" s="1134" t="s">
        <v>307</v>
      </c>
      <c r="D18" s="1134"/>
      <c r="E18" s="935"/>
      <c r="F18" s="936">
        <f>+F20+F23+F39</f>
        <v>21604791.109404407</v>
      </c>
      <c r="G18" s="936">
        <f>+G20+G23+G39</f>
        <v>21230676.705568261</v>
      </c>
      <c r="H18" s="936">
        <f>+H20+H23+H39</f>
        <v>21684611.996696196</v>
      </c>
    </row>
    <row r="19" spans="1:14">
      <c r="B19" s="1133"/>
      <c r="C19" s="1134"/>
      <c r="D19" s="1134"/>
      <c r="E19" s="935"/>
      <c r="F19" s="937"/>
      <c r="G19" s="937"/>
      <c r="H19" s="937"/>
    </row>
    <row r="20" spans="1:14" s="453" customFormat="1">
      <c r="A20" s="452"/>
      <c r="B20" s="1133"/>
      <c r="C20" s="1135" t="s">
        <v>386</v>
      </c>
      <c r="D20" s="1135"/>
      <c r="E20" s="938"/>
      <c r="F20" s="939">
        <f>+F21</f>
        <v>105490.77202149437</v>
      </c>
      <c r="G20" s="939">
        <f>+G21</f>
        <v>105490.77202149437</v>
      </c>
      <c r="H20" s="939">
        <f>+H21</f>
        <v>185103.8137430003</v>
      </c>
      <c r="I20" s="63"/>
      <c r="J20" s="63"/>
      <c r="K20" s="54"/>
      <c r="L20" s="54"/>
      <c r="M20" s="54"/>
      <c r="N20" s="54"/>
    </row>
    <row r="21" spans="1:14">
      <c r="B21" s="1133">
        <v>40182</v>
      </c>
      <c r="C21" s="986" t="s">
        <v>638</v>
      </c>
      <c r="D21" s="1136" t="s">
        <v>234</v>
      </c>
      <c r="E21" s="1150">
        <v>2022</v>
      </c>
      <c r="F21" s="987">
        <v>105490.77202149437</v>
      </c>
      <c r="G21" s="987">
        <v>105490.77202149437</v>
      </c>
      <c r="H21" s="987">
        <v>185103.8137430003</v>
      </c>
    </row>
    <row r="22" spans="1:14">
      <c r="B22" s="1133"/>
      <c r="C22" s="986"/>
      <c r="D22" s="1136"/>
      <c r="E22" s="1150"/>
      <c r="F22" s="940"/>
      <c r="G22" s="937"/>
      <c r="H22" s="937"/>
    </row>
    <row r="23" spans="1:14" s="451" customFormat="1">
      <c r="A23" s="450"/>
      <c r="B23" s="1137"/>
      <c r="C23" s="1135" t="s">
        <v>926</v>
      </c>
      <c r="D23" s="1138"/>
      <c r="E23" s="1150"/>
      <c r="F23" s="941">
        <f>SUM(F24:F37)</f>
        <v>21499300.337382913</v>
      </c>
      <c r="G23" s="941">
        <f>SUM(G24:G37)</f>
        <v>21125185.933546767</v>
      </c>
      <c r="H23" s="941">
        <f>SUM(H24:H37)</f>
        <v>21499504.633345746</v>
      </c>
      <c r="I23" s="63"/>
      <c r="J23" s="63"/>
      <c r="K23" s="54"/>
      <c r="L23" s="54"/>
      <c r="M23" s="54"/>
      <c r="N23" s="54"/>
    </row>
    <row r="24" spans="1:14">
      <c r="B24" s="1133">
        <v>43294</v>
      </c>
      <c r="C24" s="986" t="s">
        <v>929</v>
      </c>
      <c r="D24" s="989" t="s">
        <v>930</v>
      </c>
      <c r="E24" s="1150">
        <v>2020</v>
      </c>
      <c r="F24" s="987">
        <v>1637771.4939999999</v>
      </c>
      <c r="G24" s="987">
        <v>1637771.4939999999</v>
      </c>
      <c r="H24" s="987">
        <v>1637771.4939999999</v>
      </c>
    </row>
    <row r="25" spans="1:14">
      <c r="B25" s="1133">
        <v>43193</v>
      </c>
      <c r="C25" s="986" t="s">
        <v>703</v>
      </c>
      <c r="D25" s="989">
        <v>6.7276394391951197E-2</v>
      </c>
      <c r="E25" s="1150">
        <v>2028</v>
      </c>
      <c r="F25" s="987">
        <v>1274576.9208660889</v>
      </c>
      <c r="G25" s="987">
        <v>1201972.4725746394</v>
      </c>
      <c r="H25" s="987">
        <v>1201972.4725753446</v>
      </c>
    </row>
    <row r="26" spans="1:14">
      <c r="B26" s="1133">
        <v>42828</v>
      </c>
      <c r="C26" s="986" t="s">
        <v>633</v>
      </c>
      <c r="D26" s="988" t="s">
        <v>539</v>
      </c>
      <c r="E26" s="1150">
        <v>2022</v>
      </c>
      <c r="F26" s="987">
        <v>1263304.839345745</v>
      </c>
      <c r="G26" s="987">
        <v>1263304.839345745</v>
      </c>
      <c r="H26" s="987">
        <v>1263304.839345745</v>
      </c>
    </row>
    <row r="27" spans="1:14">
      <c r="B27" s="1133">
        <v>41631</v>
      </c>
      <c r="C27" s="986" t="s">
        <v>634</v>
      </c>
      <c r="D27" s="990" t="s">
        <v>228</v>
      </c>
      <c r="E27" s="1150">
        <v>2020</v>
      </c>
      <c r="F27" s="987">
        <v>834538.36280840461</v>
      </c>
      <c r="G27" s="987">
        <v>834538.36280840461</v>
      </c>
      <c r="H27" s="987">
        <v>834538.36280840461</v>
      </c>
    </row>
    <row r="28" spans="1:14">
      <c r="B28" s="1133">
        <v>42430</v>
      </c>
      <c r="C28" s="986" t="s">
        <v>635</v>
      </c>
      <c r="D28" s="1139" t="s">
        <v>537</v>
      </c>
      <c r="E28" s="1150">
        <v>2020</v>
      </c>
      <c r="F28" s="987">
        <v>394069.68627718888</v>
      </c>
      <c r="G28" s="987">
        <v>394069.68627718888</v>
      </c>
      <c r="H28" s="987">
        <v>394069.68627718888</v>
      </c>
    </row>
    <row r="29" spans="1:14">
      <c r="B29" s="1133">
        <v>32875</v>
      </c>
      <c r="C29" s="986" t="s">
        <v>730</v>
      </c>
      <c r="D29" s="1140" t="s">
        <v>50</v>
      </c>
      <c r="E29" s="1150">
        <v>2089</v>
      </c>
      <c r="F29" s="987">
        <v>20765.582726987886</v>
      </c>
      <c r="G29" s="987">
        <v>18689.024454289098</v>
      </c>
      <c r="H29" s="987">
        <v>18689.024454925166</v>
      </c>
    </row>
    <row r="30" spans="1:14">
      <c r="A30" s="54"/>
      <c r="B30" s="1133">
        <v>43272</v>
      </c>
      <c r="C30" s="986" t="s">
        <v>685</v>
      </c>
      <c r="D30" s="1140">
        <v>0.26</v>
      </c>
      <c r="E30" s="1150">
        <v>2020</v>
      </c>
      <c r="F30" s="987">
        <v>2940251.1427312749</v>
      </c>
      <c r="G30" s="987">
        <v>2940251.1427312749</v>
      </c>
      <c r="H30" s="987">
        <v>2940251.1427312749</v>
      </c>
    </row>
    <row r="31" spans="1:14">
      <c r="A31" s="54"/>
      <c r="B31" s="1133">
        <v>42660</v>
      </c>
      <c r="C31" s="986" t="s">
        <v>510</v>
      </c>
      <c r="D31" s="1141">
        <v>0.155</v>
      </c>
      <c r="E31" s="1150">
        <v>2026</v>
      </c>
      <c r="F31" s="987">
        <v>2274996.024340197</v>
      </c>
      <c r="G31" s="987">
        <v>2274996.024340197</v>
      </c>
      <c r="H31" s="987">
        <v>2274996.024340197</v>
      </c>
    </row>
    <row r="32" spans="1:14">
      <c r="A32" s="54"/>
      <c r="B32" s="1133">
        <v>42660</v>
      </c>
      <c r="C32" s="986" t="s">
        <v>511</v>
      </c>
      <c r="D32" s="1142">
        <v>0.16</v>
      </c>
      <c r="E32" s="1150">
        <v>2023</v>
      </c>
      <c r="F32" s="987">
        <v>1511258.4733899825</v>
      </c>
      <c r="G32" s="987">
        <v>1511258.4733899825</v>
      </c>
      <c r="H32" s="987">
        <v>1511258.4733899825</v>
      </c>
    </row>
    <row r="33" spans="1:14">
      <c r="A33" s="54"/>
      <c r="B33" s="1133">
        <v>43172</v>
      </c>
      <c r="C33" s="986" t="s">
        <v>626</v>
      </c>
      <c r="D33" s="1143">
        <v>0.17249999999999999</v>
      </c>
      <c r="E33" s="1150">
        <v>2021</v>
      </c>
      <c r="F33" s="987">
        <v>2080241.7461241086</v>
      </c>
      <c r="G33" s="987">
        <v>2080241.7461241086</v>
      </c>
      <c r="H33" s="987">
        <v>2454560.4459217442</v>
      </c>
    </row>
    <row r="34" spans="1:14">
      <c r="A34" s="54"/>
      <c r="B34" s="1133">
        <v>42646</v>
      </c>
      <c r="C34" s="986" t="s">
        <v>512</v>
      </c>
      <c r="D34" s="1144">
        <v>0.182</v>
      </c>
      <c r="E34" s="1150">
        <v>2021</v>
      </c>
      <c r="F34" s="987">
        <v>1472379.3412457034</v>
      </c>
      <c r="G34" s="987">
        <v>1472379.3412457034</v>
      </c>
      <c r="H34" s="987">
        <v>1472379.3412457034</v>
      </c>
    </row>
    <row r="35" spans="1:14">
      <c r="A35" s="54"/>
      <c r="B35" s="1133">
        <v>42907</v>
      </c>
      <c r="C35" s="986" t="s">
        <v>540</v>
      </c>
      <c r="D35" s="1144" t="s">
        <v>541</v>
      </c>
      <c r="E35" s="1150">
        <v>2020</v>
      </c>
      <c r="F35" s="987">
        <v>3354158.2929822863</v>
      </c>
      <c r="G35" s="987">
        <v>3354158.2929822863</v>
      </c>
      <c r="H35" s="987">
        <v>3354158.2929822863</v>
      </c>
    </row>
    <row r="36" spans="1:14">
      <c r="A36" s="54"/>
      <c r="B36" s="1133">
        <v>43504</v>
      </c>
      <c r="C36" s="986" t="s">
        <v>735</v>
      </c>
      <c r="D36" s="1144" t="s">
        <v>539</v>
      </c>
      <c r="E36" s="1150">
        <v>2021</v>
      </c>
      <c r="F36" s="987">
        <v>942322.77853294474</v>
      </c>
      <c r="G36" s="987">
        <v>942322.77853294474</v>
      </c>
      <c r="H36" s="987">
        <v>942322.77853294474</v>
      </c>
      <c r="I36" s="1177"/>
      <c r="J36" s="1177"/>
    </row>
    <row r="37" spans="1:14">
      <c r="A37" s="54"/>
      <c r="B37" s="1133">
        <v>43523</v>
      </c>
      <c r="C37" s="986" t="s">
        <v>876</v>
      </c>
      <c r="D37" s="1144" t="s">
        <v>50</v>
      </c>
      <c r="E37" s="1150">
        <v>2021</v>
      </c>
      <c r="F37" s="987">
        <v>1498665.6520119971</v>
      </c>
      <c r="G37" s="987">
        <v>1199232.25474</v>
      </c>
      <c r="H37" s="987">
        <v>1199232.25474</v>
      </c>
    </row>
    <row r="38" spans="1:14">
      <c r="A38" s="54"/>
      <c r="B38" s="1133"/>
      <c r="C38" s="986"/>
      <c r="D38" s="991"/>
      <c r="E38" s="1150"/>
      <c r="F38" s="987"/>
      <c r="G38" s="987"/>
      <c r="H38" s="987"/>
    </row>
    <row r="39" spans="1:14" s="453" customFormat="1">
      <c r="B39" s="1133"/>
      <c r="C39" s="1146" t="s">
        <v>299</v>
      </c>
      <c r="D39" s="1147"/>
      <c r="E39" s="1150"/>
      <c r="F39" s="940"/>
      <c r="G39" s="987"/>
      <c r="H39" s="1048">
        <v>3.5496074518885323</v>
      </c>
      <c r="I39" s="63"/>
      <c r="J39" s="63"/>
      <c r="K39" s="54"/>
      <c r="L39" s="54"/>
      <c r="M39" s="54"/>
      <c r="N39" s="54"/>
    </row>
    <row r="40" spans="1:14">
      <c r="A40" s="54"/>
      <c r="B40" s="1133"/>
      <c r="C40" s="1145"/>
      <c r="D40" s="1136"/>
      <c r="E40" s="1150"/>
      <c r="F40" s="940"/>
      <c r="G40" s="937"/>
      <c r="H40" s="937"/>
    </row>
    <row r="41" spans="1:14" s="453" customFormat="1">
      <c r="B41" s="1133"/>
      <c r="C41" s="1134" t="s">
        <v>221</v>
      </c>
      <c r="D41" s="1138"/>
      <c r="E41" s="1150"/>
      <c r="F41" s="936">
        <f>SUM(F43:F63)</f>
        <v>13775150.862074222</v>
      </c>
      <c r="G41" s="936">
        <f>SUM(G43:G63)</f>
        <v>13775150.862074222</v>
      </c>
      <c r="H41" s="936">
        <f>SUM(H43:H63)</f>
        <v>15137214.43456186</v>
      </c>
      <c r="I41" s="63"/>
      <c r="J41" s="63"/>
      <c r="K41" s="54"/>
      <c r="L41" s="54"/>
      <c r="M41" s="54"/>
      <c r="N41" s="54"/>
    </row>
    <row r="42" spans="1:14" s="453" customFormat="1">
      <c r="B42" s="1133"/>
      <c r="C42" s="1134"/>
      <c r="D42" s="1138"/>
      <c r="E42" s="1150"/>
      <c r="F42" s="941"/>
      <c r="G42" s="941"/>
      <c r="H42" s="941"/>
      <c r="I42" s="63"/>
      <c r="J42" s="63"/>
      <c r="K42" s="54"/>
      <c r="L42" s="54"/>
      <c r="M42" s="54"/>
      <c r="N42" s="54"/>
    </row>
    <row r="43" spans="1:14">
      <c r="A43" s="54"/>
      <c r="B43" s="1133">
        <v>43364</v>
      </c>
      <c r="C43" s="986" t="s">
        <v>700</v>
      </c>
      <c r="D43" s="989">
        <v>0.41399999999999998</v>
      </c>
      <c r="E43" s="1150">
        <v>2019</v>
      </c>
      <c r="F43" s="987">
        <v>1126787.4916781117</v>
      </c>
      <c r="G43" s="987">
        <v>1126787.4916781117</v>
      </c>
      <c r="H43" s="987">
        <v>1529028.0904573326</v>
      </c>
    </row>
    <row r="44" spans="1:14">
      <c r="A44" s="54"/>
      <c r="B44" s="1133">
        <v>43403</v>
      </c>
      <c r="C44" s="986" t="s">
        <v>724</v>
      </c>
      <c r="D44" s="989">
        <v>0.36</v>
      </c>
      <c r="E44" s="1150">
        <v>2020</v>
      </c>
      <c r="F44" s="987">
        <v>646202.88527455751</v>
      </c>
      <c r="G44" s="987">
        <v>646202.88527455751</v>
      </c>
      <c r="H44" s="987">
        <v>818590.42897925247</v>
      </c>
    </row>
    <row r="45" spans="1:14">
      <c r="A45" s="54"/>
      <c r="B45" s="1133">
        <v>43392</v>
      </c>
      <c r="C45" s="986" t="s">
        <v>725</v>
      </c>
      <c r="D45" s="989">
        <v>0.40200000000000002</v>
      </c>
      <c r="E45" s="1150">
        <v>2019</v>
      </c>
      <c r="F45" s="987">
        <v>942322.77853294474</v>
      </c>
      <c r="G45" s="987">
        <v>942322.77853294474</v>
      </c>
      <c r="H45" s="987">
        <v>1226546.1749940515</v>
      </c>
    </row>
    <row r="46" spans="1:14">
      <c r="A46" s="54"/>
      <c r="B46" s="1133">
        <v>43496</v>
      </c>
      <c r="C46" s="986" t="s">
        <v>736</v>
      </c>
      <c r="D46" s="989">
        <v>0.318</v>
      </c>
      <c r="E46" s="1150">
        <v>2020</v>
      </c>
      <c r="F46" s="987">
        <v>1157125.0377282482</v>
      </c>
      <c r="G46" s="987">
        <v>1157125.0377282482</v>
      </c>
      <c r="H46" s="987">
        <v>1318786.9767493631</v>
      </c>
    </row>
    <row r="47" spans="1:14">
      <c r="A47" s="54"/>
      <c r="B47" s="1133">
        <v>43518</v>
      </c>
      <c r="C47" s="986" t="s">
        <v>737</v>
      </c>
      <c r="D47" s="989">
        <v>0.318</v>
      </c>
      <c r="E47" s="1150">
        <v>2020</v>
      </c>
      <c r="F47" s="987">
        <v>559584.79856672708</v>
      </c>
      <c r="G47" s="987">
        <v>559584.79856672708</v>
      </c>
      <c r="H47" s="987">
        <v>621301.40600071149</v>
      </c>
    </row>
    <row r="48" spans="1:14">
      <c r="A48" s="54"/>
      <c r="B48" s="1133">
        <v>43567</v>
      </c>
      <c r="C48" s="986" t="s">
        <v>877</v>
      </c>
      <c r="D48" s="989">
        <v>0.48</v>
      </c>
      <c r="E48" s="1150">
        <v>2019</v>
      </c>
      <c r="F48" s="987">
        <v>1137626.5818890273</v>
      </c>
      <c r="G48" s="987">
        <v>1137626.5818890273</v>
      </c>
      <c r="H48" s="987">
        <v>1230456.9109712285</v>
      </c>
      <c r="I48" s="1177"/>
      <c r="J48" s="1177"/>
    </row>
    <row r="49" spans="1:14">
      <c r="A49" s="54"/>
      <c r="B49" s="1133">
        <v>43616</v>
      </c>
      <c r="C49" s="986" t="s">
        <v>878</v>
      </c>
      <c r="D49" s="989">
        <v>0.51</v>
      </c>
      <c r="E49" s="1150">
        <v>2019</v>
      </c>
      <c r="F49" s="987">
        <v>1226893.6601465782</v>
      </c>
      <c r="G49" s="987">
        <v>1226893.6601465782</v>
      </c>
      <c r="H49" s="987">
        <v>1279036.6407029256</v>
      </c>
      <c r="I49" s="1177"/>
      <c r="J49" s="1177"/>
    </row>
    <row r="50" spans="1:14">
      <c r="A50" s="54"/>
      <c r="B50" s="1133">
        <v>43644</v>
      </c>
      <c r="C50" s="986" t="s">
        <v>879</v>
      </c>
      <c r="D50" s="989">
        <v>0.51</v>
      </c>
      <c r="E50" s="1150">
        <v>2019</v>
      </c>
      <c r="F50" s="987">
        <v>1639914.7907218898</v>
      </c>
      <c r="G50" s="987">
        <v>1639914.7907218898</v>
      </c>
      <c r="H50" s="987">
        <v>1639914.7907218898</v>
      </c>
      <c r="I50" s="1177"/>
      <c r="J50" s="1177"/>
    </row>
    <row r="51" spans="1:14">
      <c r="A51" s="54"/>
      <c r="B51" s="1133">
        <v>43585</v>
      </c>
      <c r="C51" s="986" t="s">
        <v>880</v>
      </c>
      <c r="D51" s="989">
        <v>0.48</v>
      </c>
      <c r="E51" s="1150">
        <v>2019</v>
      </c>
      <c r="F51" s="987">
        <v>1652698.3756004362</v>
      </c>
      <c r="G51" s="987">
        <v>1652698.3756004362</v>
      </c>
      <c r="H51" s="987">
        <v>1787558.5630494035</v>
      </c>
      <c r="I51" s="1177"/>
      <c r="J51" s="1177"/>
    </row>
    <row r="52" spans="1:14">
      <c r="A52" s="54"/>
      <c r="B52" s="1133">
        <v>43460</v>
      </c>
      <c r="C52" s="986" t="s">
        <v>726</v>
      </c>
      <c r="D52" s="989" t="s">
        <v>578</v>
      </c>
      <c r="E52" s="1150">
        <v>2019</v>
      </c>
      <c r="F52" s="987">
        <v>1861087.4876025657</v>
      </c>
      <c r="G52" s="987">
        <v>1861087.4876025657</v>
      </c>
      <c r="H52" s="987">
        <v>1861087.4876025657</v>
      </c>
    </row>
    <row r="53" spans="1:14">
      <c r="A53" s="54"/>
      <c r="B53" s="1133">
        <v>43486</v>
      </c>
      <c r="C53" s="986" t="s">
        <v>738</v>
      </c>
      <c r="D53" s="989" t="s">
        <v>636</v>
      </c>
      <c r="E53" s="1150">
        <v>2019</v>
      </c>
      <c r="F53" s="987">
        <v>23558.06946332362</v>
      </c>
      <c r="G53" s="987">
        <v>23558.06946332362</v>
      </c>
      <c r="H53" s="987">
        <v>23558.06946332362</v>
      </c>
    </row>
    <row r="54" spans="1:14">
      <c r="A54" s="54"/>
      <c r="B54" s="1133">
        <v>43509</v>
      </c>
      <c r="C54" s="986" t="s">
        <v>739</v>
      </c>
      <c r="D54" s="989" t="s">
        <v>636</v>
      </c>
      <c r="E54" s="1150">
        <v>2019</v>
      </c>
      <c r="F54" s="987">
        <v>29447.586829154523</v>
      </c>
      <c r="G54" s="987">
        <v>29447.586829154523</v>
      </c>
      <c r="H54" s="987">
        <v>29447.586829154523</v>
      </c>
    </row>
    <row r="55" spans="1:14">
      <c r="A55" s="54"/>
      <c r="B55" s="1133">
        <v>43542</v>
      </c>
      <c r="C55" s="986" t="s">
        <v>740</v>
      </c>
      <c r="D55" s="989" t="s">
        <v>636</v>
      </c>
      <c r="E55" s="1150">
        <v>2019</v>
      </c>
      <c r="F55" s="987">
        <v>96823.665494260073</v>
      </c>
      <c r="G55" s="987">
        <v>96823.665494260073</v>
      </c>
      <c r="H55" s="987">
        <v>96823.665494260073</v>
      </c>
    </row>
    <row r="56" spans="1:14">
      <c r="A56" s="54"/>
      <c r="B56" s="1133">
        <v>43570</v>
      </c>
      <c r="C56" s="986" t="s">
        <v>881</v>
      </c>
      <c r="D56" s="989" t="s">
        <v>636</v>
      </c>
      <c r="E56" s="1150">
        <v>2019</v>
      </c>
      <c r="F56" s="987">
        <v>7067.4208389970854</v>
      </c>
      <c r="G56" s="987">
        <v>7067.4208389970854</v>
      </c>
      <c r="H56" s="987">
        <v>7067.4208389970854</v>
      </c>
      <c r="I56" s="1177"/>
      <c r="J56" s="1177"/>
    </row>
    <row r="57" spans="1:14">
      <c r="A57" s="54"/>
      <c r="B57" s="1133">
        <v>43591</v>
      </c>
      <c r="C57" s="986" t="s">
        <v>882</v>
      </c>
      <c r="D57" s="989" t="s">
        <v>636</v>
      </c>
      <c r="E57" s="1150">
        <v>2019</v>
      </c>
      <c r="F57" s="987">
        <v>18934.282456541252</v>
      </c>
      <c r="G57" s="987">
        <v>18934.282456541252</v>
      </c>
      <c r="H57" s="987">
        <v>18934.282456541252</v>
      </c>
      <c r="I57" s="1177"/>
      <c r="J57" s="1177"/>
    </row>
    <row r="58" spans="1:14">
      <c r="A58" s="54"/>
      <c r="B58" s="1133">
        <v>43608</v>
      </c>
      <c r="C58" s="986" t="s">
        <v>883</v>
      </c>
      <c r="D58" s="989">
        <v>4.2500000000000003E-2</v>
      </c>
      <c r="E58" s="1150">
        <v>2019</v>
      </c>
      <c r="F58" s="987">
        <v>242312.38200000001</v>
      </c>
      <c r="G58" s="987">
        <v>242312.38200000001</v>
      </c>
      <c r="H58" s="987">
        <v>242312.38200000001</v>
      </c>
      <c r="I58" s="1177"/>
      <c r="J58" s="1177"/>
    </row>
    <row r="59" spans="1:14">
      <c r="A59" s="54"/>
      <c r="B59" s="1133">
        <v>43608</v>
      </c>
      <c r="C59" s="986" t="s">
        <v>884</v>
      </c>
      <c r="D59" s="989">
        <v>4.2500000000000003E-2</v>
      </c>
      <c r="E59" s="1150">
        <v>2019</v>
      </c>
      <c r="F59" s="987">
        <v>439495.78600000002</v>
      </c>
      <c r="G59" s="987">
        <v>439495.78600000002</v>
      </c>
      <c r="H59" s="987">
        <v>439495.78600000002</v>
      </c>
      <c r="I59" s="1177"/>
      <c r="J59" s="1177"/>
    </row>
    <row r="60" spans="1:14">
      <c r="A60" s="54"/>
      <c r="B60" s="1133">
        <v>43608</v>
      </c>
      <c r="C60" s="986" t="s">
        <v>885</v>
      </c>
      <c r="D60" s="989">
        <v>4.2500000000000003E-2</v>
      </c>
      <c r="E60" s="1150">
        <v>2019</v>
      </c>
      <c r="F60" s="987">
        <v>330634.48800000001</v>
      </c>
      <c r="G60" s="987">
        <v>330634.48800000001</v>
      </c>
      <c r="H60" s="987">
        <v>330634.48800000001</v>
      </c>
      <c r="I60" s="1177"/>
      <c r="J60" s="1177"/>
    </row>
    <row r="61" spans="1:14">
      <c r="A61" s="54"/>
      <c r="B61" s="1133">
        <v>43608</v>
      </c>
      <c r="C61" s="986" t="s">
        <v>886</v>
      </c>
      <c r="D61" s="989">
        <v>4.2500000000000003E-2</v>
      </c>
      <c r="E61" s="1150">
        <v>2019</v>
      </c>
      <c r="F61" s="987">
        <v>426405.02899999998</v>
      </c>
      <c r="G61" s="987">
        <v>426405.02899999998</v>
      </c>
      <c r="H61" s="987">
        <v>426405.01899999997</v>
      </c>
      <c r="I61" s="1177"/>
      <c r="J61" s="1177"/>
    </row>
    <row r="62" spans="1:14">
      <c r="A62" s="54"/>
      <c r="B62" s="1133">
        <v>43339</v>
      </c>
      <c r="C62" s="986" t="s">
        <v>701</v>
      </c>
      <c r="D62" s="989" t="s">
        <v>636</v>
      </c>
      <c r="E62" s="1150">
        <v>2019</v>
      </c>
      <c r="F62" s="987">
        <v>1959.843550860694</v>
      </c>
      <c r="G62" s="987">
        <v>1959.843550860694</v>
      </c>
      <c r="H62" s="987">
        <v>1959.843550860694</v>
      </c>
    </row>
    <row r="63" spans="1:14">
      <c r="A63" s="54"/>
      <c r="B63" s="1133">
        <v>43362</v>
      </c>
      <c r="C63" s="986" t="s">
        <v>727</v>
      </c>
      <c r="D63" s="989" t="s">
        <v>50</v>
      </c>
      <c r="E63" s="1150">
        <v>2020</v>
      </c>
      <c r="F63" s="987">
        <v>208268.42069999999</v>
      </c>
      <c r="G63" s="987">
        <v>208268.42069999999</v>
      </c>
      <c r="H63" s="987">
        <v>208268.42069999999</v>
      </c>
    </row>
    <row r="64" spans="1:14" s="543" customFormat="1" ht="15.5">
      <c r="B64" s="1133"/>
      <c r="C64" s="1145"/>
      <c r="D64" s="1148"/>
      <c r="E64" s="1150"/>
      <c r="F64" s="940"/>
      <c r="G64" s="937"/>
      <c r="H64" s="937"/>
      <c r="I64" s="63"/>
      <c r="J64" s="63"/>
      <c r="K64" s="54"/>
      <c r="L64" s="54"/>
      <c r="M64" s="54"/>
      <c r="N64" s="54"/>
    </row>
    <row r="65" spans="1:8" ht="15.5">
      <c r="A65" s="54"/>
      <c r="B65" s="1289" t="s">
        <v>282</v>
      </c>
      <c r="C65" s="1290"/>
      <c r="D65" s="1290"/>
      <c r="E65" s="1291"/>
      <c r="F65" s="949">
        <f>+F41+F18</f>
        <v>35379941.971478626</v>
      </c>
      <c r="G65" s="949">
        <f>+G41+G18</f>
        <v>35005827.56764248</v>
      </c>
      <c r="H65" s="949">
        <f>+H41+H18</f>
        <v>36821826.431258053</v>
      </c>
    </row>
    <row r="66" spans="1:8">
      <c r="B66" s="1149"/>
      <c r="C66" s="1"/>
      <c r="D66" s="1"/>
      <c r="E66" s="199"/>
      <c r="F66" s="943"/>
      <c r="G66" s="943"/>
      <c r="H66" s="943"/>
    </row>
    <row r="67" spans="1:8">
      <c r="A67" s="54"/>
      <c r="B67" s="944" t="s">
        <v>903</v>
      </c>
      <c r="C67" s="1"/>
      <c r="D67" s="1"/>
      <c r="E67" s="199"/>
      <c r="F67" s="945"/>
      <c r="G67" s="945"/>
      <c r="H67" s="945"/>
    </row>
    <row r="68" spans="1:8">
      <c r="A68" s="54"/>
      <c r="B68" s="944" t="s">
        <v>890</v>
      </c>
      <c r="C68" s="1"/>
      <c r="D68" s="1"/>
      <c r="E68" s="199"/>
      <c r="F68" s="1"/>
      <c r="G68" s="829"/>
      <c r="H68" s="946"/>
    </row>
    <row r="69" spans="1:8">
      <c r="B69" s="944" t="s">
        <v>842</v>
      </c>
      <c r="C69" s="199"/>
      <c r="D69" s="199"/>
      <c r="E69" s="199"/>
      <c r="F69" s="947"/>
      <c r="G69" s="947"/>
      <c r="H69" s="947"/>
    </row>
    <row r="70" spans="1:8">
      <c r="H70" s="1231"/>
    </row>
    <row r="71" spans="1:8">
      <c r="H71" s="1231"/>
    </row>
  </sheetData>
  <sortState ref="B47:H67">
    <sortCondition ref="B47:B67"/>
  </sortState>
  <mergeCells count="11">
    <mergeCell ref="B65:E65"/>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xl/worksheets/sheet9.xml><?xml version="1.0" encoding="utf-8"?>
<worksheet xmlns="http://schemas.openxmlformats.org/spreadsheetml/2006/main" xmlns:r="http://schemas.openxmlformats.org/officeDocument/2006/relationships">
  <sheetPr>
    <tabColor theme="4" tint="-0.499984740745262"/>
    <pageSetUpPr fitToPage="1"/>
  </sheetPr>
  <dimension ref="A1:N73"/>
  <sheetViews>
    <sheetView showGridLines="0" showRuler="0" zoomScaleNormal="100" zoomScaleSheetLayoutView="85" workbookViewId="0"/>
  </sheetViews>
  <sheetFormatPr baseColWidth="10" defaultColWidth="11.453125" defaultRowHeight="13"/>
  <cols>
    <col min="1" max="1" width="6.81640625" style="1" customWidth="1"/>
    <col min="2" max="2" width="10.54296875" style="1" customWidth="1"/>
    <col min="3" max="3" width="66.1796875" style="1" customWidth="1"/>
    <col min="4" max="4" width="27" style="1" bestFit="1" customWidth="1"/>
    <col min="5" max="5" width="13.453125" style="1" customWidth="1"/>
    <col min="6" max="6" width="19.81640625" style="1" customWidth="1"/>
    <col min="7" max="7" width="20.54296875" style="1" customWidth="1"/>
    <col min="8" max="8" width="21.26953125" style="1" customWidth="1"/>
    <col min="9" max="9" width="11.453125" style="1"/>
    <col min="10" max="11" width="13.81640625" style="1" bestFit="1" customWidth="1"/>
    <col min="12" max="16384" width="11.453125" style="1"/>
  </cols>
  <sheetData>
    <row r="1" spans="1:14" ht="14.5">
      <c r="A1" s="783" t="s">
        <v>220</v>
      </c>
      <c r="B1" s="199"/>
    </row>
    <row r="2" spans="1:14" ht="15" customHeight="1">
      <c r="A2" s="783"/>
      <c r="B2" s="403" t="s">
        <v>661</v>
      </c>
      <c r="C2" s="3"/>
      <c r="D2" s="3"/>
      <c r="E2" s="4"/>
      <c r="F2" s="4"/>
      <c r="G2" s="4"/>
      <c r="H2" s="5"/>
    </row>
    <row r="3" spans="1:14" ht="15" customHeight="1">
      <c r="A3" s="199"/>
      <c r="B3" s="284" t="s">
        <v>306</v>
      </c>
      <c r="C3" s="3"/>
      <c r="D3" s="3"/>
      <c r="E3" s="4"/>
      <c r="F3" s="4"/>
      <c r="G3" s="4"/>
      <c r="H3" s="5"/>
    </row>
    <row r="4" spans="1:14" s="207" customFormat="1">
      <c r="B4" s="35"/>
      <c r="C4" s="35"/>
      <c r="D4" s="35"/>
      <c r="E4" s="454"/>
      <c r="F4" s="455"/>
      <c r="G4" s="455"/>
      <c r="H4" s="35"/>
      <c r="I4" s="1"/>
      <c r="J4" s="1"/>
      <c r="K4" s="1"/>
      <c r="L4" s="1"/>
      <c r="M4" s="1"/>
      <c r="N4" s="1"/>
    </row>
    <row r="5" spans="1:14" s="207" customFormat="1">
      <c r="B5" s="35"/>
      <c r="C5" s="35"/>
      <c r="D5" s="35"/>
      <c r="E5" s="454"/>
      <c r="F5" s="455"/>
      <c r="G5" s="455"/>
      <c r="H5" s="35"/>
      <c r="I5" s="1"/>
      <c r="J5" s="1"/>
      <c r="K5" s="1"/>
      <c r="L5" s="1"/>
      <c r="M5" s="1"/>
      <c r="N5" s="1"/>
    </row>
    <row r="6" spans="1:14" ht="17">
      <c r="B6" s="1263" t="s">
        <v>363</v>
      </c>
      <c r="C6" s="1263"/>
      <c r="D6" s="1263"/>
      <c r="E6" s="1263"/>
      <c r="F6" s="1263"/>
      <c r="G6" s="1263"/>
      <c r="H6" s="1263"/>
    </row>
    <row r="7" spans="1:14" ht="17">
      <c r="B7" s="1307" t="s">
        <v>229</v>
      </c>
      <c r="C7" s="1307"/>
      <c r="D7" s="1307"/>
      <c r="E7" s="1307"/>
      <c r="F7" s="1307"/>
      <c r="G7" s="1307"/>
      <c r="H7" s="1307"/>
    </row>
    <row r="8" spans="1:14" ht="14.5">
      <c r="B8" s="1292" t="s">
        <v>851</v>
      </c>
      <c r="C8" s="1292"/>
      <c r="D8" s="1292"/>
      <c r="E8" s="1292"/>
      <c r="F8" s="1292"/>
      <c r="G8" s="1292"/>
      <c r="H8" s="1292"/>
    </row>
    <row r="9" spans="1:14" s="207" customFormat="1">
      <c r="B9" s="456"/>
      <c r="C9" s="456"/>
      <c r="D9" s="456"/>
      <c r="E9" s="456"/>
      <c r="F9" s="456"/>
      <c r="G9" s="456"/>
      <c r="H9" s="456"/>
      <c r="I9" s="1"/>
      <c r="J9" s="1"/>
      <c r="K9" s="1"/>
      <c r="L9" s="1"/>
      <c r="M9" s="1"/>
      <c r="N9" s="1"/>
    </row>
    <row r="10" spans="1:14" s="207" customFormat="1">
      <c r="B10" s="456"/>
      <c r="C10" s="456"/>
      <c r="D10" s="456"/>
      <c r="E10" s="456"/>
      <c r="F10" s="456"/>
      <c r="G10" s="456"/>
      <c r="H10" s="456"/>
      <c r="I10" s="1"/>
      <c r="J10" s="1"/>
      <c r="K10" s="1"/>
      <c r="L10" s="1"/>
      <c r="M10" s="1"/>
      <c r="N10" s="1"/>
    </row>
    <row r="11" spans="1:14" ht="13.5" thickBot="1">
      <c r="B11" s="5"/>
      <c r="C11" s="5"/>
      <c r="D11" s="7"/>
      <c r="E11" s="7"/>
      <c r="F11" s="8"/>
      <c r="G11" s="8"/>
      <c r="H11" s="673" t="s">
        <v>296</v>
      </c>
    </row>
    <row r="12" spans="1:14" ht="13.5" thickTop="1">
      <c r="B12" s="1308" t="s">
        <v>297</v>
      </c>
      <c r="C12" s="1311" t="s">
        <v>292</v>
      </c>
      <c r="D12" s="1311" t="s">
        <v>235</v>
      </c>
      <c r="E12" s="1299" t="s">
        <v>293</v>
      </c>
      <c r="F12" s="1302" t="s">
        <v>335</v>
      </c>
      <c r="G12" s="1302" t="s">
        <v>336</v>
      </c>
      <c r="H12" s="1302" t="s">
        <v>337</v>
      </c>
    </row>
    <row r="13" spans="1:14" ht="17.25" customHeight="1">
      <c r="B13" s="1309"/>
      <c r="C13" s="1312"/>
      <c r="D13" s="1312"/>
      <c r="E13" s="1300"/>
      <c r="F13" s="1303"/>
      <c r="G13" s="1303"/>
      <c r="H13" s="1303"/>
    </row>
    <row r="14" spans="1:14">
      <c r="B14" s="1309"/>
      <c r="C14" s="1312"/>
      <c r="D14" s="1312"/>
      <c r="E14" s="1300"/>
      <c r="F14" s="1303"/>
      <c r="G14" s="1303"/>
      <c r="H14" s="1303"/>
    </row>
    <row r="15" spans="1:14">
      <c r="B15" s="1310"/>
      <c r="C15" s="1313"/>
      <c r="D15" s="1313"/>
      <c r="E15" s="1301"/>
      <c r="F15" s="1304"/>
      <c r="G15" s="1304"/>
      <c r="H15" s="1304"/>
    </row>
    <row r="16" spans="1:14" ht="13.5" customHeight="1">
      <c r="B16" s="992"/>
      <c r="C16" s="993"/>
      <c r="D16" s="994"/>
      <c r="E16" s="995"/>
      <c r="F16" s="996"/>
      <c r="G16" s="997"/>
      <c r="H16" s="998"/>
    </row>
    <row r="17" spans="2:14" s="129" customFormat="1" ht="15.5">
      <c r="B17" s="992"/>
      <c r="C17" s="934" t="s">
        <v>307</v>
      </c>
      <c r="D17" s="994"/>
      <c r="E17" s="995"/>
      <c r="F17" s="936">
        <f>+F22+F19+F30+F37</f>
        <v>7725109.2455749512</v>
      </c>
      <c r="G17" s="936">
        <f>+G22+G19+G30+G37</f>
        <v>7701298.4206788968</v>
      </c>
      <c r="H17" s="936">
        <f>+H22+H19+H30+H37</f>
        <v>25933298.578307364</v>
      </c>
      <c r="I17" s="829"/>
      <c r="J17" s="829"/>
      <c r="K17" s="1"/>
      <c r="L17" s="1"/>
      <c r="M17" s="1"/>
      <c r="N17" s="1"/>
    </row>
    <row r="18" spans="2:14" ht="13.5" customHeight="1">
      <c r="B18" s="992"/>
      <c r="C18" s="993"/>
      <c r="D18" s="994"/>
      <c r="E18" s="995"/>
      <c r="F18" s="996"/>
      <c r="G18" s="997"/>
      <c r="H18" s="998"/>
      <c r="I18" s="829"/>
    </row>
    <row r="19" spans="2:14" s="10" customFormat="1" ht="14.5">
      <c r="B19" s="999"/>
      <c r="C19" s="931" t="s">
        <v>386</v>
      </c>
      <c r="D19" s="1000"/>
      <c r="E19" s="1001"/>
      <c r="F19" s="1002">
        <f>+F20</f>
        <v>45536.09656923834</v>
      </c>
      <c r="G19" s="1002">
        <f>+G20</f>
        <v>21725.271673183688</v>
      </c>
      <c r="H19" s="1002">
        <f>+H20</f>
        <v>272914.31057911518</v>
      </c>
      <c r="I19" s="829"/>
      <c r="J19" s="829"/>
      <c r="K19" s="1"/>
      <c r="L19" s="1"/>
      <c r="M19" s="1"/>
      <c r="N19" s="1"/>
    </row>
    <row r="20" spans="2:14" ht="14.5">
      <c r="B20" s="1003">
        <v>38061</v>
      </c>
      <c r="C20" s="1004" t="s">
        <v>741</v>
      </c>
      <c r="D20" s="1005">
        <v>0.02</v>
      </c>
      <c r="E20" s="1006">
        <v>2024</v>
      </c>
      <c r="F20" s="940">
        <v>45536.09656923834</v>
      </c>
      <c r="G20" s="940">
        <v>21725.271673183688</v>
      </c>
      <c r="H20" s="1007">
        <v>272914.31057911518</v>
      </c>
      <c r="I20" s="829"/>
    </row>
    <row r="21" spans="2:14" ht="13.5" customHeight="1">
      <c r="B21" s="992"/>
      <c r="C21" s="993"/>
      <c r="D21" s="994"/>
      <c r="E21" s="995"/>
      <c r="F21" s="996"/>
      <c r="G21" s="997"/>
      <c r="H21" s="998"/>
      <c r="I21" s="829"/>
    </row>
    <row r="22" spans="2:14" s="2" customFormat="1" ht="13.5" customHeight="1">
      <c r="B22" s="999"/>
      <c r="C22" s="931" t="s">
        <v>926</v>
      </c>
      <c r="D22" s="1000"/>
      <c r="E22" s="1001"/>
      <c r="F22" s="1002">
        <f>SUM(F23:F28)</f>
        <v>6811703.2526376611</v>
      </c>
      <c r="G22" s="1002">
        <f>SUM(G23:G28)</f>
        <v>6811703.2526376611</v>
      </c>
      <c r="H22" s="1002">
        <f>SUM(H23:H28)</f>
        <v>13749849.816875029</v>
      </c>
      <c r="I22" s="829"/>
      <c r="J22" s="829"/>
      <c r="K22" s="1"/>
      <c r="L22" s="1"/>
      <c r="M22" s="1"/>
      <c r="N22" s="1"/>
    </row>
    <row r="23" spans="2:14" ht="13.5" customHeight="1">
      <c r="B23" s="1003">
        <v>42573</v>
      </c>
      <c r="C23" s="1004" t="s">
        <v>639</v>
      </c>
      <c r="D23" s="1005">
        <v>2.5000000000000001E-2</v>
      </c>
      <c r="E23" s="1006">
        <v>2021</v>
      </c>
      <c r="F23" s="940">
        <v>1351986.5567054511</v>
      </c>
      <c r="G23" s="940">
        <v>1351986.5567054511</v>
      </c>
      <c r="H23" s="1007">
        <v>3257424.2734289113</v>
      </c>
      <c r="I23" s="829"/>
      <c r="J23" s="829"/>
    </row>
    <row r="24" spans="2:14" ht="13.5" customHeight="1">
      <c r="B24" s="1003">
        <v>42671</v>
      </c>
      <c r="C24" s="1004" t="s">
        <v>640</v>
      </c>
      <c r="D24" s="1005">
        <v>2.2499999999999999E-2</v>
      </c>
      <c r="E24" s="1006">
        <v>2020</v>
      </c>
      <c r="F24" s="940">
        <v>2600837.6515667289</v>
      </c>
      <c r="G24" s="940">
        <v>2600837.6515667289</v>
      </c>
      <c r="H24" s="1007">
        <v>5965687.8099867878</v>
      </c>
      <c r="I24" s="829"/>
      <c r="J24" s="829"/>
    </row>
    <row r="25" spans="2:14" ht="13.5" customHeight="1">
      <c r="B25" s="1003">
        <v>43165</v>
      </c>
      <c r="C25" s="1004" t="s">
        <v>686</v>
      </c>
      <c r="D25" s="1005">
        <v>0.04</v>
      </c>
      <c r="E25" s="1006">
        <v>2023</v>
      </c>
      <c r="F25" s="940">
        <v>666516.38456663757</v>
      </c>
      <c r="G25" s="940">
        <v>666516.38456663757</v>
      </c>
      <c r="H25" s="1007">
        <v>1141544.8240547301</v>
      </c>
      <c r="I25" s="829"/>
      <c r="J25" s="829"/>
    </row>
    <row r="26" spans="2:14" ht="13.5" customHeight="1">
      <c r="B26" s="1003">
        <v>43217</v>
      </c>
      <c r="C26" s="1004" t="s">
        <v>687</v>
      </c>
      <c r="D26" s="1005">
        <v>0.04</v>
      </c>
      <c r="E26" s="1006">
        <v>2025</v>
      </c>
      <c r="F26" s="940">
        <v>685487.9425795615</v>
      </c>
      <c r="G26" s="940">
        <v>685487.9425795615</v>
      </c>
      <c r="H26" s="1007">
        <v>1129544.3139673958</v>
      </c>
      <c r="I26" s="829"/>
      <c r="J26" s="829"/>
    </row>
    <row r="27" spans="2:14" ht="13.5" customHeight="1">
      <c r="B27" s="1003">
        <v>43433</v>
      </c>
      <c r="C27" s="1004" t="s">
        <v>728</v>
      </c>
      <c r="D27" s="1005">
        <v>8.5000000000000006E-2</v>
      </c>
      <c r="E27" s="1006">
        <v>2022</v>
      </c>
      <c r="F27" s="940">
        <v>800132.63383928209</v>
      </c>
      <c r="G27" s="940">
        <v>800132.63383928209</v>
      </c>
      <c r="H27" s="1007">
        <v>1023009.2337579409</v>
      </c>
      <c r="I27" s="829"/>
      <c r="J27" s="829"/>
    </row>
    <row r="28" spans="2:14" s="199" customFormat="1" ht="14.5">
      <c r="B28" s="1003">
        <v>43165</v>
      </c>
      <c r="C28" s="1004" t="s">
        <v>931</v>
      </c>
      <c r="D28" s="1005">
        <v>0.04</v>
      </c>
      <c r="E28" s="1006">
        <v>2020</v>
      </c>
      <c r="F28" s="940">
        <v>706742.08337999997</v>
      </c>
      <c r="G28" s="940">
        <v>706742.08337999997</v>
      </c>
      <c r="H28" s="1007">
        <v>1232639.3616792662</v>
      </c>
      <c r="I28" s="829"/>
      <c r="J28" s="829"/>
      <c r="K28" s="1"/>
      <c r="L28" s="1"/>
      <c r="M28" s="1"/>
      <c r="N28" s="1"/>
    </row>
    <row r="29" spans="2:14" s="199" customFormat="1" ht="14.5">
      <c r="B29" s="1003"/>
      <c r="C29" s="1004"/>
      <c r="D29" s="1005"/>
      <c r="E29" s="1006"/>
      <c r="F29" s="962"/>
      <c r="G29" s="969"/>
      <c r="H29" s="1008"/>
      <c r="I29" s="829"/>
      <c r="J29" s="829"/>
      <c r="K29" s="1"/>
      <c r="L29" s="1"/>
      <c r="M29" s="1"/>
      <c r="N29" s="1"/>
    </row>
    <row r="30" spans="2:14" ht="14.5">
      <c r="B30" s="999"/>
      <c r="C30" s="931" t="s">
        <v>387</v>
      </c>
      <c r="D30" s="1000"/>
      <c r="E30" s="1001"/>
      <c r="F30" s="1002">
        <f>SUM(F31:F35)</f>
        <v>867869.89636805234</v>
      </c>
      <c r="G30" s="1002">
        <f>SUM(G31:G35)</f>
        <v>867869.89636805234</v>
      </c>
      <c r="H30" s="1002">
        <f>SUM(H31:H35)</f>
        <v>11909413.531015035</v>
      </c>
      <c r="I30" s="829"/>
      <c r="J30" s="829"/>
    </row>
    <row r="31" spans="2:14" s="10" customFormat="1" ht="14.5">
      <c r="B31" s="1003">
        <v>37986</v>
      </c>
      <c r="C31" s="1004" t="s">
        <v>641</v>
      </c>
      <c r="D31" s="1005">
        <v>1.18E-2</v>
      </c>
      <c r="E31" s="1006">
        <v>2038</v>
      </c>
      <c r="F31" s="940">
        <v>66613.66544714394</v>
      </c>
      <c r="G31" s="940">
        <v>66613.66544714394</v>
      </c>
      <c r="H31" s="1007">
        <v>690097.04793297115</v>
      </c>
      <c r="I31" s="829"/>
      <c r="J31" s="829"/>
      <c r="K31" s="1"/>
      <c r="L31" s="1"/>
      <c r="M31" s="1"/>
      <c r="N31" s="1"/>
    </row>
    <row r="32" spans="2:14" ht="14.5">
      <c r="B32" s="1003">
        <v>37986</v>
      </c>
      <c r="C32" s="1004" t="s">
        <v>642</v>
      </c>
      <c r="D32" s="1005">
        <v>1.18E-2</v>
      </c>
      <c r="E32" s="1006">
        <v>2038</v>
      </c>
      <c r="F32" s="940">
        <v>264.92269419505612</v>
      </c>
      <c r="G32" s="940">
        <v>264.92269419505612</v>
      </c>
      <c r="H32" s="1007">
        <v>2744.517481110247</v>
      </c>
      <c r="I32" s="829"/>
      <c r="J32" s="829"/>
    </row>
    <row r="33" spans="2:14" ht="14.5">
      <c r="B33" s="1003">
        <v>37986</v>
      </c>
      <c r="C33" s="1004" t="s">
        <v>643</v>
      </c>
      <c r="D33" s="1005">
        <v>5.8299999999999998E-2</v>
      </c>
      <c r="E33" s="1006">
        <v>2033</v>
      </c>
      <c r="F33" s="940">
        <v>245973.52899880559</v>
      </c>
      <c r="G33" s="940">
        <v>245973.52899880559</v>
      </c>
      <c r="H33" s="1007">
        <v>3236064.2885321812</v>
      </c>
      <c r="I33" s="829"/>
      <c r="J33" s="829"/>
    </row>
    <row r="34" spans="2:14" ht="14.5">
      <c r="B34" s="1003">
        <v>37986</v>
      </c>
      <c r="C34" s="1004" t="s">
        <v>644</v>
      </c>
      <c r="D34" s="1005">
        <v>5.8299999999999998E-2</v>
      </c>
      <c r="E34" s="1006">
        <v>2033</v>
      </c>
      <c r="F34" s="940">
        <v>2956.785383631382</v>
      </c>
      <c r="G34" s="940">
        <v>2956.785383631382</v>
      </c>
      <c r="H34" s="1007">
        <v>38899.889964431939</v>
      </c>
      <c r="I34" s="829"/>
      <c r="J34" s="829"/>
    </row>
    <row r="35" spans="2:14" ht="14.5">
      <c r="B35" s="1003">
        <v>37986</v>
      </c>
      <c r="C35" s="1004" t="s">
        <v>645</v>
      </c>
      <c r="D35" s="1005">
        <v>3.3099999999999997E-2</v>
      </c>
      <c r="E35" s="1006">
        <v>2045</v>
      </c>
      <c r="F35" s="940">
        <v>552060.99384427641</v>
      </c>
      <c r="G35" s="940">
        <v>552060.99384427641</v>
      </c>
      <c r="H35" s="1007">
        <v>7941607.7871043393</v>
      </c>
      <c r="I35" s="829"/>
    </row>
    <row r="36" spans="2:14" s="199" customFormat="1" ht="14.5">
      <c r="B36" s="1010"/>
      <c r="C36" s="1004"/>
      <c r="D36" s="1005"/>
      <c r="E36" s="1006"/>
      <c r="F36" s="962"/>
      <c r="G36" s="969"/>
      <c r="H36" s="1008"/>
      <c r="I36" s="829"/>
      <c r="J36" s="829"/>
      <c r="K36" s="1"/>
      <c r="L36" s="1"/>
      <c r="M36" s="1"/>
      <c r="N36" s="1"/>
    </row>
    <row r="37" spans="2:14" ht="14.5">
      <c r="B37" s="1011"/>
      <c r="C37" s="931" t="s">
        <v>299</v>
      </c>
      <c r="D37" s="1000"/>
      <c r="E37" s="1001"/>
      <c r="F37" s="1002"/>
      <c r="G37" s="1002"/>
      <c r="H37" s="1009">
        <v>1120.9198381873803</v>
      </c>
      <c r="I37" s="829"/>
    </row>
    <row r="38" spans="2:14" s="129" customFormat="1" ht="15.5">
      <c r="B38" s="1010"/>
      <c r="C38" s="1004"/>
      <c r="D38" s="1005"/>
      <c r="E38" s="1006"/>
      <c r="F38" s="962"/>
      <c r="G38" s="969"/>
      <c r="H38" s="1008"/>
      <c r="I38" s="829"/>
      <c r="J38" s="829"/>
      <c r="K38" s="1"/>
      <c r="L38" s="1"/>
      <c r="M38" s="1"/>
      <c r="N38" s="1"/>
    </row>
    <row r="39" spans="2:14" s="10" customFormat="1" ht="14.5">
      <c r="B39" s="1010"/>
      <c r="C39" s="934" t="s">
        <v>221</v>
      </c>
      <c r="D39" s="1005"/>
      <c r="E39" s="1006"/>
      <c r="F39" s="1012">
        <f>SUM(F41:F42)</f>
        <v>1255944.5145292818</v>
      </c>
      <c r="G39" s="1012">
        <f>SUM(G41:G42)</f>
        <v>1255944.5145292818</v>
      </c>
      <c r="H39" s="1012">
        <f>SUM(H41:H42)</f>
        <v>1416526.86739059</v>
      </c>
      <c r="I39" s="829"/>
      <c r="J39" s="1"/>
      <c r="K39" s="1"/>
      <c r="L39" s="1"/>
      <c r="M39" s="1"/>
      <c r="N39" s="1"/>
    </row>
    <row r="40" spans="2:14" s="199" customFormat="1" ht="14.5">
      <c r="B40" s="1010"/>
      <c r="C40" s="1004"/>
      <c r="D40" s="1005"/>
      <c r="E40" s="1006"/>
      <c r="F40" s="962"/>
      <c r="G40" s="969"/>
      <c r="H40" s="1008"/>
      <c r="I40" s="829"/>
      <c r="J40" s="1"/>
      <c r="K40" s="1"/>
      <c r="L40" s="1"/>
      <c r="M40" s="1"/>
      <c r="N40" s="1"/>
    </row>
    <row r="41" spans="2:14" s="10" customFormat="1" ht="14.5">
      <c r="B41" s="1003">
        <v>43524</v>
      </c>
      <c r="C41" s="1004" t="s">
        <v>742</v>
      </c>
      <c r="D41" s="1005" t="s">
        <v>50</v>
      </c>
      <c r="E41" s="1006">
        <v>2019</v>
      </c>
      <c r="F41" s="962">
        <v>201845.06882558751</v>
      </c>
      <c r="G41" s="969">
        <v>201845.06882558751</v>
      </c>
      <c r="H41" s="1008">
        <v>233864.25285746183</v>
      </c>
      <c r="I41" s="829"/>
      <c r="J41" s="1"/>
      <c r="K41" s="1"/>
      <c r="L41" s="1129"/>
      <c r="M41" s="1129"/>
      <c r="N41" s="1129"/>
    </row>
    <row r="42" spans="2:14" s="10" customFormat="1" ht="14.5">
      <c r="B42" s="1003">
        <v>43553</v>
      </c>
      <c r="C42" s="1004" t="s">
        <v>743</v>
      </c>
      <c r="D42" s="1005" t="s">
        <v>50</v>
      </c>
      <c r="E42" s="1006">
        <v>2019</v>
      </c>
      <c r="F42" s="962">
        <v>1054099.4457036941</v>
      </c>
      <c r="G42" s="969">
        <v>1054099.4457036941</v>
      </c>
      <c r="H42" s="1008">
        <v>1182662.6145331282</v>
      </c>
      <c r="I42" s="829"/>
      <c r="J42" s="1"/>
      <c r="K42" s="1"/>
      <c r="L42" s="1129"/>
      <c r="M42" s="1129"/>
      <c r="N42" s="1129"/>
    </row>
    <row r="43" spans="2:14" ht="14.5">
      <c r="B43" s="1010"/>
      <c r="C43" s="1004"/>
      <c r="D43" s="1005"/>
      <c r="E43" s="1006"/>
      <c r="F43" s="962"/>
      <c r="G43" s="969"/>
      <c r="H43" s="1008"/>
      <c r="I43" s="829"/>
    </row>
    <row r="44" spans="2:14" s="10" customFormat="1" ht="14.5">
      <c r="B44" s="1011"/>
      <c r="C44" s="934" t="s">
        <v>385</v>
      </c>
      <c r="D44" s="1013"/>
      <c r="E44" s="1001"/>
      <c r="F44" s="936">
        <f>+F46</f>
        <v>40789.325113137631</v>
      </c>
      <c r="G44" s="936">
        <f>+G46</f>
        <v>40789.325113137631</v>
      </c>
      <c r="H44" s="936">
        <f>+H46</f>
        <v>729146.87017445557</v>
      </c>
      <c r="I44" s="829"/>
      <c r="J44" s="829"/>
      <c r="K44" s="1"/>
      <c r="L44" s="1"/>
      <c r="M44" s="1"/>
      <c r="N44" s="1"/>
    </row>
    <row r="45" spans="2:14" ht="14.5">
      <c r="B45" s="1010"/>
      <c r="C45" s="1004"/>
      <c r="D45" s="950"/>
      <c r="E45" s="1006"/>
      <c r="F45" s="969"/>
      <c r="G45" s="969"/>
      <c r="H45" s="1008"/>
      <c r="I45" s="829"/>
      <c r="J45" s="829"/>
    </row>
    <row r="46" spans="2:14" ht="14.5">
      <c r="B46" s="999"/>
      <c r="C46" s="1014" t="s">
        <v>388</v>
      </c>
      <c r="D46" s="1015"/>
      <c r="E46" s="1001"/>
      <c r="F46" s="1002">
        <f>SUM(F47:F56)</f>
        <v>40789.325113137631</v>
      </c>
      <c r="G46" s="1002">
        <f>SUM(G47:G56)</f>
        <v>40789.325113137631</v>
      </c>
      <c r="H46" s="1002">
        <f>SUM(H47:H56)</f>
        <v>729146.87017445557</v>
      </c>
      <c r="I46" s="829"/>
      <c r="J46" s="829"/>
    </row>
    <row r="47" spans="2:14" ht="14.5">
      <c r="B47" s="1003">
        <v>37201</v>
      </c>
      <c r="C47" s="1004" t="s">
        <v>315</v>
      </c>
      <c r="D47" s="964">
        <v>0.05</v>
      </c>
      <c r="E47" s="1006">
        <v>2027</v>
      </c>
      <c r="F47" s="962">
        <v>1379.6076968924549</v>
      </c>
      <c r="G47" s="962">
        <v>1379.6076968924549</v>
      </c>
      <c r="H47" s="1007">
        <v>21341.591261720321</v>
      </c>
      <c r="I47" s="829"/>
      <c r="J47" s="829"/>
    </row>
    <row r="48" spans="2:14" ht="14.5">
      <c r="B48" s="1003">
        <v>37201</v>
      </c>
      <c r="C48" s="1004" t="s">
        <v>313</v>
      </c>
      <c r="D48" s="964">
        <v>0.05</v>
      </c>
      <c r="E48" s="1006">
        <v>2020</v>
      </c>
      <c r="F48" s="962">
        <v>847.75040696564986</v>
      </c>
      <c r="G48" s="962">
        <v>847.75040696564986</v>
      </c>
      <c r="H48" s="1007">
        <v>13115.492200199387</v>
      </c>
      <c r="I48" s="829"/>
      <c r="J48" s="829"/>
    </row>
    <row r="49" spans="2:14" ht="14.5">
      <c r="B49" s="1003">
        <v>37201</v>
      </c>
      <c r="C49" s="1004" t="s">
        <v>316</v>
      </c>
      <c r="D49" s="964">
        <v>0.05</v>
      </c>
      <c r="E49" s="1006">
        <v>2027</v>
      </c>
      <c r="F49" s="962">
        <v>3920.0558043549436</v>
      </c>
      <c r="G49" s="962">
        <v>3920.0558043549436</v>
      </c>
      <c r="H49" s="1007">
        <v>60621.708912920127</v>
      </c>
      <c r="I49" s="829"/>
      <c r="J49" s="829"/>
    </row>
    <row r="50" spans="2:14" ht="14.5">
      <c r="B50" s="1003">
        <v>37201</v>
      </c>
      <c r="C50" s="1004" t="s">
        <v>319</v>
      </c>
      <c r="D50" s="964">
        <v>0.05</v>
      </c>
      <c r="E50" s="1006">
        <v>2030</v>
      </c>
      <c r="F50" s="962">
        <v>297.21386251039496</v>
      </c>
      <c r="G50" s="962">
        <v>297.21386251039496</v>
      </c>
      <c r="H50" s="1007">
        <v>4598.1767921622286</v>
      </c>
      <c r="I50" s="829"/>
      <c r="J50" s="829"/>
    </row>
    <row r="51" spans="2:14" ht="14.5">
      <c r="B51" s="1003">
        <v>37201</v>
      </c>
      <c r="C51" s="1004" t="s">
        <v>320</v>
      </c>
      <c r="D51" s="964">
        <v>0.05</v>
      </c>
      <c r="E51" s="1006">
        <v>2031</v>
      </c>
      <c r="F51" s="962">
        <v>68.073397521219931</v>
      </c>
      <c r="G51" s="962">
        <v>68.073397521219931</v>
      </c>
      <c r="H51" s="1007">
        <v>1053.1592107901627</v>
      </c>
      <c r="I51" s="829"/>
      <c r="J51" s="829"/>
    </row>
    <row r="52" spans="2:14" ht="14.5">
      <c r="B52" s="1003">
        <v>37201</v>
      </c>
      <c r="C52" s="1004" t="s">
        <v>321</v>
      </c>
      <c r="D52" s="964">
        <v>0.05</v>
      </c>
      <c r="E52" s="1006">
        <v>2031</v>
      </c>
      <c r="F52" s="962">
        <v>22236.783046670887</v>
      </c>
      <c r="G52" s="962">
        <v>22236.783046670887</v>
      </c>
      <c r="H52" s="1007">
        <v>423664.3166054904</v>
      </c>
      <c r="I52" s="829"/>
      <c r="J52" s="829"/>
    </row>
    <row r="53" spans="2:14" ht="14.5">
      <c r="B53" s="1003">
        <v>37201</v>
      </c>
      <c r="C53" s="1004" t="s">
        <v>314</v>
      </c>
      <c r="D53" s="964">
        <v>0.05</v>
      </c>
      <c r="E53" s="1006">
        <v>2020</v>
      </c>
      <c r="F53" s="962">
        <v>391.29558545336317</v>
      </c>
      <c r="G53" s="962">
        <v>391.29558545336317</v>
      </c>
      <c r="H53" s="1007">
        <v>6028.9446590315993</v>
      </c>
      <c r="I53" s="829"/>
      <c r="J53" s="829"/>
    </row>
    <row r="54" spans="2:14" ht="14.5">
      <c r="B54" s="1003">
        <v>37201</v>
      </c>
      <c r="C54" s="1004" t="s">
        <v>317</v>
      </c>
      <c r="D54" s="964">
        <v>0.05</v>
      </c>
      <c r="E54" s="1006">
        <v>2027</v>
      </c>
      <c r="F54" s="962">
        <v>4014.2801714085131</v>
      </c>
      <c r="G54" s="962">
        <v>4014.2801714085131</v>
      </c>
      <c r="H54" s="1007">
        <v>61831.139244466758</v>
      </c>
      <c r="I54" s="829"/>
    </row>
    <row r="55" spans="2:14" s="199" customFormat="1" ht="14.5">
      <c r="B55" s="1003">
        <v>37201</v>
      </c>
      <c r="C55" s="1004" t="s">
        <v>318</v>
      </c>
      <c r="D55" s="964">
        <v>0.05</v>
      </c>
      <c r="E55" s="1006">
        <v>2030</v>
      </c>
      <c r="F55" s="962">
        <v>2232.7385077847639</v>
      </c>
      <c r="G55" s="962">
        <v>2232.7385077847639</v>
      </c>
      <c r="H55" s="1007">
        <v>34401.249073822568</v>
      </c>
      <c r="I55" s="829"/>
      <c r="J55" s="829"/>
      <c r="K55" s="1"/>
      <c r="L55" s="1"/>
      <c r="M55" s="1"/>
      <c r="N55" s="1"/>
    </row>
    <row r="56" spans="2:14" ht="14.5">
      <c r="B56" s="1003">
        <v>37201</v>
      </c>
      <c r="C56" s="1004" t="s">
        <v>322</v>
      </c>
      <c r="D56" s="964">
        <v>0.05</v>
      </c>
      <c r="E56" s="1006">
        <v>2031</v>
      </c>
      <c r="F56" s="962">
        <v>5401.5266335754313</v>
      </c>
      <c r="G56" s="962">
        <v>5401.5266335754313</v>
      </c>
      <c r="H56" s="1007">
        <v>102491.09221385207</v>
      </c>
      <c r="I56" s="829"/>
      <c r="J56" s="829"/>
    </row>
    <row r="57" spans="2:14" s="544" customFormat="1" ht="15.5">
      <c r="B57" s="1003"/>
      <c r="C57" s="1004"/>
      <c r="D57" s="964"/>
      <c r="E57" s="1006"/>
      <c r="F57" s="962"/>
      <c r="G57" s="969"/>
      <c r="H57" s="1008"/>
      <c r="I57" s="829"/>
      <c r="J57" s="829"/>
      <c r="K57" s="1"/>
      <c r="L57" s="1"/>
      <c r="M57" s="1"/>
      <c r="N57" s="1"/>
    </row>
    <row r="58" spans="2:14" ht="14.5">
      <c r="B58" s="999"/>
      <c r="C58" s="1016" t="s">
        <v>350</v>
      </c>
      <c r="D58" s="1015"/>
      <c r="E58" s="1001"/>
      <c r="F58" s="936">
        <f>+F60</f>
        <v>34549.699537555098</v>
      </c>
      <c r="G58" s="936">
        <f>+G60</f>
        <v>34549.699537555098</v>
      </c>
      <c r="H58" s="936">
        <f>+H60</f>
        <v>357924.24118869274</v>
      </c>
      <c r="I58" s="829"/>
      <c r="J58" s="829"/>
    </row>
    <row r="59" spans="2:14" s="10" customFormat="1" ht="14.5">
      <c r="B59" s="1003"/>
      <c r="C59" s="1004"/>
      <c r="D59" s="964"/>
      <c r="E59" s="1006"/>
      <c r="F59" s="962"/>
      <c r="G59" s="969"/>
      <c r="H59" s="1008"/>
      <c r="I59" s="829"/>
      <c r="J59" s="1"/>
      <c r="K59" s="1"/>
      <c r="L59" s="1"/>
      <c r="M59" s="1"/>
      <c r="N59" s="1"/>
    </row>
    <row r="60" spans="2:14" s="129" customFormat="1" ht="15.5">
      <c r="B60" s="1003">
        <v>38930</v>
      </c>
      <c r="C60" s="1004" t="s">
        <v>561</v>
      </c>
      <c r="D60" s="964">
        <v>1.18E-2</v>
      </c>
      <c r="E60" s="1006">
        <v>2038</v>
      </c>
      <c r="F60" s="962">
        <v>34549.699537555098</v>
      </c>
      <c r="G60" s="940">
        <v>34549.699537555098</v>
      </c>
      <c r="H60" s="1007">
        <v>357924.24118869274</v>
      </c>
      <c r="I60" s="829"/>
      <c r="J60" s="829"/>
      <c r="K60" s="1"/>
      <c r="L60" s="1"/>
      <c r="M60" s="1"/>
      <c r="N60" s="1"/>
    </row>
    <row r="61" spans="2:14" ht="14.5">
      <c r="B61" s="1003"/>
      <c r="C61" s="1017"/>
      <c r="D61" s="964"/>
      <c r="E61" s="1006"/>
      <c r="F61" s="1018"/>
      <c r="G61" s="997"/>
      <c r="H61" s="998"/>
      <c r="I61" s="829"/>
    </row>
    <row r="62" spans="2:14" ht="15.5">
      <c r="B62" s="1305" t="s">
        <v>282</v>
      </c>
      <c r="C62" s="1306"/>
      <c r="D62" s="1306"/>
      <c r="E62" s="1306"/>
      <c r="F62" s="1019">
        <f>+F58+F44+F39+F17</f>
        <v>9056392.7847549263</v>
      </c>
      <c r="G62" s="1019">
        <f>+G58+G44+G39+G17</f>
        <v>9032581.959858872</v>
      </c>
      <c r="H62" s="1019">
        <f>+H58+H44+H39+H17</f>
        <v>28436896.557061102</v>
      </c>
      <c r="I62" s="829"/>
    </row>
    <row r="63" spans="2:14" ht="14.5">
      <c r="B63" s="1020"/>
      <c r="C63" s="199"/>
      <c r="D63" s="199"/>
      <c r="E63" s="199"/>
      <c r="F63" s="1021"/>
      <c r="G63" s="1021"/>
      <c r="H63" s="1022"/>
      <c r="I63" s="829"/>
    </row>
    <row r="64" spans="2:14">
      <c r="B64" s="944" t="s">
        <v>338</v>
      </c>
      <c r="C64" s="1023"/>
      <c r="D64" s="1023"/>
      <c r="E64" s="1023"/>
      <c r="F64" s="1023"/>
      <c r="G64" s="1023"/>
      <c r="H64" s="1024"/>
      <c r="I64" s="829"/>
    </row>
    <row r="65" spans="2:9">
      <c r="B65" s="944" t="s">
        <v>888</v>
      </c>
      <c r="C65" s="1023"/>
      <c r="D65" s="1023"/>
      <c r="E65" s="1023"/>
      <c r="F65" s="1023"/>
      <c r="G65" s="1023"/>
      <c r="H65" s="1023"/>
      <c r="I65" s="829"/>
    </row>
    <row r="66" spans="2:9">
      <c r="B66" s="944" t="s">
        <v>887</v>
      </c>
      <c r="C66" s="1023"/>
      <c r="D66" s="1023"/>
      <c r="E66" s="1023"/>
      <c r="F66" s="1023"/>
      <c r="G66" s="1023"/>
      <c r="H66" s="1232"/>
      <c r="I66" s="829"/>
    </row>
    <row r="67" spans="2:9">
      <c r="H67" s="829"/>
      <c r="I67" s="829"/>
    </row>
    <row r="68" spans="2:9">
      <c r="I68" s="829"/>
    </row>
    <row r="69" spans="2:9">
      <c r="I69" s="829"/>
    </row>
    <row r="70" spans="2:9">
      <c r="F70" s="1130"/>
      <c r="G70" s="1130"/>
      <c r="H70" s="1130"/>
      <c r="I70" s="829"/>
    </row>
    <row r="71" spans="2:9">
      <c r="I71" s="829"/>
    </row>
    <row r="72" spans="2:9">
      <c r="I72" s="829"/>
    </row>
    <row r="73" spans="2:9">
      <c r="I73" s="829"/>
    </row>
  </sheetData>
  <sortState ref="B20:H21">
    <sortCondition ref="B20:B21"/>
  </sortState>
  <mergeCells count="11">
    <mergeCell ref="B62:E62"/>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32</vt:i4>
      </vt:variant>
    </vt:vector>
  </HeadingPairs>
  <TitlesOfParts>
    <vt:vector size="62" baseType="lpstr">
      <vt:lpstr>INDICE</vt:lpstr>
      <vt:lpstr>A.1.1</vt:lpstr>
      <vt:lpstr>A.1.2</vt:lpstr>
      <vt:lpstr>A.1.3</vt:lpstr>
      <vt:lpstr>A.1.4</vt:lpstr>
      <vt:lpstr>A.1.5</vt:lpstr>
      <vt:lpstr>A.1.6</vt:lpstr>
      <vt:lpstr>A.1.7</vt:lpstr>
      <vt:lpstr>A.1.8</vt:lpstr>
      <vt:lpstr>A.1.9</vt:lpstr>
      <vt:lpstr>A.1.10</vt:lpstr>
      <vt:lpstr>A.2.1</vt:lpstr>
      <vt:lpstr>A.2.2</vt:lpstr>
      <vt:lpstr>A.2.3</vt:lpstr>
      <vt:lpstr>A.2.4</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 - Hacienda</dc:title>
  <dc:subject>Capítulo Deuda Pública</dc:subject>
  <dc:creator>CRDP</dc:creator>
  <cp:lastModifiedBy>Grinderz</cp:lastModifiedBy>
  <cp:lastPrinted>2019-07-22T20:45:59Z</cp:lastPrinted>
  <dcterms:created xsi:type="dcterms:W3CDTF">1999-01-19T22:36:21Z</dcterms:created>
  <dcterms:modified xsi:type="dcterms:W3CDTF">2020-03-26T21:25:33Z</dcterms:modified>
</cp:coreProperties>
</file>