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0INFORMA\Boletin Fiscal\2018\II Trim\"/>
    </mc:Choice>
  </mc:AlternateContent>
  <bookViews>
    <workbookView xWindow="15630" yWindow="120" windowWidth="14775" windowHeight="11700" tabRatio="896"/>
  </bookViews>
  <sheets>
    <sheet name="INDICE" sheetId="69" r:id="rId1"/>
    <sheet name="A.1.1" sheetId="111" r:id="rId2"/>
    <sheet name="A.1.2" sheetId="95" r:id="rId3"/>
    <sheet name="A.1.3" sheetId="79" r:id="rId4"/>
    <sheet name="A.1.4" sheetId="13" r:id="rId5"/>
    <sheet name="A.1.5" sheetId="126" r:id="rId6"/>
    <sheet name="A.1.6" sheetId="101" r:id="rId7"/>
    <sheet name="A.1.7" sheetId="98" r:id="rId8"/>
    <sheet name="A.1.8" sheetId="99" r:id="rId9"/>
    <sheet name="A.1.9" sheetId="100" r:id="rId10"/>
    <sheet name="A.1.10" sheetId="93" r:id="rId11"/>
    <sheet name="A.2.1" sheetId="17" r:id="rId12"/>
    <sheet name="A.2.2" sheetId="88" r:id="rId13"/>
    <sheet name="A.2.3" sheetId="119" r:id="rId14"/>
    <sheet name="A.2.4" sheetId="102" r:id="rId15"/>
    <sheet name="A.3.1" sheetId="103" r:id="rId16"/>
    <sheet name="A.3.2" sheetId="123" r:id="rId17"/>
    <sheet name="A.3.3" sheetId="132" r:id="rId18"/>
    <sheet name="A.3.4" sheetId="122" r:id="rId19"/>
    <sheet name="A.3.5" sheetId="124" r:id="rId20"/>
    <sheet name="A.3.6" sheetId="108" r:id="rId21"/>
    <sheet name="A.3.7" sheetId="109" r:id="rId22"/>
    <sheet name="A.3.8" sheetId="125" r:id="rId23"/>
    <sheet name="A.4.1" sheetId="42" r:id="rId24"/>
    <sheet name="A.4.2" sheetId="120" r:id="rId25"/>
    <sheet name="A.4.3" sheetId="121" r:id="rId26"/>
    <sheet name="A.4.4" sheetId="76" r:id="rId27"/>
    <sheet name="A.4.5" sheetId="128" r:id="rId28"/>
    <sheet name="A.4.6" sheetId="129" r:id="rId29"/>
    <sheet name="A.4.7" sheetId="133" r:id="rId30"/>
  </sheets>
  <externalReferences>
    <externalReference r:id="rId31"/>
    <externalReference r:id="rId32"/>
  </externalReferences>
  <definedNames>
    <definedName name="_xlnm._FilterDatabase" localSheetId="15" hidden="1">A.3.1!$B$19:$H$21</definedName>
    <definedName name="_Order1" hidden="1">255</definedName>
    <definedName name="_Order2" hidden="1">255</definedName>
    <definedName name="a" localSheetId="29" hidden="1">{TRUE,TRUE,-1.25,-15.5,484.5,276.75,FALSE,FALSE,TRUE,TRUE,0,15,#N/A,56,#N/A,4.88636363636364,15.35,1,FALSE,FALSE,3,TRUE,1,FALSE,100,"Swvu.PLA2.","ACwvu.PLA2.",#N/A,FALSE,FALSE,0,0,0,0,2,"","",TRUE,TRUE,FALSE,FALSE,1,60,#N/A,#N/A,FALSE,FALSE,"Rwvu.PLA2.",#N/A,FALSE,FALSE,FALSE,9,65532,65532,FALSE,FALSE,TRUE,TRUE,TRUE}</definedName>
    <definedName name="a" hidden="1">{TRUE,TRUE,-1.25,-15.5,484.5,276.75,FALSE,FALSE,TRUE,TRUE,0,15,#N/A,56,#N/A,4.88636363636364,15.35,1,FALSE,FALSE,3,TRUE,1,FALSE,100,"Swvu.PLA2.","ACwvu.PLA2.",#N/A,FALSE,FALSE,0,0,0,0,2,"","",TRUE,TRUE,FALSE,FALSE,1,60,#N/A,#N/A,FALSE,FALSE,"Rwvu.PLA2.",#N/A,FALSE,FALSE,FALSE,9,65532,65532,FALSE,FALSE,TRUE,TRUE,TRUE}</definedName>
    <definedName name="ACwvu.PLA1." localSheetId="17" hidden="1">'[1]COP FED'!#REF!</definedName>
    <definedName name="ACwvu.PLA1." hidden="1">'[1]COP FED'!#REF!</definedName>
    <definedName name="ACwvu.PLA2." hidden="1">'[1]COP FED'!$A$1:$N$49</definedName>
    <definedName name="caja" localSheetId="2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29"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d" localSheetId="17" hidden="1">#REF!</definedName>
    <definedName name="d" localSheetId="29" hidden="1">#REF!</definedName>
    <definedName name="d" hidden="1">#REF!</definedName>
    <definedName name="FAS" localSheetId="29" hidden="1">{FALSE,FALSE,-1.25,-15.5,484.5,276.75,FALSE,FALSE,TRUE,TRUE,0,12,#N/A,46,#N/A,2.93460490463215,15.35,1,FALSE,FALSE,3,TRUE,1,FALSE,100,"Swvu.PLA1.","ACwvu.PLA1.",#N/A,FALSE,FALSE,0,0,0,0,2,"","",TRUE,TRUE,FALSE,FALSE,1,60,#N/A,#N/A,FALSE,FALSE,FALSE,FALSE,FALSE,FALSE,FALSE,9,65532,65532,FALSE,FALSE,TRUE,TRUE,TRUE}</definedName>
    <definedName name="FAS" hidden="1">{FALSE,FALSE,-1.25,-15.5,484.5,276.75,FALSE,FALSE,TRUE,TRUE,0,12,#N/A,46,#N/A,2.93460490463215,15.35,1,FALSE,FALSE,3,TRUE,1,FALSE,100,"Swvu.PLA1.","ACwvu.PLA1.",#N/A,FALSE,FALSE,0,0,0,0,2,"","",TRUE,TRUE,FALSE,FALSE,1,60,#N/A,#N/A,FALSE,FALSE,FALSE,FALSE,FALSE,FALSE,FALSE,9,65532,65532,FALSE,FALSE,TRUE,TRUE,TRUE}</definedName>
    <definedName name="j" localSheetId="29" hidden="1">{FALSE,FALSE,-1.25,-15.5,484.5,276.75,FALSE,FALSE,TRUE,TRUE,0,12,#N/A,46,#N/A,2.93460490463215,15.35,1,FALSE,FALSE,3,TRUE,1,FALSE,100,"Swvu.PLA1.","ACwvu.PLA1.",#N/A,FALSE,FALSE,0,0,0,0,2,"","",TRUE,TRUE,FALSE,FALSE,1,60,#N/A,#N/A,FALSE,FALSE,FALSE,FALSE,FALSE,FALSE,FALSE,9,65532,65532,FALSE,FALSE,TRUE,TRUE,TRUE}</definedName>
    <definedName name="j" hidden="1">{FALSE,FALSE,-1.25,-15.5,484.5,276.75,FALSE,FALSE,TRUE,TRUE,0,12,#N/A,46,#N/A,2.93460490463215,15.35,1,FALSE,FALSE,3,TRUE,1,FALSE,100,"Swvu.PLA1.","ACwvu.PLA1.",#N/A,FALSE,FALSE,0,0,0,0,2,"","",TRUE,TRUE,FALSE,FALSE,1,60,#N/A,#N/A,FALSE,FALSE,FALSE,FALSE,FALSE,FALSE,FALSE,9,65532,65532,FALSE,FALSE,TRUE,TRUE,TRUE}</definedName>
    <definedName name="LL" localSheetId="29"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m" localSheetId="29" hidden="1">{FALSE,FALSE,-1.25,-15.5,484.5,276.75,FALSE,FALSE,TRUE,TRUE,0,12,#N/A,46,#N/A,2.93460490463215,15.35,1,FALSE,FALSE,3,TRUE,1,FALSE,100,"Swvu.PLA1.","ACwvu.PLA1.",#N/A,FALSE,FALSE,0,0,0,0,2,"","",TRUE,TRUE,FALSE,FALSE,1,60,#N/A,#N/A,FALSE,FALSE,FALSE,FALSE,FALSE,FALSE,FALSE,9,65532,65532,FALSE,FALSE,TRUE,TRUE,TRUE}</definedName>
    <definedName name="mm" hidden="1">{FALSE,FALSE,-1.25,-15.5,484.5,276.75,FALSE,FALSE,TRUE,TRUE,0,12,#N/A,46,#N/A,2.93460490463215,15.35,1,FALSE,FALSE,3,TRUE,1,FALSE,100,"Swvu.PLA1.","ACwvu.PLA1.",#N/A,FALSE,FALSE,0,0,0,0,2,"","",TRUE,TRUE,FALSE,FALSE,1,60,#N/A,#N/A,FALSE,FALSE,FALSE,FALSE,FALSE,FALSE,FALSE,9,65532,65532,FALSE,FALSE,TRUE,TRUE,TRUE}</definedName>
    <definedName name="Rwvu.PLA2." localSheetId="17" hidden="1">'[1]COP FED'!#REF!</definedName>
    <definedName name="Rwvu.PLA2." localSheetId="29" hidden="1">'[1]COP FED'!#REF!</definedName>
    <definedName name="Rwvu.PLA2." hidden="1">'[1]COP FED'!#REF!</definedName>
    <definedName name="Swvu.PLA1." localSheetId="17" hidden="1">'[1]COP FED'!#REF!</definedName>
    <definedName name="Swvu.PLA1." localSheetId="29" hidden="1">'[1]COP FED'!#REF!</definedName>
    <definedName name="Swvu.PLA1." hidden="1">'[1]COP FED'!#REF!</definedName>
    <definedName name="Swvu.PLA2." hidden="1">'[1]COP FED'!$A$1:$N$49</definedName>
    <definedName name="wrn.BMA." localSheetId="29" hidden="1">{"3",#N/A,FALSE,"BASE MONETARIA";"4",#N/A,FALSE,"BASE MONETARIA"}</definedName>
    <definedName name="wrn.BMA." hidden="1">{"3",#N/A,FALSE,"BASE MONETARIA";"4",#N/A,FALSE,"BASE MONETARIA"}</definedName>
    <definedName name="wrn.PASMON." localSheetId="29" hidden="1">{"1",#N/A,FALSE,"Pasivos Mon";"2",#N/A,FALSE,"Pasivos Mon"}</definedName>
    <definedName name="wrn.PASMON." hidden="1">{"1",#N/A,FALSE,"Pasivos Mon";"2",#N/A,FALSE,"Pasivos Mon"}</definedName>
    <definedName name="wvu.PLA1." localSheetId="2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2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Z_0C2BA18A_21C0_43A0_BA72_AEF5075BA836_.wvu.Cols" hidden="1">'[2]Prog. Fin.'!$E:$E,'[2]Prog. Fin.'!$I:$J,'[2]Prog. Fin.'!$N:$N,'[2]Prog. Fin.'!$R:$S</definedName>
    <definedName name="Z_0C2BA18A_21C0_43A0_BA72_AEF5075BA836_.wvu.Rows" hidden="1">'[2]Prog. Fin.'!$9:$14,'[2]Prog. Fin.'!$17:$26,'[2]Prog. Fin.'!$31:$33,'[2]Prog. Fin.'!$40:$41,'[2]Prog. Fin.'!$44:$46,'[2]Prog. Fin.'!$81:$83,'[2]Prog. Fin.'!$157:$159</definedName>
    <definedName name="Z_AB0CFEEA_4F19_4F6A_9BEA_953016B5C36F_.wvu.Cols" hidden="1">'[2]Prog. Fin.'!$E:$E,'[2]Prog. Fin.'!$I:$J,'[2]Prog. Fin.'!$N:$N,'[2]Prog. Fin.'!$R:$S</definedName>
    <definedName name="Z_AB0CFEEA_4F19_4F6A_9BEA_953016B5C36F_.wvu.Rows" hidden="1">'[2]Prog. Fin.'!$9:$14,'[2]Prog. Fin.'!$17:$26,'[2]Prog. Fin.'!$31:$33,'[2]Prog. Fin.'!$40:$41,'[2]Prog. Fin.'!$44:$46,'[2]Prog. Fin.'!$81:$83,'[2]Prog. Fin.'!$157:$159</definedName>
    <definedName name="Z_AE035438_BA58_480D_90AC_43CF75BC256A_.wvu.Cols" localSheetId="4" hidden="1">A.1.4!#REF!</definedName>
    <definedName name="Z_AE035438_BA58_480D_90AC_43CF75BC256A_.wvu.Cols" localSheetId="8" hidden="1">A.1.8!#REF!,A.1.8!#REF!</definedName>
    <definedName name="Z_AE035438_BA58_480D_90AC_43CF75BC256A_.wvu.PrintArea" localSheetId="1" hidden="1">A.1.1!#REF!</definedName>
    <definedName name="Z_AE035438_BA58_480D_90AC_43CF75BC256A_.wvu.PrintArea" localSheetId="10" hidden="1">A.1.10!#REF!</definedName>
    <definedName name="Z_AE035438_BA58_480D_90AC_43CF75BC256A_.wvu.PrintArea" localSheetId="3" hidden="1">A.1.3!#REF!</definedName>
    <definedName name="Z_AE035438_BA58_480D_90AC_43CF75BC256A_.wvu.PrintArea" localSheetId="4" hidden="1">A.1.4!#REF!</definedName>
    <definedName name="Z_AE035438_BA58_480D_90AC_43CF75BC256A_.wvu.PrintArea" localSheetId="5" hidden="1">A.1.5!#REF!</definedName>
    <definedName name="Z_AE035438_BA58_480D_90AC_43CF75BC256A_.wvu.PrintArea" localSheetId="7" hidden="1">A.1.7!#REF!</definedName>
    <definedName name="Z_AE035438_BA58_480D_90AC_43CF75BC256A_.wvu.PrintArea" localSheetId="8" hidden="1">A.1.8!#REF!</definedName>
    <definedName name="Z_AE035438_BA58_480D_90AC_43CF75BC256A_.wvu.PrintArea" localSheetId="9" hidden="1">A.1.9!#REF!</definedName>
    <definedName name="Z_AE035438_BA58_480D_90AC_43CF75BC256A_.wvu.PrintArea" localSheetId="11" hidden="1">A.2.1!#REF!</definedName>
    <definedName name="Z_AE035438_BA58_480D_90AC_43CF75BC256A_.wvu.PrintArea" localSheetId="12" hidden="1">A.2.2!#REF!</definedName>
    <definedName name="Z_AE035438_BA58_480D_90AC_43CF75BC256A_.wvu.PrintArea" localSheetId="13" hidden="1">A.2.3!#REF!</definedName>
    <definedName name="Z_AE035438_BA58_480D_90AC_43CF75BC256A_.wvu.PrintArea" localSheetId="14" hidden="1">A.2.4!#REF!</definedName>
    <definedName name="Z_AE035438_BA58_480D_90AC_43CF75BC256A_.wvu.PrintArea" localSheetId="15" hidden="1">A.3.1!#REF!</definedName>
    <definedName name="Z_AE035438_BA58_480D_90AC_43CF75BC256A_.wvu.PrintArea" localSheetId="20" hidden="1">A.3.6!#REF!</definedName>
    <definedName name="Z_AE035438_BA58_480D_90AC_43CF75BC256A_.wvu.PrintArea" localSheetId="24" hidden="1">A.4.2!#REF!</definedName>
    <definedName name="Z_AE035438_BA58_480D_90AC_43CF75BC256A_.wvu.PrintArea" localSheetId="25" hidden="1">A.4.3!#REF!</definedName>
    <definedName name="Z_AE035438_BA58_480D_90AC_43CF75BC256A_.wvu.PrintArea" localSheetId="27" hidden="1">A.4.5!#REF!</definedName>
    <definedName name="Z_AE035438_BA58_480D_90AC_43CF75BC256A_.wvu.PrintArea" localSheetId="28" hidden="1">A.4.6!#REF!</definedName>
    <definedName name="Z_AE035438_BA58_480D_90AC_43CF75BC256A_.wvu.Rows" localSheetId="10" hidden="1">A.1.10!#REF!,A.1.10!#REF!,A.1.10!#REF!,A.1.10!#REF!,A.1.10!#REF!</definedName>
    <definedName name="Z_AE035438_BA58_480D_90AC_43CF75BC256A_.wvu.Rows" localSheetId="7" hidden="1">A.1.7!#REF!</definedName>
  </definedNames>
  <calcPr calcId="152511"/>
  <customWorkbookViews>
    <customWorkbookView name="Soledad Tortarolo - Vista personalizada" guid="{AE035438-BA58-480D-90AC-43CF75BC256A}" mergeInterval="0" personalView="1" maximized="1" windowWidth="796" windowHeight="305" tabRatio="924" activeSheetId="1"/>
  </customWorkbookViews>
</workbook>
</file>

<file path=xl/calcChain.xml><?xml version="1.0" encoding="utf-8"?>
<calcChain xmlns="http://schemas.openxmlformats.org/spreadsheetml/2006/main">
  <c r="C29" i="109" l="1"/>
  <c r="O29" i="124"/>
  <c r="O28" i="124"/>
  <c r="N27" i="124"/>
  <c r="M27" i="124"/>
  <c r="L27" i="124"/>
  <c r="K27" i="124"/>
  <c r="J27" i="124"/>
  <c r="I27" i="124"/>
  <c r="H27" i="124"/>
  <c r="G27" i="124"/>
  <c r="G26" i="124" s="1"/>
  <c r="F27" i="124"/>
  <c r="F26" i="124" s="1"/>
  <c r="E27" i="124"/>
  <c r="D27" i="124"/>
  <c r="D26" i="124" s="1"/>
  <c r="C27" i="124"/>
  <c r="C26" i="124" s="1"/>
  <c r="N26" i="124"/>
  <c r="M26" i="124"/>
  <c r="L26" i="124"/>
  <c r="K26" i="124"/>
  <c r="J26" i="124"/>
  <c r="I26" i="124"/>
  <c r="H26" i="124"/>
  <c r="E26" i="124"/>
  <c r="I29" i="132"/>
  <c r="I28" i="132"/>
  <c r="H27" i="132"/>
  <c r="H26" i="132" s="1"/>
  <c r="G27" i="132"/>
  <c r="G26" i="132" s="1"/>
  <c r="F27" i="132"/>
  <c r="F26" i="132" s="1"/>
  <c r="E27" i="132"/>
  <c r="E26" i="132" s="1"/>
  <c r="D27" i="132"/>
  <c r="D26" i="132" s="1"/>
  <c r="C27" i="132"/>
  <c r="C26" i="132" s="1"/>
  <c r="O27" i="124" l="1"/>
  <c r="O26" i="124"/>
  <c r="I27" i="132"/>
  <c r="I26" i="132" s="1"/>
  <c r="D36" i="79" l="1"/>
  <c r="C36" i="79"/>
  <c r="G52" i="17"/>
  <c r="F52" i="17"/>
  <c r="E52" i="17"/>
  <c r="D52" i="17"/>
  <c r="C52" i="17"/>
  <c r="D40" i="13"/>
  <c r="D44" i="13"/>
  <c r="C40" i="13"/>
  <c r="D33" i="13"/>
  <c r="C33" i="13"/>
  <c r="I150" i="123" l="1"/>
  <c r="I148" i="123"/>
  <c r="I149" i="123"/>
  <c r="N13" i="124"/>
  <c r="M13" i="124"/>
  <c r="L13" i="124"/>
  <c r="K13" i="124"/>
  <c r="J13" i="124"/>
  <c r="I13" i="124"/>
  <c r="H13" i="124"/>
  <c r="G13" i="124"/>
  <c r="F13" i="124"/>
  <c r="E13" i="124"/>
  <c r="D13" i="124"/>
  <c r="C13" i="124"/>
  <c r="I147" i="123" l="1"/>
  <c r="I15" i="132"/>
  <c r="I14" i="132"/>
  <c r="H13" i="132"/>
  <c r="G13" i="132"/>
  <c r="F13" i="132"/>
  <c r="E13" i="132"/>
  <c r="D13" i="132"/>
  <c r="C13" i="132"/>
  <c r="C13" i="109"/>
  <c r="C29" i="95"/>
  <c r="C20" i="95"/>
  <c r="D25" i="111"/>
  <c r="C24" i="111"/>
  <c r="D24" i="111" s="1"/>
  <c r="D57" i="111"/>
  <c r="I13" i="132" l="1"/>
  <c r="AJ107" i="125"/>
  <c r="AJ114" i="125"/>
  <c r="O101" i="124"/>
  <c r="O100" i="124"/>
  <c r="O99" i="124"/>
  <c r="O98" i="124"/>
  <c r="O97" i="124"/>
  <c r="O91" i="124"/>
  <c r="H43" i="132"/>
  <c r="G43" i="132"/>
  <c r="F43" i="132"/>
  <c r="C43" i="132"/>
  <c r="D43" i="132"/>
  <c r="E43" i="132"/>
  <c r="I99" i="132"/>
  <c r="I98" i="132"/>
  <c r="I93" i="132"/>
  <c r="I92" i="132"/>
  <c r="AL112" i="109"/>
  <c r="O115" i="122"/>
  <c r="O108" i="122"/>
  <c r="I115" i="123"/>
  <c r="I114" i="123"/>
  <c r="I43" i="132" l="1"/>
  <c r="O93" i="124"/>
  <c r="O144" i="124"/>
  <c r="O143" i="124"/>
  <c r="O142" i="124"/>
  <c r="O145" i="124"/>
  <c r="O14" i="124"/>
  <c r="N43" i="124"/>
  <c r="L43" i="124"/>
  <c r="K43" i="124"/>
  <c r="J43" i="124"/>
  <c r="I43" i="124"/>
  <c r="H43" i="124"/>
  <c r="M43" i="124"/>
  <c r="G43" i="124"/>
  <c r="F43" i="124"/>
  <c r="O92" i="124" l="1"/>
  <c r="O43" i="124"/>
  <c r="O13" i="124"/>
  <c r="O15" i="124"/>
  <c r="AL119" i="109" l="1"/>
  <c r="L61" i="103" l="1"/>
  <c r="L60" i="103"/>
  <c r="O61" i="103" l="1"/>
  <c r="O60" i="103"/>
  <c r="O59" i="103" s="1"/>
  <c r="N61" i="103"/>
  <c r="N60" i="103"/>
  <c r="M61" i="103"/>
  <c r="M60" i="103"/>
  <c r="M59" i="103" s="1"/>
  <c r="P16" i="103"/>
  <c r="P61" i="103" s="1"/>
  <c r="P15" i="103"/>
  <c r="P60" i="103" s="1"/>
  <c r="M14" i="103"/>
  <c r="N14" i="103"/>
  <c r="P14" i="103" s="1"/>
  <c r="Q14" i="103" s="1"/>
  <c r="P59" i="103" l="1"/>
  <c r="Q16" i="103"/>
  <c r="Q61" i="103" s="1"/>
  <c r="N59" i="103"/>
  <c r="Q15" i="103"/>
  <c r="Q60" i="103" s="1"/>
  <c r="AI18" i="125"/>
  <c r="AH18" i="125"/>
  <c r="AG18" i="125"/>
  <c r="AF18" i="125"/>
  <c r="AE18" i="125"/>
  <c r="AD18" i="125"/>
  <c r="AC18" i="125"/>
  <c r="AB18" i="125"/>
  <c r="AA18" i="125"/>
  <c r="Z18" i="125"/>
  <c r="Y18" i="125"/>
  <c r="X18" i="125"/>
  <c r="W18" i="125"/>
  <c r="V18" i="125"/>
  <c r="U18" i="125"/>
  <c r="T18" i="125"/>
  <c r="S18" i="125"/>
  <c r="R18" i="125"/>
  <c r="Q18" i="125"/>
  <c r="P18" i="125"/>
  <c r="O18" i="125"/>
  <c r="N18" i="125"/>
  <c r="M18" i="125"/>
  <c r="L18" i="125"/>
  <c r="K18" i="125"/>
  <c r="J18" i="125"/>
  <c r="I18" i="125"/>
  <c r="H18" i="125"/>
  <c r="G18" i="125"/>
  <c r="F18" i="125"/>
  <c r="E18" i="125"/>
  <c r="D18" i="125"/>
  <c r="C18" i="125"/>
  <c r="O18" i="124"/>
  <c r="N18" i="124"/>
  <c r="N17" i="124" s="1"/>
  <c r="M18" i="124"/>
  <c r="M17" i="124" s="1"/>
  <c r="L18" i="124"/>
  <c r="L17" i="124" s="1"/>
  <c r="K18" i="124"/>
  <c r="K17" i="124" s="1"/>
  <c r="J18" i="124"/>
  <c r="J17" i="124" s="1"/>
  <c r="I18" i="124"/>
  <c r="I17" i="124" s="1"/>
  <c r="H18" i="124"/>
  <c r="H17" i="124" s="1"/>
  <c r="G18" i="124"/>
  <c r="G17" i="124" s="1"/>
  <c r="F18" i="124"/>
  <c r="F17" i="124" s="1"/>
  <c r="E18" i="124"/>
  <c r="E17" i="124" s="1"/>
  <c r="D18" i="124"/>
  <c r="D17" i="124" s="1"/>
  <c r="C18" i="124"/>
  <c r="C17" i="124" s="1"/>
  <c r="N18" i="122"/>
  <c r="M18" i="122"/>
  <c r="L18" i="122"/>
  <c r="K18" i="122"/>
  <c r="J18" i="122"/>
  <c r="I18" i="122"/>
  <c r="H18" i="122"/>
  <c r="G18" i="122"/>
  <c r="F18" i="122"/>
  <c r="E18" i="122"/>
  <c r="D18" i="122"/>
  <c r="C18" i="122"/>
  <c r="I18" i="132"/>
  <c r="I17" i="132" s="1"/>
  <c r="H18" i="132"/>
  <c r="H17" i="132" s="1"/>
  <c r="G18" i="132"/>
  <c r="G17" i="132" s="1"/>
  <c r="F18" i="132"/>
  <c r="F17" i="132" s="1"/>
  <c r="E18" i="132"/>
  <c r="E17" i="132" s="1"/>
  <c r="D18" i="132"/>
  <c r="D17" i="132" s="1"/>
  <c r="C18" i="132"/>
  <c r="C17" i="132" s="1"/>
  <c r="H18" i="123"/>
  <c r="G18" i="123"/>
  <c r="F18" i="123"/>
  <c r="E18" i="123"/>
  <c r="C18" i="123"/>
  <c r="D18" i="123"/>
  <c r="O17" i="124" l="1"/>
  <c r="P17" i="124" s="1"/>
  <c r="Q59" i="103"/>
  <c r="F95" i="128"/>
  <c r="D64" i="79" l="1"/>
  <c r="D45" i="79"/>
  <c r="D26" i="79"/>
  <c r="F19" i="42"/>
  <c r="D53" i="111" l="1"/>
  <c r="C53" i="111"/>
  <c r="O152" i="122" l="1"/>
  <c r="O151" i="122"/>
  <c r="O150" i="122"/>
  <c r="O148" i="122"/>
  <c r="O147" i="122"/>
  <c r="O146" i="122"/>
  <c r="O144" i="122"/>
  <c r="O143" i="122"/>
  <c r="O141" i="122"/>
  <c r="O140" i="122"/>
  <c r="O136" i="122"/>
  <c r="O135" i="122"/>
  <c r="O133" i="122"/>
  <c r="O132" i="122"/>
  <c r="O131" i="122"/>
  <c r="O130" i="122"/>
  <c r="O129" i="122"/>
  <c r="O128" i="122"/>
  <c r="O127" i="122"/>
  <c r="O126" i="122"/>
  <c r="O125" i="122"/>
  <c r="O124" i="122"/>
  <c r="O123" i="122"/>
  <c r="O122" i="122"/>
  <c r="O121" i="122"/>
  <c r="O120" i="122"/>
  <c r="O119" i="122"/>
  <c r="O118" i="122"/>
  <c r="O117" i="122"/>
  <c r="O116" i="122"/>
  <c r="O114" i="122"/>
  <c r="O113" i="122"/>
  <c r="O112" i="122"/>
  <c r="O111" i="122"/>
  <c r="O110" i="122"/>
  <c r="O109" i="122"/>
  <c r="O107" i="122"/>
  <c r="O106" i="122"/>
  <c r="O105" i="122"/>
  <c r="O104" i="122"/>
  <c r="O103" i="122"/>
  <c r="O102" i="122"/>
  <c r="O101" i="122"/>
  <c r="O100" i="122"/>
  <c r="O99" i="122"/>
  <c r="O98" i="122"/>
  <c r="O97" i="122"/>
  <c r="O96" i="122"/>
  <c r="O95" i="122"/>
  <c r="O94" i="122"/>
  <c r="O93" i="122"/>
  <c r="O92" i="122"/>
  <c r="O91" i="122"/>
  <c r="O90" i="122"/>
  <c r="O89" i="122"/>
  <c r="O88" i="122"/>
  <c r="O87" i="122"/>
  <c r="O86" i="122"/>
  <c r="O85" i="122"/>
  <c r="O84" i="122"/>
  <c r="O83" i="122"/>
  <c r="O82" i="122"/>
  <c r="O81" i="122"/>
  <c r="O80" i="122"/>
  <c r="O78" i="122"/>
  <c r="O77" i="122"/>
  <c r="O75" i="122"/>
  <c r="O74" i="122"/>
  <c r="O72" i="122"/>
  <c r="O71" i="122"/>
  <c r="O68" i="122"/>
  <c r="O67" i="122"/>
  <c r="O64" i="122"/>
  <c r="O63" i="122"/>
  <c r="O61" i="122"/>
  <c r="O60" i="122"/>
  <c r="O58" i="122"/>
  <c r="O57" i="122"/>
  <c r="O55" i="122"/>
  <c r="O54" i="122"/>
  <c r="O51" i="122"/>
  <c r="O50" i="122"/>
  <c r="O21" i="122"/>
  <c r="C49" i="123"/>
  <c r="D49" i="123"/>
  <c r="E49" i="123"/>
  <c r="F49" i="123"/>
  <c r="G49" i="123"/>
  <c r="H49" i="123"/>
  <c r="I50" i="123"/>
  <c r="I51" i="123"/>
  <c r="C53" i="123"/>
  <c r="D53" i="123"/>
  <c r="E53" i="123"/>
  <c r="F53" i="123"/>
  <c r="G53" i="123"/>
  <c r="H53" i="123"/>
  <c r="I54" i="123"/>
  <c r="I55" i="123"/>
  <c r="C56" i="123"/>
  <c r="D56" i="123"/>
  <c r="E56" i="123"/>
  <c r="F56" i="123"/>
  <c r="F52" i="123" s="1"/>
  <c r="G56" i="123"/>
  <c r="G52" i="123" s="1"/>
  <c r="H56" i="123"/>
  <c r="I57" i="123"/>
  <c r="I58" i="123"/>
  <c r="C59" i="123"/>
  <c r="D59" i="123"/>
  <c r="E59" i="123"/>
  <c r="F59" i="123"/>
  <c r="G59" i="123"/>
  <c r="H59" i="123"/>
  <c r="I60" i="123"/>
  <c r="I61" i="123"/>
  <c r="C62" i="123"/>
  <c r="D62" i="123"/>
  <c r="E62" i="123"/>
  <c r="F62" i="123"/>
  <c r="G62" i="123"/>
  <c r="H62" i="123"/>
  <c r="I63" i="123"/>
  <c r="I64" i="123"/>
  <c r="I62" i="123" l="1"/>
  <c r="H52" i="123"/>
  <c r="H48" i="123" s="1"/>
  <c r="D52" i="123"/>
  <c r="D48" i="123" s="1"/>
  <c r="G48" i="123"/>
  <c r="I56" i="123"/>
  <c r="I53" i="123"/>
  <c r="I49" i="123"/>
  <c r="I59" i="123"/>
  <c r="F48" i="123"/>
  <c r="E52" i="123"/>
  <c r="E48" i="123" s="1"/>
  <c r="C52" i="123"/>
  <c r="I52" i="123" l="1"/>
  <c r="C48" i="123"/>
  <c r="I48" i="123" s="1"/>
  <c r="I21" i="123"/>
  <c r="AJ96" i="125" l="1"/>
  <c r="AJ97" i="125"/>
  <c r="AJ98" i="125"/>
  <c r="AJ99" i="125"/>
  <c r="AJ100" i="125"/>
  <c r="AJ101" i="125"/>
  <c r="AJ102" i="125"/>
  <c r="AJ103" i="125"/>
  <c r="AJ104" i="125"/>
  <c r="AJ105" i="125"/>
  <c r="AL21" i="109"/>
  <c r="AJ21" i="125"/>
  <c r="AL88" i="109"/>
  <c r="AL89" i="109"/>
  <c r="AL90" i="109"/>
  <c r="AL91" i="109"/>
  <c r="AI34" i="109"/>
  <c r="H19" i="99" l="1"/>
  <c r="G19" i="99"/>
  <c r="F19" i="99"/>
  <c r="H23" i="98" l="1"/>
  <c r="G23" i="98"/>
  <c r="F23" i="98"/>
  <c r="G32" i="17" l="1"/>
  <c r="F32" i="17"/>
  <c r="F28" i="17" s="1"/>
  <c r="E32" i="17"/>
  <c r="E28" i="17" s="1"/>
  <c r="D32" i="17"/>
  <c r="D28" i="17" s="1"/>
  <c r="C32" i="17"/>
  <c r="C28" i="17" s="1"/>
  <c r="G72" i="17"/>
  <c r="G64" i="17"/>
  <c r="G59" i="17"/>
  <c r="G22" i="17"/>
  <c r="D33" i="111"/>
  <c r="D29" i="111" s="1"/>
  <c r="C33" i="111"/>
  <c r="C29" i="111" s="1"/>
  <c r="G28" i="17" l="1"/>
  <c r="C44" i="88"/>
  <c r="D44" i="88"/>
  <c r="G20" i="17" l="1"/>
  <c r="C24" i="129"/>
  <c r="D10" i="129"/>
  <c r="C12" i="129"/>
  <c r="F96" i="128"/>
  <c r="G17" i="17" l="1"/>
  <c r="G14" i="17" l="1"/>
  <c r="AI154" i="109"/>
  <c r="AI150" i="109"/>
  <c r="AI147" i="109"/>
  <c r="AI144" i="109"/>
  <c r="AI139" i="109"/>
  <c r="AI79" i="109"/>
  <c r="AI76" i="109"/>
  <c r="AI73" i="109"/>
  <c r="AI70" i="109"/>
  <c r="AI66" i="109"/>
  <c r="AI62" i="109"/>
  <c r="AI59" i="109"/>
  <c r="AI56" i="109"/>
  <c r="AI53" i="109"/>
  <c r="AI49" i="109"/>
  <c r="AI41" i="109"/>
  <c r="AI39" i="109"/>
  <c r="AI36" i="109"/>
  <c r="AI30" i="109"/>
  <c r="AI27" i="109"/>
  <c r="AI23" i="109"/>
  <c r="AI18" i="109"/>
  <c r="AL135" i="109"/>
  <c r="AL136" i="109"/>
  <c r="AI13" i="109"/>
  <c r="AL14" i="109"/>
  <c r="AI33" i="109" l="1"/>
  <c r="AI26" i="109"/>
  <c r="AI143" i="109"/>
  <c r="AI142" i="109" s="1"/>
  <c r="AI52" i="109"/>
  <c r="AI48" i="109" s="1"/>
  <c r="AI69" i="109"/>
  <c r="AI65" i="109" s="1"/>
  <c r="AI17" i="109" l="1"/>
  <c r="AI47" i="109"/>
  <c r="H132" i="123" l="1"/>
  <c r="G132" i="123"/>
  <c r="F132" i="123"/>
  <c r="E132" i="123"/>
  <c r="D132" i="123"/>
  <c r="C132" i="123"/>
  <c r="AD33" i="76" l="1"/>
  <c r="AD32" i="76"/>
  <c r="AD31" i="76"/>
  <c r="AD30" i="76"/>
  <c r="AD29" i="76"/>
  <c r="AD27" i="76"/>
  <c r="AD26" i="76"/>
  <c r="AD25" i="76"/>
  <c r="AD24" i="76"/>
  <c r="AD23" i="76"/>
  <c r="AD21" i="76"/>
  <c r="AD20" i="76"/>
  <c r="AD19" i="76"/>
  <c r="AD18" i="76"/>
  <c r="AD17" i="76"/>
  <c r="AD15" i="76"/>
  <c r="AD14" i="76"/>
  <c r="AD13" i="76"/>
  <c r="AD12" i="76"/>
  <c r="AD11" i="76"/>
  <c r="D35" i="76"/>
  <c r="D36" i="76"/>
  <c r="D37" i="76"/>
  <c r="D38" i="76"/>
  <c r="D39" i="76"/>
  <c r="F39" i="76"/>
  <c r="E39" i="76"/>
  <c r="F38" i="76"/>
  <c r="E38" i="76"/>
  <c r="F37" i="76"/>
  <c r="E37" i="76"/>
  <c r="F36" i="76"/>
  <c r="E36" i="76"/>
  <c r="F35" i="76"/>
  <c r="E35" i="76"/>
  <c r="R39" i="76"/>
  <c r="Q39" i="76"/>
  <c r="P39" i="76"/>
  <c r="O39" i="76"/>
  <c r="N39" i="76"/>
  <c r="M39" i="76"/>
  <c r="L39" i="76"/>
  <c r="K39" i="76"/>
  <c r="J39" i="76"/>
  <c r="I39" i="76"/>
  <c r="H39" i="76"/>
  <c r="G39" i="76"/>
  <c r="R38" i="76"/>
  <c r="Q38" i="76"/>
  <c r="P38" i="76"/>
  <c r="O38" i="76"/>
  <c r="N38" i="76"/>
  <c r="M38" i="76"/>
  <c r="L38" i="76"/>
  <c r="K38" i="76"/>
  <c r="J38" i="76"/>
  <c r="I38" i="76"/>
  <c r="H38" i="76"/>
  <c r="G38" i="76"/>
  <c r="R37" i="76"/>
  <c r="Q37" i="76"/>
  <c r="P37" i="76"/>
  <c r="O37" i="76"/>
  <c r="N37" i="76"/>
  <c r="M37" i="76"/>
  <c r="L37" i="76"/>
  <c r="K37" i="76"/>
  <c r="J37" i="76"/>
  <c r="I37" i="76"/>
  <c r="H37" i="76"/>
  <c r="G37" i="76"/>
  <c r="R36" i="76"/>
  <c r="Q36" i="76"/>
  <c r="P36" i="76"/>
  <c r="O36" i="76"/>
  <c r="N36" i="76"/>
  <c r="M36" i="76"/>
  <c r="L36" i="76"/>
  <c r="K36" i="76"/>
  <c r="J36" i="76"/>
  <c r="I36" i="76"/>
  <c r="H36" i="76"/>
  <c r="G36" i="76"/>
  <c r="R35" i="76"/>
  <c r="Q35" i="76"/>
  <c r="P35" i="76"/>
  <c r="O35" i="76"/>
  <c r="N35" i="76"/>
  <c r="M35" i="76"/>
  <c r="L35" i="76"/>
  <c r="K35" i="76"/>
  <c r="J35" i="76"/>
  <c r="I35" i="76"/>
  <c r="H35" i="76"/>
  <c r="G35" i="76"/>
  <c r="AB39" i="76"/>
  <c r="AA39" i="76"/>
  <c r="Z39" i="76"/>
  <c r="Y39" i="76"/>
  <c r="X39" i="76"/>
  <c r="W39" i="76"/>
  <c r="V39" i="76"/>
  <c r="U39" i="76"/>
  <c r="T39" i="76"/>
  <c r="S39" i="76"/>
  <c r="AB38" i="76"/>
  <c r="AA38" i="76"/>
  <c r="Z38" i="76"/>
  <c r="Y38" i="76"/>
  <c r="X38" i="76"/>
  <c r="W38" i="76"/>
  <c r="V38" i="76"/>
  <c r="U38" i="76"/>
  <c r="T38" i="76"/>
  <c r="S38" i="76"/>
  <c r="AB37" i="76"/>
  <c r="AA37" i="76"/>
  <c r="Z37" i="76"/>
  <c r="Y37" i="76"/>
  <c r="X37" i="76"/>
  <c r="W37" i="76"/>
  <c r="V37" i="76"/>
  <c r="U37" i="76"/>
  <c r="T37" i="76"/>
  <c r="S37" i="76"/>
  <c r="AB36" i="76"/>
  <c r="AA36" i="76"/>
  <c r="Z36" i="76"/>
  <c r="Y36" i="76"/>
  <c r="X36" i="76"/>
  <c r="W36" i="76"/>
  <c r="V36" i="76"/>
  <c r="U36" i="76"/>
  <c r="T36" i="76"/>
  <c r="S36" i="76"/>
  <c r="AB35" i="76"/>
  <c r="AA35" i="76"/>
  <c r="Z35" i="76"/>
  <c r="Y35" i="76"/>
  <c r="X35" i="76"/>
  <c r="W35" i="76"/>
  <c r="V35" i="76"/>
  <c r="U35" i="76"/>
  <c r="T35" i="76"/>
  <c r="S35" i="76"/>
  <c r="AC39" i="76"/>
  <c r="AC38" i="76"/>
  <c r="AC37" i="76"/>
  <c r="AC36" i="76"/>
  <c r="AC35" i="76"/>
  <c r="AD38" i="76" l="1"/>
  <c r="AD37" i="76"/>
  <c r="AD36" i="76"/>
  <c r="AD39" i="76"/>
  <c r="AD35" i="76"/>
  <c r="F85" i="128"/>
  <c r="F86" i="128"/>
  <c r="F87" i="128"/>
  <c r="F88" i="128"/>
  <c r="F89" i="128"/>
  <c r="F93" i="128"/>
  <c r="F94" i="128"/>
  <c r="C22" i="129" l="1"/>
  <c r="C20" i="129"/>
  <c r="C18" i="129"/>
  <c r="C16" i="129"/>
  <c r="C14" i="129"/>
  <c r="C17" i="120" l="1"/>
  <c r="D16" i="88" l="1"/>
  <c r="C16" i="88"/>
  <c r="AJ86" i="125" l="1"/>
  <c r="AJ87" i="125"/>
  <c r="AJ88" i="125"/>
  <c r="AJ89" i="125"/>
  <c r="AL109" i="109" l="1"/>
  <c r="AL110" i="109"/>
  <c r="AL111" i="109"/>
  <c r="AL113" i="109"/>
  <c r="I15" i="123" l="1"/>
  <c r="I14" i="123"/>
  <c r="I22" i="123"/>
  <c r="I20" i="123"/>
  <c r="I19" i="123"/>
  <c r="I25" i="123"/>
  <c r="I24" i="123"/>
  <c r="I29" i="123"/>
  <c r="I28" i="123"/>
  <c r="I31" i="123"/>
  <c r="I32" i="123"/>
  <c r="I35" i="123"/>
  <c r="I38" i="123"/>
  <c r="I37" i="123"/>
  <c r="I40" i="123"/>
  <c r="I43" i="123"/>
  <c r="I42" i="123"/>
  <c r="I45" i="123"/>
  <c r="I131" i="123"/>
  <c r="I81" i="123"/>
  <c r="I80" i="123"/>
  <c r="I78" i="123"/>
  <c r="I77" i="123"/>
  <c r="I75" i="123"/>
  <c r="I74" i="123"/>
  <c r="I72" i="123"/>
  <c r="I71" i="123"/>
  <c r="I68" i="123"/>
  <c r="I67" i="123"/>
  <c r="I137" i="123"/>
  <c r="C147" i="123"/>
  <c r="D147" i="123"/>
  <c r="E147" i="123"/>
  <c r="F147" i="123"/>
  <c r="G147" i="123"/>
  <c r="H147" i="123"/>
  <c r="C140" i="123"/>
  <c r="D140" i="123"/>
  <c r="E140" i="123"/>
  <c r="F140" i="123"/>
  <c r="G140" i="123"/>
  <c r="H140" i="123"/>
  <c r="C137" i="123"/>
  <c r="D137" i="123"/>
  <c r="E137" i="123"/>
  <c r="F137" i="123"/>
  <c r="G137" i="123"/>
  <c r="H137" i="123"/>
  <c r="C143" i="123"/>
  <c r="D143" i="123"/>
  <c r="E143" i="123"/>
  <c r="F143" i="123"/>
  <c r="G143" i="123"/>
  <c r="H143" i="123"/>
  <c r="C66" i="123"/>
  <c r="D66" i="123"/>
  <c r="E66" i="123"/>
  <c r="F66" i="123"/>
  <c r="G66" i="123"/>
  <c r="H66" i="123"/>
  <c r="C70" i="123"/>
  <c r="D70" i="123"/>
  <c r="E70" i="123"/>
  <c r="F70" i="123"/>
  <c r="G70" i="123"/>
  <c r="H70" i="123"/>
  <c r="C73" i="123"/>
  <c r="D73" i="123"/>
  <c r="E73" i="123"/>
  <c r="F73" i="123"/>
  <c r="G73" i="123"/>
  <c r="H73" i="123"/>
  <c r="C76" i="123"/>
  <c r="D76" i="123"/>
  <c r="E76" i="123"/>
  <c r="F76" i="123"/>
  <c r="G76" i="123"/>
  <c r="H76" i="123"/>
  <c r="C79" i="123"/>
  <c r="D79" i="123"/>
  <c r="E79" i="123"/>
  <c r="F79" i="123"/>
  <c r="G79" i="123"/>
  <c r="H79" i="123"/>
  <c r="I18" i="123" l="1"/>
  <c r="E136" i="123"/>
  <c r="E135" i="123" s="1"/>
  <c r="D136" i="123"/>
  <c r="I132" i="123"/>
  <c r="C69" i="123"/>
  <c r="F69" i="123"/>
  <c r="I140" i="123"/>
  <c r="G69" i="123"/>
  <c r="I143" i="123"/>
  <c r="E69" i="123"/>
  <c r="H69" i="123"/>
  <c r="D69" i="123"/>
  <c r="H136" i="123"/>
  <c r="G136" i="123"/>
  <c r="C136" i="123"/>
  <c r="F136" i="123"/>
  <c r="C13" i="123"/>
  <c r="D13" i="123"/>
  <c r="E13" i="123"/>
  <c r="F13" i="123"/>
  <c r="G13" i="123"/>
  <c r="H13" i="123"/>
  <c r="I13" i="123"/>
  <c r="C23" i="123"/>
  <c r="D23" i="123"/>
  <c r="E23" i="123"/>
  <c r="F23" i="123"/>
  <c r="G23" i="123"/>
  <c r="H23" i="123"/>
  <c r="I23" i="123"/>
  <c r="C27" i="123"/>
  <c r="D27" i="123"/>
  <c r="E27" i="123"/>
  <c r="F27" i="123"/>
  <c r="G27" i="123"/>
  <c r="H27" i="123"/>
  <c r="I27" i="123"/>
  <c r="C30" i="123"/>
  <c r="D30" i="123"/>
  <c r="E30" i="123"/>
  <c r="F30" i="123"/>
  <c r="G30" i="123"/>
  <c r="H30" i="123"/>
  <c r="I30" i="123"/>
  <c r="C34" i="123"/>
  <c r="D34" i="123"/>
  <c r="E34" i="123"/>
  <c r="F34" i="123"/>
  <c r="G34" i="123"/>
  <c r="H34" i="123"/>
  <c r="I34" i="123"/>
  <c r="C36" i="123"/>
  <c r="D36" i="123"/>
  <c r="E36" i="123"/>
  <c r="F36" i="123"/>
  <c r="G36" i="123"/>
  <c r="H36" i="123"/>
  <c r="I36" i="123"/>
  <c r="C39" i="123"/>
  <c r="D39" i="123"/>
  <c r="E39" i="123"/>
  <c r="F39" i="123"/>
  <c r="G39" i="123"/>
  <c r="H39" i="123"/>
  <c r="I39" i="123"/>
  <c r="C41" i="123"/>
  <c r="D41" i="123"/>
  <c r="E41" i="123"/>
  <c r="F41" i="123"/>
  <c r="G41" i="123"/>
  <c r="H41" i="123"/>
  <c r="I41" i="123"/>
  <c r="C65" i="123" l="1"/>
  <c r="F65" i="123"/>
  <c r="G65" i="123"/>
  <c r="D135" i="123"/>
  <c r="H26" i="123"/>
  <c r="D26" i="123"/>
  <c r="F135" i="123"/>
  <c r="H65" i="123"/>
  <c r="C33" i="123"/>
  <c r="G26" i="123"/>
  <c r="F33" i="123"/>
  <c r="F26" i="123"/>
  <c r="G135" i="123"/>
  <c r="D65" i="123"/>
  <c r="D33" i="123"/>
  <c r="G33" i="123"/>
  <c r="C26" i="123"/>
  <c r="H33" i="123"/>
  <c r="E65" i="123"/>
  <c r="C135" i="123"/>
  <c r="E33" i="123"/>
  <c r="E26" i="123"/>
  <c r="I136" i="123"/>
  <c r="H135" i="123"/>
  <c r="I33" i="123"/>
  <c r="I26" i="123"/>
  <c r="F47" i="123" l="1"/>
  <c r="G17" i="123"/>
  <c r="F17" i="123"/>
  <c r="E17" i="123"/>
  <c r="H47" i="123"/>
  <c r="D47" i="123"/>
  <c r="E47" i="123"/>
  <c r="D17" i="123"/>
  <c r="I17" i="123"/>
  <c r="I135" i="123"/>
  <c r="G47" i="123"/>
  <c r="C47" i="123"/>
  <c r="H17" i="123"/>
  <c r="D90" i="88" l="1"/>
  <c r="C90" i="88"/>
  <c r="E88" i="88"/>
  <c r="E87" i="88"/>
  <c r="E86" i="88"/>
  <c r="E85" i="88"/>
  <c r="E84" i="88"/>
  <c r="E83" i="88"/>
  <c r="E82" i="88"/>
  <c r="E90" i="88" l="1"/>
  <c r="G20" i="100"/>
  <c r="H20" i="100"/>
  <c r="F20" i="100"/>
  <c r="G68" i="98"/>
  <c r="H68" i="98"/>
  <c r="F68" i="98"/>
  <c r="G45" i="98"/>
  <c r="H45" i="98"/>
  <c r="F45" i="98"/>
  <c r="F72" i="17" l="1"/>
  <c r="F64" i="17"/>
  <c r="F59" i="17"/>
  <c r="F22" i="17"/>
  <c r="H51" i="13"/>
  <c r="H50" i="13"/>
  <c r="H49" i="13"/>
  <c r="H46" i="13"/>
  <c r="H45" i="13"/>
  <c r="H42" i="13"/>
  <c r="H41" i="13"/>
  <c r="H39" i="13"/>
  <c r="H38" i="13"/>
  <c r="H35" i="13"/>
  <c r="H34" i="13"/>
  <c r="H32" i="13"/>
  <c r="H31" i="13"/>
  <c r="H26" i="13"/>
  <c r="H25" i="13"/>
  <c r="H22" i="13"/>
  <c r="H21" i="13"/>
  <c r="H20" i="13"/>
  <c r="G51" i="13"/>
  <c r="G50" i="13"/>
  <c r="G49" i="13"/>
  <c r="G46" i="13"/>
  <c r="G45" i="13"/>
  <c r="G42" i="13"/>
  <c r="G41" i="13"/>
  <c r="G39" i="13"/>
  <c r="G38" i="13"/>
  <c r="G35" i="13"/>
  <c r="G34" i="13"/>
  <c r="G32" i="13"/>
  <c r="G31" i="13"/>
  <c r="G26" i="13"/>
  <c r="G25" i="13"/>
  <c r="G22" i="13"/>
  <c r="G21" i="13"/>
  <c r="G20" i="13"/>
  <c r="C48" i="95"/>
  <c r="F20" i="17" l="1"/>
  <c r="F17" i="17" s="1"/>
  <c r="F14" i="17" s="1"/>
  <c r="C23" i="111" l="1"/>
  <c r="D23" i="111"/>
  <c r="C21" i="111" l="1"/>
  <c r="D21" i="111"/>
  <c r="C15" i="121" l="1"/>
  <c r="C53" i="120"/>
  <c r="C34" i="120"/>
  <c r="C28" i="120"/>
  <c r="C22" i="120"/>
  <c r="C15" i="120" l="1"/>
  <c r="C38" i="120" s="1"/>
  <c r="M66" i="108" l="1"/>
  <c r="E64" i="108"/>
  <c r="D64" i="108"/>
  <c r="C64" i="108"/>
  <c r="L30" i="108"/>
  <c r="L31" i="108"/>
  <c r="K31" i="108"/>
  <c r="K30" i="108"/>
  <c r="J31" i="108"/>
  <c r="J30" i="108"/>
  <c r="I31" i="108"/>
  <c r="I30" i="108"/>
  <c r="H31" i="108"/>
  <c r="H30" i="108"/>
  <c r="G31" i="108"/>
  <c r="G30" i="108"/>
  <c r="F31" i="108"/>
  <c r="F30" i="108"/>
  <c r="F72" i="108" s="1"/>
  <c r="E31" i="108"/>
  <c r="E73" i="108" s="1"/>
  <c r="E30" i="108"/>
  <c r="E72" i="108" s="1"/>
  <c r="E70" i="108" s="1"/>
  <c r="D31" i="108"/>
  <c r="D73" i="108" s="1"/>
  <c r="D30" i="108"/>
  <c r="D72" i="108" s="1"/>
  <c r="D70" i="108" s="1"/>
  <c r="C31" i="108"/>
  <c r="C30" i="108"/>
  <c r="C72" i="108" s="1"/>
  <c r="M60" i="108"/>
  <c r="M61" i="108"/>
  <c r="L59" i="108"/>
  <c r="K59" i="108"/>
  <c r="J59" i="108"/>
  <c r="I59" i="108"/>
  <c r="H59" i="108"/>
  <c r="G59" i="108"/>
  <c r="F59" i="108"/>
  <c r="E59" i="108"/>
  <c r="D59" i="108"/>
  <c r="C59" i="108"/>
  <c r="M35" i="108"/>
  <c r="M36" i="108"/>
  <c r="M40" i="108"/>
  <c r="M41" i="108"/>
  <c r="M45" i="108"/>
  <c r="M46" i="108"/>
  <c r="M50" i="108"/>
  <c r="M51" i="108"/>
  <c r="M56" i="108"/>
  <c r="M55" i="108"/>
  <c r="L54" i="108"/>
  <c r="K54" i="108"/>
  <c r="J54" i="108"/>
  <c r="I54" i="108"/>
  <c r="H54" i="108"/>
  <c r="G54" i="108"/>
  <c r="F54" i="108"/>
  <c r="E54" i="108"/>
  <c r="D54" i="108"/>
  <c r="C54" i="108"/>
  <c r="K49" i="108"/>
  <c r="J49" i="108"/>
  <c r="I49" i="108"/>
  <c r="H49" i="108"/>
  <c r="G49" i="108"/>
  <c r="F49" i="108"/>
  <c r="E49" i="108"/>
  <c r="D49" i="108"/>
  <c r="C49" i="108"/>
  <c r="L44" i="108"/>
  <c r="K44" i="108"/>
  <c r="J44" i="108"/>
  <c r="I44" i="108"/>
  <c r="H44" i="108"/>
  <c r="G44" i="108"/>
  <c r="F44" i="108"/>
  <c r="E44" i="108"/>
  <c r="D44" i="108"/>
  <c r="C44" i="108"/>
  <c r="L39" i="108"/>
  <c r="K39" i="108"/>
  <c r="J39" i="108"/>
  <c r="I39" i="108"/>
  <c r="H39" i="108"/>
  <c r="G39" i="108"/>
  <c r="F39" i="108"/>
  <c r="E39" i="108"/>
  <c r="D39" i="108"/>
  <c r="C39" i="108"/>
  <c r="L34" i="108"/>
  <c r="K34" i="108"/>
  <c r="J34" i="108"/>
  <c r="I34" i="108"/>
  <c r="H34" i="108"/>
  <c r="G34" i="108"/>
  <c r="F34" i="108"/>
  <c r="E34" i="108"/>
  <c r="D34" i="108"/>
  <c r="C34" i="108"/>
  <c r="M26" i="108"/>
  <c r="M25" i="108"/>
  <c r="L23" i="108"/>
  <c r="K23" i="108"/>
  <c r="J23" i="108"/>
  <c r="I23" i="108"/>
  <c r="H23" i="108"/>
  <c r="G23" i="108"/>
  <c r="F23" i="108"/>
  <c r="E23" i="108"/>
  <c r="D23" i="108"/>
  <c r="C23" i="108"/>
  <c r="M21" i="108"/>
  <c r="M20" i="108"/>
  <c r="I18" i="108"/>
  <c r="H18" i="108"/>
  <c r="G18" i="108"/>
  <c r="F18" i="108"/>
  <c r="E18" i="108"/>
  <c r="D18" i="108"/>
  <c r="C18" i="108"/>
  <c r="M16" i="108"/>
  <c r="M15" i="108"/>
  <c r="L13" i="108"/>
  <c r="K13" i="108"/>
  <c r="J13" i="108"/>
  <c r="I13" i="108"/>
  <c r="H13" i="108"/>
  <c r="G13" i="108"/>
  <c r="F13" i="108"/>
  <c r="E13" i="108"/>
  <c r="D13" i="108"/>
  <c r="C13" i="108"/>
  <c r="M72" i="108" l="1"/>
  <c r="M73" i="108"/>
  <c r="M70" i="108" s="1"/>
  <c r="M54" i="108"/>
  <c r="M13" i="108"/>
  <c r="M39" i="108"/>
  <c r="F28" i="108"/>
  <c r="J28" i="108"/>
  <c r="C28" i="108"/>
  <c r="G28" i="108"/>
  <c r="K28" i="108"/>
  <c r="M18" i="108"/>
  <c r="M49" i="108"/>
  <c r="H70" i="108"/>
  <c r="L70" i="108"/>
  <c r="I70" i="108"/>
  <c r="M30" i="108"/>
  <c r="D28" i="108"/>
  <c r="H28" i="108"/>
  <c r="L28" i="108"/>
  <c r="M44" i="108"/>
  <c r="M59" i="108"/>
  <c r="M31" i="108"/>
  <c r="E28" i="108"/>
  <c r="I28" i="108"/>
  <c r="M23" i="108"/>
  <c r="M34" i="108"/>
  <c r="K70" i="108" l="1"/>
  <c r="F70" i="108"/>
  <c r="G70" i="108"/>
  <c r="C70" i="108"/>
  <c r="J70" i="108"/>
  <c r="M28" i="108"/>
  <c r="G71" i="108" l="1"/>
  <c r="K71" i="108" l="1"/>
  <c r="D65" i="108"/>
  <c r="E29" i="108"/>
  <c r="I29" i="108"/>
  <c r="M29" i="108"/>
  <c r="F24" i="108"/>
  <c r="J24" i="108"/>
  <c r="C24" i="108"/>
  <c r="D14" i="108"/>
  <c r="H14" i="108"/>
  <c r="L14" i="108"/>
  <c r="E65" i="108"/>
  <c r="F29" i="108"/>
  <c r="J29" i="108"/>
  <c r="C29" i="108"/>
  <c r="G24" i="108"/>
  <c r="K24" i="108"/>
  <c r="L29" i="108"/>
  <c r="G29" i="108"/>
  <c r="D24" i="108"/>
  <c r="L24" i="108"/>
  <c r="E14" i="108"/>
  <c r="J14" i="108"/>
  <c r="M71" i="108"/>
  <c r="H29" i="108"/>
  <c r="E24" i="108"/>
  <c r="M24" i="108"/>
  <c r="F14" i="108"/>
  <c r="K14" i="108"/>
  <c r="C65" i="108"/>
  <c r="K29" i="108"/>
  <c r="H24" i="108"/>
  <c r="G14" i="108"/>
  <c r="M14" i="108"/>
  <c r="D29" i="108"/>
  <c r="I24" i="108"/>
  <c r="I14" i="108"/>
  <c r="C14" i="108"/>
  <c r="H19" i="108"/>
  <c r="G19" i="108"/>
  <c r="I19" i="108"/>
  <c r="D19" i="108"/>
  <c r="C19" i="108"/>
  <c r="E19" i="108"/>
  <c r="F19" i="108"/>
  <c r="D71" i="108"/>
  <c r="I71" i="108"/>
  <c r="E71" i="108"/>
  <c r="L71" i="108"/>
  <c r="M19" i="108"/>
  <c r="H71" i="108"/>
  <c r="J71" i="108"/>
  <c r="F71" i="108"/>
  <c r="C71" i="108"/>
  <c r="AI144" i="125" l="1"/>
  <c r="AH144" i="125"/>
  <c r="AG144" i="125"/>
  <c r="AF144" i="125"/>
  <c r="AE144" i="125"/>
  <c r="AD144" i="125"/>
  <c r="AC144" i="125"/>
  <c r="AB144" i="125"/>
  <c r="AA144" i="125"/>
  <c r="Z144" i="125"/>
  <c r="Y144" i="125"/>
  <c r="X144" i="125"/>
  <c r="W144" i="125"/>
  <c r="V144" i="125"/>
  <c r="U144" i="125"/>
  <c r="T144" i="125"/>
  <c r="S144" i="125"/>
  <c r="R144" i="125"/>
  <c r="Q144" i="125"/>
  <c r="P144" i="125"/>
  <c r="O144" i="125"/>
  <c r="N144" i="125"/>
  <c r="M144" i="125"/>
  <c r="L144" i="125"/>
  <c r="K144" i="125"/>
  <c r="J144" i="125"/>
  <c r="I144" i="125"/>
  <c r="H144" i="125"/>
  <c r="G144" i="125"/>
  <c r="F144" i="125"/>
  <c r="E144" i="125"/>
  <c r="D144" i="125"/>
  <c r="C144" i="125"/>
  <c r="AJ147" i="125"/>
  <c r="AJ146" i="125"/>
  <c r="AJ145" i="125"/>
  <c r="AJ142" i="125"/>
  <c r="G141" i="125"/>
  <c r="F141" i="125"/>
  <c r="E141" i="125"/>
  <c r="D141" i="125"/>
  <c r="C141" i="125"/>
  <c r="I137" i="125"/>
  <c r="H137" i="125"/>
  <c r="G137" i="125"/>
  <c r="F137" i="125"/>
  <c r="E137" i="125"/>
  <c r="D137" i="125"/>
  <c r="C137" i="125"/>
  <c r="AJ138" i="125"/>
  <c r="AJ140" i="125"/>
  <c r="I139" i="125"/>
  <c r="H139" i="125"/>
  <c r="G139" i="125"/>
  <c r="F139" i="125"/>
  <c r="E139" i="125"/>
  <c r="D139" i="125"/>
  <c r="C139" i="125"/>
  <c r="AJ133" i="125"/>
  <c r="AJ134" i="125"/>
  <c r="I132" i="125"/>
  <c r="H132" i="125"/>
  <c r="G132" i="125"/>
  <c r="F132" i="125"/>
  <c r="E132" i="125"/>
  <c r="D132" i="125"/>
  <c r="C132" i="125"/>
  <c r="AJ81" i="125"/>
  <c r="AJ92" i="125"/>
  <c r="AJ108" i="125"/>
  <c r="AJ113" i="125"/>
  <c r="AJ78" i="125"/>
  <c r="AJ131" i="125"/>
  <c r="AJ130" i="125"/>
  <c r="AJ129" i="125"/>
  <c r="AJ128" i="125"/>
  <c r="AJ127" i="125"/>
  <c r="AJ126" i="125"/>
  <c r="AJ125" i="125"/>
  <c r="AJ124" i="125"/>
  <c r="AJ123" i="125"/>
  <c r="AJ122" i="125"/>
  <c r="AJ121" i="125"/>
  <c r="AJ119" i="125"/>
  <c r="AJ118" i="125"/>
  <c r="AJ117" i="125"/>
  <c r="AJ116" i="125"/>
  <c r="AJ115" i="125"/>
  <c r="AJ112" i="125"/>
  <c r="AJ111" i="125"/>
  <c r="AJ110" i="125"/>
  <c r="AJ109" i="125"/>
  <c r="AJ106" i="125"/>
  <c r="AJ95" i="125"/>
  <c r="AJ94" i="125"/>
  <c r="AJ93" i="125"/>
  <c r="AJ91" i="125"/>
  <c r="AJ90" i="125"/>
  <c r="AJ84" i="125"/>
  <c r="AJ83" i="125"/>
  <c r="AJ82" i="125"/>
  <c r="AJ80" i="125"/>
  <c r="AJ79" i="125"/>
  <c r="AJ63" i="125"/>
  <c r="AJ64" i="125"/>
  <c r="S62" i="125"/>
  <c r="R62" i="125"/>
  <c r="Q62" i="125"/>
  <c r="P62" i="125"/>
  <c r="O62" i="125"/>
  <c r="N62" i="125"/>
  <c r="M62" i="125"/>
  <c r="L62" i="125"/>
  <c r="K62" i="125"/>
  <c r="J62" i="125"/>
  <c r="I62" i="125"/>
  <c r="H62" i="125"/>
  <c r="G62" i="125"/>
  <c r="F62" i="125"/>
  <c r="E62" i="125"/>
  <c r="D62" i="125"/>
  <c r="C62" i="125"/>
  <c r="AJ77" i="125"/>
  <c r="AJ76" i="125"/>
  <c r="AD75" i="125"/>
  <c r="AC75" i="125"/>
  <c r="AB75" i="125"/>
  <c r="AA75" i="125"/>
  <c r="Z75" i="125"/>
  <c r="Y75" i="125"/>
  <c r="X75" i="125"/>
  <c r="W75" i="125"/>
  <c r="V75" i="125"/>
  <c r="U75" i="125"/>
  <c r="T75" i="125"/>
  <c r="S75" i="125"/>
  <c r="R75" i="125"/>
  <c r="Q75" i="125"/>
  <c r="P75" i="125"/>
  <c r="O75" i="125"/>
  <c r="N75" i="125"/>
  <c r="M75" i="125"/>
  <c r="L75" i="125"/>
  <c r="K75" i="125"/>
  <c r="J75" i="125"/>
  <c r="I75" i="125"/>
  <c r="H75" i="125"/>
  <c r="G75" i="125"/>
  <c r="F75" i="125"/>
  <c r="E75" i="125"/>
  <c r="D75" i="125"/>
  <c r="C75" i="125"/>
  <c r="AJ74" i="125"/>
  <c r="AJ73" i="125"/>
  <c r="S72" i="125"/>
  <c r="R72" i="125"/>
  <c r="Q72" i="125"/>
  <c r="P72" i="125"/>
  <c r="O72" i="125"/>
  <c r="N72" i="125"/>
  <c r="M72" i="125"/>
  <c r="L72" i="125"/>
  <c r="K72" i="125"/>
  <c r="J72" i="125"/>
  <c r="I72" i="125"/>
  <c r="H72" i="125"/>
  <c r="G72" i="125"/>
  <c r="F72" i="125"/>
  <c r="E72" i="125"/>
  <c r="D72" i="125"/>
  <c r="C72" i="125"/>
  <c r="X45" i="125"/>
  <c r="W45" i="125"/>
  <c r="V45" i="125"/>
  <c r="U45" i="125"/>
  <c r="T45" i="125"/>
  <c r="S45" i="125"/>
  <c r="R45" i="125"/>
  <c r="Q45" i="125"/>
  <c r="P45" i="125"/>
  <c r="O45" i="125"/>
  <c r="N45" i="125"/>
  <c r="M45" i="125"/>
  <c r="L45" i="125"/>
  <c r="K45" i="125"/>
  <c r="J45" i="125"/>
  <c r="I45" i="125"/>
  <c r="H45" i="125"/>
  <c r="G45" i="125"/>
  <c r="F45" i="125"/>
  <c r="E45" i="125"/>
  <c r="D45" i="125"/>
  <c r="C45" i="125"/>
  <c r="I49" i="125"/>
  <c r="H49" i="125"/>
  <c r="G49" i="125"/>
  <c r="F49" i="125"/>
  <c r="E49" i="125"/>
  <c r="D49" i="125"/>
  <c r="C49" i="125"/>
  <c r="N52" i="125"/>
  <c r="F52" i="125"/>
  <c r="E52" i="125"/>
  <c r="D52" i="125"/>
  <c r="C52" i="125"/>
  <c r="AJ57" i="125"/>
  <c r="AJ56" i="125"/>
  <c r="AI55" i="125"/>
  <c r="X55" i="125"/>
  <c r="W55" i="125"/>
  <c r="V55" i="125"/>
  <c r="U55" i="125"/>
  <c r="T55" i="125"/>
  <c r="S55" i="125"/>
  <c r="R55" i="125"/>
  <c r="Q55" i="125"/>
  <c r="P55" i="125"/>
  <c r="O55" i="125"/>
  <c r="N55" i="125"/>
  <c r="M55" i="125"/>
  <c r="L55" i="125"/>
  <c r="K55" i="125"/>
  <c r="J55" i="125"/>
  <c r="I55" i="125"/>
  <c r="H55" i="125"/>
  <c r="G55" i="125"/>
  <c r="F55" i="125"/>
  <c r="E55" i="125"/>
  <c r="D55" i="125"/>
  <c r="C55" i="125"/>
  <c r="AJ46" i="125"/>
  <c r="AJ47" i="125"/>
  <c r="AJ50" i="125"/>
  <c r="AJ51" i="125"/>
  <c r="AJ53" i="125"/>
  <c r="AJ54" i="125"/>
  <c r="AJ59" i="125"/>
  <c r="AJ60" i="125"/>
  <c r="X58" i="125"/>
  <c r="W58" i="125"/>
  <c r="V58" i="125"/>
  <c r="U58" i="125"/>
  <c r="T58" i="125"/>
  <c r="S58" i="125"/>
  <c r="R58" i="125"/>
  <c r="Q58" i="125"/>
  <c r="P58" i="125"/>
  <c r="O58" i="125"/>
  <c r="N58" i="125"/>
  <c r="M58" i="125"/>
  <c r="L58" i="125"/>
  <c r="K58" i="125"/>
  <c r="J58" i="125"/>
  <c r="I58" i="125"/>
  <c r="H58" i="125"/>
  <c r="G58" i="125"/>
  <c r="F58" i="125"/>
  <c r="E58" i="125"/>
  <c r="D58" i="125"/>
  <c r="C58" i="125"/>
  <c r="AJ41" i="125"/>
  <c r="L39" i="125"/>
  <c r="K39" i="125"/>
  <c r="J39" i="125"/>
  <c r="I39" i="125"/>
  <c r="H39" i="125"/>
  <c r="G39" i="125"/>
  <c r="F39" i="125"/>
  <c r="E39" i="125"/>
  <c r="D39" i="125"/>
  <c r="C39" i="125"/>
  <c r="AE34" i="125"/>
  <c r="AF34" i="125"/>
  <c r="X34" i="125"/>
  <c r="W34" i="125"/>
  <c r="V34" i="125"/>
  <c r="U34" i="125"/>
  <c r="T34" i="125"/>
  <c r="S34" i="125"/>
  <c r="R34" i="125"/>
  <c r="Q34" i="125"/>
  <c r="P34" i="125"/>
  <c r="O34" i="125"/>
  <c r="N34" i="125"/>
  <c r="M34" i="125"/>
  <c r="L34" i="125"/>
  <c r="K34" i="125"/>
  <c r="J34" i="125"/>
  <c r="I34" i="125"/>
  <c r="H34" i="125"/>
  <c r="G34" i="125"/>
  <c r="F34" i="125"/>
  <c r="E34" i="125"/>
  <c r="D34" i="125"/>
  <c r="C34" i="125"/>
  <c r="AJ35" i="125"/>
  <c r="AJ37" i="125"/>
  <c r="AJ38" i="125"/>
  <c r="E36" i="125"/>
  <c r="D36" i="125"/>
  <c r="C36" i="125"/>
  <c r="AJ32" i="125"/>
  <c r="AJ31" i="125"/>
  <c r="AJ29" i="125"/>
  <c r="AJ28" i="125"/>
  <c r="M30" i="125"/>
  <c r="L30" i="125"/>
  <c r="K30" i="125"/>
  <c r="J30" i="125"/>
  <c r="I30" i="125"/>
  <c r="H30" i="125"/>
  <c r="G30" i="125"/>
  <c r="F30" i="125"/>
  <c r="E30" i="125"/>
  <c r="D30" i="125"/>
  <c r="C30" i="125"/>
  <c r="F27" i="125"/>
  <c r="E27" i="125"/>
  <c r="E26" i="125" s="1"/>
  <c r="D27" i="125"/>
  <c r="C27" i="125"/>
  <c r="E136" i="125" l="1"/>
  <c r="E135" i="125" s="1"/>
  <c r="I136" i="125"/>
  <c r="F26" i="125"/>
  <c r="C136" i="125"/>
  <c r="C135" i="125" s="1"/>
  <c r="F136" i="125"/>
  <c r="F135" i="125" s="1"/>
  <c r="G136" i="125"/>
  <c r="G135" i="125" s="1"/>
  <c r="D26" i="125"/>
  <c r="C33" i="125"/>
  <c r="D33" i="125"/>
  <c r="D136" i="125"/>
  <c r="D135" i="125" s="1"/>
  <c r="H136" i="125"/>
  <c r="AJ144" i="125"/>
  <c r="E33" i="125"/>
  <c r="C26" i="125"/>
  <c r="Q23" i="125" l="1"/>
  <c r="P23" i="125"/>
  <c r="O23" i="125"/>
  <c r="N23" i="125"/>
  <c r="M23" i="125"/>
  <c r="L23" i="125"/>
  <c r="K23" i="125"/>
  <c r="AJ25" i="125"/>
  <c r="AJ24" i="125"/>
  <c r="C23" i="125"/>
  <c r="R23" i="125"/>
  <c r="S23" i="125"/>
  <c r="T23" i="125"/>
  <c r="U23" i="125"/>
  <c r="V23" i="125"/>
  <c r="W23" i="125"/>
  <c r="X23" i="125"/>
  <c r="Y23" i="125"/>
  <c r="Z23" i="125"/>
  <c r="AA23" i="125"/>
  <c r="AB23" i="125"/>
  <c r="AC23" i="125"/>
  <c r="AD23" i="125"/>
  <c r="AE23" i="125"/>
  <c r="AF23" i="125"/>
  <c r="AG23" i="125"/>
  <c r="AH23" i="125"/>
  <c r="AI23" i="125"/>
  <c r="J23" i="125"/>
  <c r="I23" i="125"/>
  <c r="H23" i="125"/>
  <c r="G23" i="125"/>
  <c r="F23" i="125"/>
  <c r="E23" i="125"/>
  <c r="D23" i="125"/>
  <c r="AJ22" i="125"/>
  <c r="AJ20" i="125"/>
  <c r="AJ19" i="125"/>
  <c r="AI13" i="125"/>
  <c r="AH13" i="125"/>
  <c r="AG13" i="125"/>
  <c r="AF13" i="125"/>
  <c r="AE13" i="125"/>
  <c r="AD13" i="125"/>
  <c r="AC13" i="125"/>
  <c r="AB13" i="125"/>
  <c r="AA13" i="125"/>
  <c r="Z13" i="125"/>
  <c r="Y13" i="125"/>
  <c r="X13" i="125"/>
  <c r="W13" i="125"/>
  <c r="V13" i="125"/>
  <c r="U13" i="125"/>
  <c r="T13" i="125"/>
  <c r="S13" i="125"/>
  <c r="R13" i="125"/>
  <c r="Q13" i="125"/>
  <c r="P13" i="125"/>
  <c r="O13" i="125"/>
  <c r="N13" i="125"/>
  <c r="M13" i="125"/>
  <c r="L13" i="125"/>
  <c r="K13" i="125"/>
  <c r="J13" i="125"/>
  <c r="I13" i="125"/>
  <c r="H13" i="125"/>
  <c r="G13" i="125"/>
  <c r="F13" i="125"/>
  <c r="E13" i="125"/>
  <c r="D13" i="125"/>
  <c r="C13" i="125"/>
  <c r="AJ15" i="125"/>
  <c r="AJ14" i="125"/>
  <c r="AL157" i="109"/>
  <c r="AL156" i="109"/>
  <c r="AL155" i="109"/>
  <c r="AL140" i="109"/>
  <c r="AL141" i="109"/>
  <c r="C139" i="109"/>
  <c r="AL51" i="109"/>
  <c r="AL50" i="109"/>
  <c r="AL29" i="109"/>
  <c r="AL28" i="109"/>
  <c r="AJ18" i="109"/>
  <c r="AH18" i="109"/>
  <c r="AG18" i="109"/>
  <c r="AF18" i="109"/>
  <c r="AE18" i="109"/>
  <c r="AD18" i="109"/>
  <c r="AC18" i="109"/>
  <c r="AB18" i="109"/>
  <c r="AA18" i="109"/>
  <c r="Z18" i="109"/>
  <c r="Y18" i="109"/>
  <c r="X18" i="109"/>
  <c r="W18" i="109"/>
  <c r="V18" i="109"/>
  <c r="U18" i="109"/>
  <c r="T18" i="109"/>
  <c r="S18" i="109"/>
  <c r="R18" i="109"/>
  <c r="Q18" i="109"/>
  <c r="P18" i="109"/>
  <c r="O18" i="109"/>
  <c r="N18" i="109"/>
  <c r="M18" i="109"/>
  <c r="L18" i="109"/>
  <c r="K18" i="109"/>
  <c r="J18" i="109"/>
  <c r="I18" i="109"/>
  <c r="H18" i="109"/>
  <c r="G18" i="109"/>
  <c r="F18" i="109"/>
  <c r="E18" i="109"/>
  <c r="D18" i="109"/>
  <c r="C18" i="109"/>
  <c r="AK18" i="109"/>
  <c r="AL22" i="109"/>
  <c r="AL20" i="109"/>
  <c r="AL19" i="109"/>
  <c r="AL82" i="109"/>
  <c r="O29" i="122"/>
  <c r="O28" i="122"/>
  <c r="AJ13" i="125" l="1"/>
  <c r="AJ23" i="125"/>
  <c r="AJ18" i="125"/>
  <c r="AL18" i="109"/>
  <c r="O22" i="122"/>
  <c r="O19" i="122"/>
  <c r="O20" i="122"/>
  <c r="O18" i="122" l="1"/>
  <c r="O45" i="122"/>
  <c r="AE154" i="109" l="1"/>
  <c r="AL138" i="109"/>
  <c r="F51" i="100" l="1"/>
  <c r="F71" i="100"/>
  <c r="F96" i="100"/>
  <c r="F18" i="100" l="1"/>
  <c r="D72" i="17" l="1"/>
  <c r="D64" i="17"/>
  <c r="D59" i="17"/>
  <c r="D22" i="17"/>
  <c r="D20" i="17" l="1"/>
  <c r="D17" i="17" s="1"/>
  <c r="D14" i="17" s="1"/>
  <c r="C10" i="129" l="1"/>
  <c r="I10" i="129"/>
  <c r="H10" i="129"/>
  <c r="G10" i="129"/>
  <c r="F10" i="129"/>
  <c r="E10" i="129"/>
  <c r="C92" i="128"/>
  <c r="F92" i="128" s="1"/>
  <c r="F91" i="128"/>
  <c r="F90" i="128"/>
  <c r="E89" i="128"/>
  <c r="E88" i="128"/>
  <c r="C84" i="128"/>
  <c r="F84" i="128" s="1"/>
  <c r="C83" i="128"/>
  <c r="F83" i="128" s="1"/>
  <c r="C82" i="128"/>
  <c r="F82" i="128" s="1"/>
  <c r="C81" i="128"/>
  <c r="F81" i="128" s="1"/>
  <c r="C80" i="128"/>
  <c r="F80" i="128" s="1"/>
  <c r="C79" i="128"/>
  <c r="F79" i="128" s="1"/>
  <c r="C78" i="128"/>
  <c r="F78" i="128" s="1"/>
  <c r="C77" i="128"/>
  <c r="F77" i="128" s="1"/>
  <c r="C76" i="128"/>
  <c r="F76" i="128" s="1"/>
  <c r="C75" i="128"/>
  <c r="F75" i="128" s="1"/>
  <c r="C74" i="128"/>
  <c r="F74" i="128" s="1"/>
  <c r="C73" i="128"/>
  <c r="F73" i="128" s="1"/>
  <c r="C72" i="128"/>
  <c r="F72" i="128" s="1"/>
  <c r="C71" i="128"/>
  <c r="F71" i="128" s="1"/>
  <c r="C70" i="128"/>
  <c r="F70" i="128" s="1"/>
  <c r="C69" i="128"/>
  <c r="F69" i="128" s="1"/>
  <c r="C68" i="128"/>
  <c r="F68" i="128" s="1"/>
  <c r="C67" i="128"/>
  <c r="F67" i="128" s="1"/>
  <c r="C66" i="128"/>
  <c r="F66" i="128" s="1"/>
  <c r="C65" i="128"/>
  <c r="F65" i="128" s="1"/>
  <c r="C64" i="128"/>
  <c r="F64" i="128" s="1"/>
  <c r="C63" i="128"/>
  <c r="F63" i="128" s="1"/>
  <c r="C62" i="128"/>
  <c r="F62" i="128" s="1"/>
  <c r="C61" i="128"/>
  <c r="F61" i="128" s="1"/>
  <c r="C60" i="128"/>
  <c r="F60" i="128" s="1"/>
  <c r="C59" i="128"/>
  <c r="F59" i="128" s="1"/>
  <c r="C58" i="128"/>
  <c r="F58" i="128" s="1"/>
  <c r="C57" i="128"/>
  <c r="F57" i="128" s="1"/>
  <c r="C56" i="128"/>
  <c r="F56" i="128" s="1"/>
  <c r="C55" i="128"/>
  <c r="F55" i="128" s="1"/>
  <c r="C54" i="128"/>
  <c r="F54" i="128" s="1"/>
  <c r="C53" i="128"/>
  <c r="F53" i="128" s="1"/>
  <c r="C52" i="128"/>
  <c r="F52" i="128" s="1"/>
  <c r="C51" i="128"/>
  <c r="F51" i="128" s="1"/>
  <c r="C50" i="128"/>
  <c r="F50" i="128" s="1"/>
  <c r="C49" i="128"/>
  <c r="F49" i="128" s="1"/>
  <c r="C48" i="128"/>
  <c r="F48" i="128" s="1"/>
  <c r="C47" i="128"/>
  <c r="F47" i="128" s="1"/>
  <c r="C46" i="128"/>
  <c r="F46" i="128" s="1"/>
  <c r="C45" i="128"/>
  <c r="F45" i="128" s="1"/>
  <c r="C44" i="128"/>
  <c r="F44" i="128" s="1"/>
  <c r="C43" i="128"/>
  <c r="F43" i="128" s="1"/>
  <c r="C42" i="128"/>
  <c r="F42" i="128" s="1"/>
  <c r="C41" i="128"/>
  <c r="F41" i="128" s="1"/>
  <c r="C40" i="128"/>
  <c r="F40" i="128" s="1"/>
  <c r="C39" i="128"/>
  <c r="F39" i="128" s="1"/>
  <c r="C38" i="128"/>
  <c r="F38" i="128" s="1"/>
  <c r="C37" i="128"/>
  <c r="F37" i="128" s="1"/>
  <c r="C36" i="128"/>
  <c r="F36" i="128" s="1"/>
  <c r="C35" i="128"/>
  <c r="F35" i="128" s="1"/>
  <c r="C34" i="128"/>
  <c r="F34" i="128" s="1"/>
  <c r="C33" i="128"/>
  <c r="F33" i="128" s="1"/>
  <c r="C32" i="128"/>
  <c r="F32" i="128" s="1"/>
  <c r="C30" i="128"/>
  <c r="F30" i="128" s="1"/>
  <c r="C29" i="128"/>
  <c r="F29" i="128" s="1"/>
  <c r="C28" i="128"/>
  <c r="F28" i="128" s="1"/>
  <c r="C27" i="128"/>
  <c r="F27" i="128" s="1"/>
  <c r="C26" i="128"/>
  <c r="F26" i="128" s="1"/>
  <c r="C25" i="128"/>
  <c r="F25" i="128" s="1"/>
  <c r="C24" i="128"/>
  <c r="F24" i="128" s="1"/>
  <c r="C23" i="128"/>
  <c r="F23" i="128" s="1"/>
  <c r="C22" i="128"/>
  <c r="F22" i="128" s="1"/>
  <c r="C21" i="128"/>
  <c r="F21" i="128" s="1"/>
  <c r="C20" i="128"/>
  <c r="F20" i="128" s="1"/>
  <c r="C19" i="128"/>
  <c r="F19" i="128" s="1"/>
  <c r="C18" i="128"/>
  <c r="F18" i="128" s="1"/>
  <c r="C17" i="128"/>
  <c r="F17" i="128" s="1"/>
  <c r="C16" i="128"/>
  <c r="F16" i="128" s="1"/>
  <c r="C15" i="128"/>
  <c r="F15" i="128" s="1"/>
  <c r="C14" i="128"/>
  <c r="F14" i="128" s="1"/>
  <c r="C13" i="128"/>
  <c r="F13" i="128" s="1"/>
  <c r="C12" i="128"/>
  <c r="F12" i="128" s="1"/>
  <c r="C11" i="128"/>
  <c r="F11" i="128" s="1"/>
  <c r="H141" i="125" l="1"/>
  <c r="I141" i="125"/>
  <c r="I135" i="125" s="1"/>
  <c r="J141" i="125"/>
  <c r="K141" i="125"/>
  <c r="L141" i="125"/>
  <c r="M141" i="125"/>
  <c r="N141" i="125"/>
  <c r="O141" i="125"/>
  <c r="P141" i="125"/>
  <c r="Q141" i="125"/>
  <c r="R141" i="125"/>
  <c r="S141" i="125"/>
  <c r="T141" i="125"/>
  <c r="U141" i="125"/>
  <c r="V141" i="125"/>
  <c r="W141" i="125"/>
  <c r="X141" i="125"/>
  <c r="Y141" i="125"/>
  <c r="Z141" i="125"/>
  <c r="AA141" i="125"/>
  <c r="AB141" i="125"/>
  <c r="AC141" i="125"/>
  <c r="AD141" i="125"/>
  <c r="AE141" i="125"/>
  <c r="AF141" i="125"/>
  <c r="AG141" i="125"/>
  <c r="AH141" i="125"/>
  <c r="AI141" i="125"/>
  <c r="J139" i="125"/>
  <c r="K139" i="125"/>
  <c r="L139" i="125"/>
  <c r="M139" i="125"/>
  <c r="N139" i="125"/>
  <c r="O139" i="125"/>
  <c r="P139" i="125"/>
  <c r="Q139" i="125"/>
  <c r="R139" i="125"/>
  <c r="S139" i="125"/>
  <c r="T139" i="125"/>
  <c r="U139" i="125"/>
  <c r="V139" i="125"/>
  <c r="W139" i="125"/>
  <c r="X139" i="125"/>
  <c r="Y139" i="125"/>
  <c r="Z139" i="125"/>
  <c r="AA139" i="125"/>
  <c r="AB139" i="125"/>
  <c r="AC139" i="125"/>
  <c r="AD139" i="125"/>
  <c r="AE139" i="125"/>
  <c r="AF139" i="125"/>
  <c r="AG139" i="125"/>
  <c r="AH139" i="125"/>
  <c r="AI139" i="125"/>
  <c r="J137" i="125"/>
  <c r="K137" i="125"/>
  <c r="L137" i="125"/>
  <c r="M137" i="125"/>
  <c r="N137" i="125"/>
  <c r="O137" i="125"/>
  <c r="P137" i="125"/>
  <c r="Q137" i="125"/>
  <c r="R137" i="125"/>
  <c r="S137" i="125"/>
  <c r="T137" i="125"/>
  <c r="U137" i="125"/>
  <c r="V137" i="125"/>
  <c r="W137" i="125"/>
  <c r="X137" i="125"/>
  <c r="Y137" i="125"/>
  <c r="Z137" i="125"/>
  <c r="AA137" i="125"/>
  <c r="AB137" i="125"/>
  <c r="AC137" i="125"/>
  <c r="AD137" i="125"/>
  <c r="AE137" i="125"/>
  <c r="AF137" i="125"/>
  <c r="AG137" i="125"/>
  <c r="AH137" i="125"/>
  <c r="AI137" i="125"/>
  <c r="J132" i="125"/>
  <c r="K132" i="125"/>
  <c r="L132" i="125"/>
  <c r="M132" i="125"/>
  <c r="N132" i="125"/>
  <c r="O132" i="125"/>
  <c r="P132" i="125"/>
  <c r="Q132" i="125"/>
  <c r="R132" i="125"/>
  <c r="S132" i="125"/>
  <c r="T132" i="125"/>
  <c r="U132" i="125"/>
  <c r="V132" i="125"/>
  <c r="W132" i="125"/>
  <c r="X132" i="125"/>
  <c r="Y132" i="125"/>
  <c r="Z132" i="125"/>
  <c r="AA132" i="125"/>
  <c r="AB132" i="125"/>
  <c r="AC132" i="125"/>
  <c r="AD132" i="125"/>
  <c r="AE132" i="125"/>
  <c r="AF132" i="125"/>
  <c r="AG132" i="125"/>
  <c r="AH132" i="125"/>
  <c r="AI132" i="125"/>
  <c r="AE75" i="125"/>
  <c r="AF75" i="125"/>
  <c r="AG75" i="125"/>
  <c r="AH75" i="125"/>
  <c r="AI75" i="125"/>
  <c r="T72" i="125"/>
  <c r="U72" i="125"/>
  <c r="V72" i="125"/>
  <c r="W72" i="125"/>
  <c r="X72" i="125"/>
  <c r="Y72" i="125"/>
  <c r="Z72" i="125"/>
  <c r="AA72" i="125"/>
  <c r="AB72" i="125"/>
  <c r="AC72" i="125"/>
  <c r="AD72" i="125"/>
  <c r="AE72" i="125"/>
  <c r="AF72" i="125"/>
  <c r="AG72" i="125"/>
  <c r="AH72" i="125"/>
  <c r="AI72" i="125"/>
  <c r="C69" i="125"/>
  <c r="D69" i="125"/>
  <c r="E69" i="125"/>
  <c r="F69" i="125"/>
  <c r="G69" i="125"/>
  <c r="H69" i="125"/>
  <c r="I69" i="125"/>
  <c r="J69" i="125"/>
  <c r="K69" i="125"/>
  <c r="L69" i="125"/>
  <c r="M69" i="125"/>
  <c r="N69" i="125"/>
  <c r="O69" i="125"/>
  <c r="P69" i="125"/>
  <c r="Q69" i="125"/>
  <c r="R69" i="125"/>
  <c r="S69" i="125"/>
  <c r="T69" i="125"/>
  <c r="U69" i="125"/>
  <c r="V69" i="125"/>
  <c r="W69" i="125"/>
  <c r="X69" i="125"/>
  <c r="Y69" i="125"/>
  <c r="Z69" i="125"/>
  <c r="AA69" i="125"/>
  <c r="AB69" i="125"/>
  <c r="AC69" i="125"/>
  <c r="AD69" i="125"/>
  <c r="AE69" i="125"/>
  <c r="AF69" i="125"/>
  <c r="AG69" i="125"/>
  <c r="AH69" i="125"/>
  <c r="AI69" i="125"/>
  <c r="C66" i="125"/>
  <c r="D66" i="125"/>
  <c r="E66" i="125"/>
  <c r="F66" i="125"/>
  <c r="G66" i="125"/>
  <c r="H66" i="125"/>
  <c r="I66" i="125"/>
  <c r="J66" i="125"/>
  <c r="K66" i="125"/>
  <c r="L66" i="125"/>
  <c r="M66" i="125"/>
  <c r="N66" i="125"/>
  <c r="O66" i="125"/>
  <c r="P66" i="125"/>
  <c r="Q66" i="125"/>
  <c r="R66" i="125"/>
  <c r="S66" i="125"/>
  <c r="T66" i="125"/>
  <c r="U66" i="125"/>
  <c r="V66" i="125"/>
  <c r="W66" i="125"/>
  <c r="X66" i="125"/>
  <c r="Y66" i="125"/>
  <c r="Z66" i="125"/>
  <c r="AA66" i="125"/>
  <c r="AB66" i="125"/>
  <c r="AC66" i="125"/>
  <c r="AD66" i="125"/>
  <c r="AE66" i="125"/>
  <c r="AF66" i="125"/>
  <c r="AG66" i="125"/>
  <c r="AH66" i="125"/>
  <c r="AI66" i="125"/>
  <c r="T62" i="125"/>
  <c r="U62" i="125"/>
  <c r="V62" i="125"/>
  <c r="W62" i="125"/>
  <c r="X62" i="125"/>
  <c r="Y62" i="125"/>
  <c r="Z62" i="125"/>
  <c r="AA62" i="125"/>
  <c r="AB62" i="125"/>
  <c r="AC62" i="125"/>
  <c r="AD62" i="125"/>
  <c r="AE62" i="125"/>
  <c r="AF62" i="125"/>
  <c r="AG62" i="125"/>
  <c r="AH62" i="125"/>
  <c r="AI62" i="125"/>
  <c r="Y58" i="125"/>
  <c r="Z58" i="125"/>
  <c r="AA58" i="125"/>
  <c r="AB58" i="125"/>
  <c r="AC58" i="125"/>
  <c r="AD58" i="125"/>
  <c r="AE58" i="125"/>
  <c r="AF58" i="125"/>
  <c r="AG58" i="125"/>
  <c r="AH58" i="125"/>
  <c r="AI58" i="125"/>
  <c r="Y55" i="125"/>
  <c r="Z55" i="125"/>
  <c r="AA55" i="125"/>
  <c r="AB55" i="125"/>
  <c r="AC55" i="125"/>
  <c r="AD55" i="125"/>
  <c r="AE55" i="125"/>
  <c r="AF55" i="125"/>
  <c r="AG55" i="125"/>
  <c r="AH55" i="125"/>
  <c r="G52" i="125"/>
  <c r="H52" i="125"/>
  <c r="I52" i="125"/>
  <c r="J52" i="125"/>
  <c r="K52" i="125"/>
  <c r="L52" i="125"/>
  <c r="M52" i="125"/>
  <c r="O52" i="125"/>
  <c r="P52" i="125"/>
  <c r="Q52" i="125"/>
  <c r="R52" i="125"/>
  <c r="S52" i="125"/>
  <c r="T52" i="125"/>
  <c r="U52" i="125"/>
  <c r="V52" i="125"/>
  <c r="W52" i="125"/>
  <c r="X52" i="125"/>
  <c r="Y52" i="125"/>
  <c r="Z52" i="125"/>
  <c r="AA52" i="125"/>
  <c r="AB52" i="125"/>
  <c r="AC52" i="125"/>
  <c r="AD52" i="125"/>
  <c r="AE52" i="125"/>
  <c r="AF52" i="125"/>
  <c r="AG52" i="125"/>
  <c r="AH52" i="125"/>
  <c r="AI52" i="125"/>
  <c r="J49" i="125"/>
  <c r="K49" i="125"/>
  <c r="L49" i="125"/>
  <c r="M49" i="125"/>
  <c r="N49" i="125"/>
  <c r="O49" i="125"/>
  <c r="P49" i="125"/>
  <c r="Q49" i="125"/>
  <c r="R49" i="125"/>
  <c r="S49" i="125"/>
  <c r="T49" i="125"/>
  <c r="U49" i="125"/>
  <c r="V49" i="125"/>
  <c r="W49" i="125"/>
  <c r="X49" i="125"/>
  <c r="Y49" i="125"/>
  <c r="Z49" i="125"/>
  <c r="AA49" i="125"/>
  <c r="AB49" i="125"/>
  <c r="AC49" i="125"/>
  <c r="AD49" i="125"/>
  <c r="AE49" i="125"/>
  <c r="AF49" i="125"/>
  <c r="AG49" i="125"/>
  <c r="AH49" i="125"/>
  <c r="AI49" i="125"/>
  <c r="Y45" i="125"/>
  <c r="Z45" i="125"/>
  <c r="AA45" i="125"/>
  <c r="AB45" i="125"/>
  <c r="AC45" i="125"/>
  <c r="AD45" i="125"/>
  <c r="AE45" i="125"/>
  <c r="AF45" i="125"/>
  <c r="AG45" i="125"/>
  <c r="AH45" i="125"/>
  <c r="AI45" i="125"/>
  <c r="M39" i="125"/>
  <c r="N39" i="125"/>
  <c r="O39" i="125"/>
  <c r="P39" i="125"/>
  <c r="Q39" i="125"/>
  <c r="R39" i="125"/>
  <c r="S39" i="125"/>
  <c r="T39" i="125"/>
  <c r="U39" i="125"/>
  <c r="V39" i="125"/>
  <c r="W39" i="125"/>
  <c r="X39" i="125"/>
  <c r="Y39" i="125"/>
  <c r="Z39" i="125"/>
  <c r="AA39" i="125"/>
  <c r="AB39" i="125"/>
  <c r="AC39" i="125"/>
  <c r="AD39" i="125"/>
  <c r="AE39" i="125"/>
  <c r="AF39" i="125"/>
  <c r="AG39" i="125"/>
  <c r="AH39" i="125"/>
  <c r="AI39" i="125"/>
  <c r="F36" i="125"/>
  <c r="G36" i="125"/>
  <c r="G33" i="125" s="1"/>
  <c r="H36" i="125"/>
  <c r="H33" i="125" s="1"/>
  <c r="I36" i="125"/>
  <c r="I33" i="125" s="1"/>
  <c r="J36" i="125"/>
  <c r="J33" i="125" s="1"/>
  <c r="K36" i="125"/>
  <c r="K33" i="125" s="1"/>
  <c r="L36" i="125"/>
  <c r="L33" i="125" s="1"/>
  <c r="M36" i="125"/>
  <c r="M33" i="125" s="1"/>
  <c r="N36" i="125"/>
  <c r="N33" i="125" s="1"/>
  <c r="O36" i="125"/>
  <c r="O33" i="125" s="1"/>
  <c r="P36" i="125"/>
  <c r="P33" i="125" s="1"/>
  <c r="Q36" i="125"/>
  <c r="Q33" i="125" s="1"/>
  <c r="R36" i="125"/>
  <c r="R33" i="125" s="1"/>
  <c r="S36" i="125"/>
  <c r="S33" i="125" s="1"/>
  <c r="T36" i="125"/>
  <c r="T33" i="125" s="1"/>
  <c r="U36" i="125"/>
  <c r="U33" i="125" s="1"/>
  <c r="V36" i="125"/>
  <c r="V33" i="125" s="1"/>
  <c r="W36" i="125"/>
  <c r="W33" i="125" s="1"/>
  <c r="X36" i="125"/>
  <c r="X33" i="125" s="1"/>
  <c r="Y36" i="125"/>
  <c r="Z36" i="125"/>
  <c r="AA36" i="125"/>
  <c r="AB36" i="125"/>
  <c r="AC36" i="125"/>
  <c r="AD36" i="125"/>
  <c r="AE36" i="125"/>
  <c r="AE33" i="125" s="1"/>
  <c r="AF36" i="125"/>
  <c r="AF33" i="125" s="1"/>
  <c r="AG36" i="125"/>
  <c r="AH36" i="125"/>
  <c r="AI36" i="125"/>
  <c r="Y34" i="125"/>
  <c r="Z34" i="125"/>
  <c r="AA34" i="125"/>
  <c r="AB34" i="125"/>
  <c r="AC34" i="125"/>
  <c r="AD34" i="125"/>
  <c r="AG34" i="125"/>
  <c r="AH34" i="125"/>
  <c r="AI34" i="125"/>
  <c r="N30" i="125"/>
  <c r="O30" i="125"/>
  <c r="P30" i="125"/>
  <c r="Q30" i="125"/>
  <c r="R30" i="125"/>
  <c r="S30" i="125"/>
  <c r="T30" i="125"/>
  <c r="U30" i="125"/>
  <c r="V30" i="125"/>
  <c r="W30" i="125"/>
  <c r="X30" i="125"/>
  <c r="Y30" i="125"/>
  <c r="Z30" i="125"/>
  <c r="AA30" i="125"/>
  <c r="AB30" i="125"/>
  <c r="AC30" i="125"/>
  <c r="AD30" i="125"/>
  <c r="AE30" i="125"/>
  <c r="AF30" i="125"/>
  <c r="AG30" i="125"/>
  <c r="AH30" i="125"/>
  <c r="AI30" i="125"/>
  <c r="G27" i="125"/>
  <c r="H27" i="125"/>
  <c r="H26" i="125" s="1"/>
  <c r="I27" i="125"/>
  <c r="I26" i="125" s="1"/>
  <c r="J27" i="125"/>
  <c r="J26" i="125" s="1"/>
  <c r="K27" i="125"/>
  <c r="L27" i="125"/>
  <c r="M27" i="125"/>
  <c r="N27" i="125"/>
  <c r="O27" i="125"/>
  <c r="P27" i="125"/>
  <c r="Q27" i="125"/>
  <c r="R27" i="125"/>
  <c r="S27" i="125"/>
  <c r="T27" i="125"/>
  <c r="U27" i="125"/>
  <c r="V27" i="125"/>
  <c r="W27" i="125"/>
  <c r="X27" i="125"/>
  <c r="Y27" i="125"/>
  <c r="Z27" i="125"/>
  <c r="AA27" i="125"/>
  <c r="AB27" i="125"/>
  <c r="AC27" i="125"/>
  <c r="AD27" i="125"/>
  <c r="AE27" i="125"/>
  <c r="AF27" i="125"/>
  <c r="AG27" i="125"/>
  <c r="AH27" i="125"/>
  <c r="AI27" i="125"/>
  <c r="AJ120" i="125"/>
  <c r="AJ85" i="125"/>
  <c r="AJ71" i="125"/>
  <c r="AJ70" i="125"/>
  <c r="AJ68" i="125"/>
  <c r="AJ67" i="125"/>
  <c r="AJ40" i="125"/>
  <c r="AI33" i="125" l="1"/>
  <c r="AB26" i="125"/>
  <c r="AD33" i="125"/>
  <c r="Z33" i="125"/>
  <c r="AI26" i="125"/>
  <c r="AH33" i="125"/>
  <c r="AB33" i="125"/>
  <c r="AC33" i="125"/>
  <c r="AJ58" i="125"/>
  <c r="AJ62" i="125"/>
  <c r="AJ72" i="125"/>
  <c r="AJ45" i="125"/>
  <c r="AJ55" i="125"/>
  <c r="AJ75" i="125"/>
  <c r="AJ137" i="125"/>
  <c r="AJ49" i="125"/>
  <c r="AJ52" i="125"/>
  <c r="AJ132" i="125"/>
  <c r="AJ139" i="125"/>
  <c r="H135" i="125"/>
  <c r="AJ141" i="125"/>
  <c r="AJ39" i="125"/>
  <c r="AJ30" i="125"/>
  <c r="Y33" i="125"/>
  <c r="AJ34" i="125"/>
  <c r="G26" i="125"/>
  <c r="AJ27" i="125"/>
  <c r="AG33" i="125"/>
  <c r="AA33" i="125"/>
  <c r="AJ36" i="125"/>
  <c r="F33" i="125"/>
  <c r="W26" i="125"/>
  <c r="W17" i="125" s="1"/>
  <c r="O26" i="125"/>
  <c r="O17" i="125" s="1"/>
  <c r="K26" i="125"/>
  <c r="K17" i="125" s="1"/>
  <c r="U26" i="125"/>
  <c r="T48" i="125"/>
  <c r="T44" i="125" s="1"/>
  <c r="D48" i="125"/>
  <c r="D44" i="125" s="1"/>
  <c r="AG136" i="125"/>
  <c r="Y136" i="125"/>
  <c r="Y135" i="125" s="1"/>
  <c r="Q136" i="125"/>
  <c r="Q135" i="125" s="1"/>
  <c r="T26" i="125"/>
  <c r="T17" i="125" s="1"/>
  <c r="AI48" i="125"/>
  <c r="AI44" i="125" s="1"/>
  <c r="C48" i="125"/>
  <c r="AA65" i="125"/>
  <c r="AA61" i="125" s="1"/>
  <c r="C65" i="125"/>
  <c r="C61" i="125" s="1"/>
  <c r="AF136" i="125"/>
  <c r="AF135" i="125" s="1"/>
  <c r="AB136" i="125"/>
  <c r="AB135" i="125" s="1"/>
  <c r="X136" i="125"/>
  <c r="X135" i="125" s="1"/>
  <c r="T136" i="125"/>
  <c r="T135" i="125" s="1"/>
  <c r="P136" i="125"/>
  <c r="P135" i="125" s="1"/>
  <c r="L136" i="125"/>
  <c r="L135" i="125" s="1"/>
  <c r="AF65" i="125"/>
  <c r="X65" i="125"/>
  <c r="T65" i="125"/>
  <c r="P65" i="125"/>
  <c r="P61" i="125" s="1"/>
  <c r="L65" i="125"/>
  <c r="L61" i="125" s="1"/>
  <c r="D65" i="125"/>
  <c r="D61" i="125" s="1"/>
  <c r="S48" i="125"/>
  <c r="S44" i="125" s="1"/>
  <c r="AH136" i="125"/>
  <c r="AD136" i="125"/>
  <c r="AD135" i="125" s="1"/>
  <c r="Z136" i="125"/>
  <c r="Z135" i="125" s="1"/>
  <c r="V136" i="125"/>
  <c r="R136" i="125"/>
  <c r="N136" i="125"/>
  <c r="N135" i="125" s="1"/>
  <c r="J136" i="125"/>
  <c r="AG26" i="125"/>
  <c r="AC26" i="125"/>
  <c r="Y26" i="125"/>
  <c r="Q26" i="125"/>
  <c r="M26" i="125"/>
  <c r="AE26" i="125"/>
  <c r="AE17" i="125" s="1"/>
  <c r="AA26" i="125"/>
  <c r="S26" i="125"/>
  <c r="AF48" i="125"/>
  <c r="AB48" i="125"/>
  <c r="X48" i="125"/>
  <c r="X44" i="125" s="1"/>
  <c r="P48" i="125"/>
  <c r="P44" i="125" s="1"/>
  <c r="L48" i="125"/>
  <c r="L44" i="125" s="1"/>
  <c r="H48" i="125"/>
  <c r="H44" i="125" s="1"/>
  <c r="AG65" i="125"/>
  <c r="AC65" i="125"/>
  <c r="AC61" i="125" s="1"/>
  <c r="Y65" i="125"/>
  <c r="U65" i="125"/>
  <c r="U61" i="125" s="1"/>
  <c r="Q65" i="125"/>
  <c r="Q61" i="125" s="1"/>
  <c r="M65" i="125"/>
  <c r="M61" i="125" s="1"/>
  <c r="I65" i="125"/>
  <c r="I61" i="125" s="1"/>
  <c r="E65" i="125"/>
  <c r="E61" i="125" s="1"/>
  <c r="AI65" i="125"/>
  <c r="AI61" i="125" s="1"/>
  <c r="AE65" i="125"/>
  <c r="W65" i="125"/>
  <c r="S65" i="125"/>
  <c r="S61" i="125" s="1"/>
  <c r="O65" i="125"/>
  <c r="O61" i="125" s="1"/>
  <c r="K65" i="125"/>
  <c r="K61" i="125" s="1"/>
  <c r="G65" i="125"/>
  <c r="G61" i="125" s="1"/>
  <c r="L26" i="125"/>
  <c r="L17" i="125" s="1"/>
  <c r="AE48" i="125"/>
  <c r="AA48" i="125"/>
  <c r="W48" i="125"/>
  <c r="W44" i="125" s="1"/>
  <c r="O48" i="125"/>
  <c r="O44" i="125" s="1"/>
  <c r="K48" i="125"/>
  <c r="K44" i="125" s="1"/>
  <c r="G48" i="125"/>
  <c r="G44" i="125" s="1"/>
  <c r="AB65" i="125"/>
  <c r="H65" i="125"/>
  <c r="H61" i="125" s="1"/>
  <c r="AC136" i="125"/>
  <c r="U136" i="125"/>
  <c r="M136" i="125"/>
  <c r="C17" i="125"/>
  <c r="AJ69" i="125"/>
  <c r="AF26" i="125"/>
  <c r="X26" i="125"/>
  <c r="X17" i="125" s="1"/>
  <c r="P26" i="125"/>
  <c r="AJ66" i="125"/>
  <c r="AI136" i="125"/>
  <c r="AE136" i="125"/>
  <c r="AA136" i="125"/>
  <c r="W136" i="125"/>
  <c r="S136" i="125"/>
  <c r="O136" i="125"/>
  <c r="K136" i="125"/>
  <c r="AH65" i="125"/>
  <c r="AD65" i="125"/>
  <c r="Z65" i="125"/>
  <c r="Z61" i="125" s="1"/>
  <c r="V65" i="125"/>
  <c r="R65" i="125"/>
  <c r="R61" i="125" s="1"/>
  <c r="N65" i="125"/>
  <c r="N61" i="125" s="1"/>
  <c r="J65" i="125"/>
  <c r="J61" i="125" s="1"/>
  <c r="F65" i="125"/>
  <c r="F61" i="125" s="1"/>
  <c r="AH48" i="125"/>
  <c r="AD48" i="125"/>
  <c r="AD44" i="125" s="1"/>
  <c r="Z48" i="125"/>
  <c r="V48" i="125"/>
  <c r="V44" i="125" s="1"/>
  <c r="R48" i="125"/>
  <c r="R44" i="125" s="1"/>
  <c r="N48" i="125"/>
  <c r="N44" i="125" s="1"/>
  <c r="J48" i="125"/>
  <c r="J44" i="125" s="1"/>
  <c r="F48" i="125"/>
  <c r="F44" i="125" s="1"/>
  <c r="AG48" i="125"/>
  <c r="AC48" i="125"/>
  <c r="AC44" i="125" s="1"/>
  <c r="Y48" i="125"/>
  <c r="U48" i="125"/>
  <c r="U44" i="125" s="1"/>
  <c r="Q48" i="125"/>
  <c r="Q44" i="125" s="1"/>
  <c r="M48" i="125"/>
  <c r="M44" i="125" s="1"/>
  <c r="I48" i="125"/>
  <c r="I44" i="125" s="1"/>
  <c r="E48" i="125"/>
  <c r="E44" i="125" s="1"/>
  <c r="E17" i="125"/>
  <c r="AH26" i="125"/>
  <c r="AD26" i="125"/>
  <c r="Z26" i="125"/>
  <c r="V26" i="125"/>
  <c r="R26" i="125"/>
  <c r="N26" i="125"/>
  <c r="F43" i="125" l="1"/>
  <c r="E43" i="125"/>
  <c r="I43" i="125"/>
  <c r="G43" i="125"/>
  <c r="H43" i="125"/>
  <c r="N43" i="125"/>
  <c r="Q43" i="125"/>
  <c r="L43" i="125"/>
  <c r="P43" i="125"/>
  <c r="D43" i="125"/>
  <c r="AI17" i="125"/>
  <c r="AB17" i="125"/>
  <c r="AJ33" i="125"/>
  <c r="C44" i="125"/>
  <c r="C43" i="125" s="1"/>
  <c r="AJ48" i="125"/>
  <c r="J135" i="125"/>
  <c r="J43" i="125" s="1"/>
  <c r="AJ136" i="125"/>
  <c r="AJ26" i="125"/>
  <c r="M135" i="125"/>
  <c r="M43" i="125" s="1"/>
  <c r="W61" i="125"/>
  <c r="Y61" i="125"/>
  <c r="AF44" i="125"/>
  <c r="V135" i="125"/>
  <c r="AF61" i="125"/>
  <c r="AD17" i="125"/>
  <c r="Y44" i="125"/>
  <c r="Z44" i="125"/>
  <c r="Z43" i="125" s="1"/>
  <c r="AH61" i="125"/>
  <c r="S135" i="125"/>
  <c r="S43" i="125" s="1"/>
  <c r="AI135" i="125"/>
  <c r="AI43" i="125" s="1"/>
  <c r="AB61" i="125"/>
  <c r="AE61" i="125"/>
  <c r="X61" i="125"/>
  <c r="X43" i="125" s="1"/>
  <c r="AC17" i="125"/>
  <c r="AE135" i="125"/>
  <c r="U17" i="125"/>
  <c r="R17" i="125"/>
  <c r="AA44" i="125"/>
  <c r="S17" i="125"/>
  <c r="M17" i="125"/>
  <c r="AG17" i="125"/>
  <c r="N17" i="125"/>
  <c r="AD61" i="125"/>
  <c r="AD43" i="125" s="1"/>
  <c r="O135" i="125"/>
  <c r="O43" i="125" s="1"/>
  <c r="P17" i="125"/>
  <c r="AH17" i="125"/>
  <c r="V61" i="125"/>
  <c r="W135" i="125"/>
  <c r="W43" i="125" s="1"/>
  <c r="AF17" i="125"/>
  <c r="AC135" i="125"/>
  <c r="AC43" i="125" s="1"/>
  <c r="D17" i="125"/>
  <c r="I17" i="125"/>
  <c r="Y17" i="125"/>
  <c r="AG44" i="125"/>
  <c r="AH44" i="125"/>
  <c r="AG61" i="125"/>
  <c r="K135" i="125"/>
  <c r="K43" i="125" s="1"/>
  <c r="AA135" i="125"/>
  <c r="AA43" i="125" s="1"/>
  <c r="U135" i="125"/>
  <c r="U43" i="125" s="1"/>
  <c r="H17" i="125"/>
  <c r="G17" i="125"/>
  <c r="AE44" i="125"/>
  <c r="AB44" i="125"/>
  <c r="AB43" i="125" s="1"/>
  <c r="AA17" i="125"/>
  <c r="R135" i="125"/>
  <c r="R43" i="125" s="1"/>
  <c r="AH135" i="125"/>
  <c r="T61" i="125"/>
  <c r="T43" i="125" s="1"/>
  <c r="AG135" i="125"/>
  <c r="J17" i="125"/>
  <c r="Z17" i="125"/>
  <c r="Q17" i="125"/>
  <c r="V17" i="125"/>
  <c r="AJ65" i="125"/>
  <c r="F17" i="125"/>
  <c r="AJ17" i="125" l="1"/>
  <c r="AG43" i="125"/>
  <c r="AF43" i="125"/>
  <c r="Y43" i="125"/>
  <c r="AE43" i="125"/>
  <c r="V43" i="125"/>
  <c r="AH43" i="125"/>
  <c r="I70" i="123"/>
  <c r="I73" i="123"/>
  <c r="I76" i="123"/>
  <c r="I66" i="123"/>
  <c r="I79" i="123"/>
  <c r="AJ61" i="125"/>
  <c r="AJ135" i="125"/>
  <c r="AJ44" i="125"/>
  <c r="AJ43" i="125" l="1"/>
  <c r="I69" i="123"/>
  <c r="I65" i="123" l="1"/>
  <c r="C150" i="109"/>
  <c r="D150" i="109"/>
  <c r="E150" i="109"/>
  <c r="F150" i="109"/>
  <c r="G150" i="109"/>
  <c r="H150" i="109"/>
  <c r="I150" i="109"/>
  <c r="J150" i="109"/>
  <c r="K150" i="109"/>
  <c r="L150" i="109"/>
  <c r="M150" i="109"/>
  <c r="N150" i="109"/>
  <c r="O150" i="109"/>
  <c r="P150" i="109"/>
  <c r="Q150" i="109"/>
  <c r="R150" i="109"/>
  <c r="S150" i="109"/>
  <c r="T150" i="109"/>
  <c r="U150" i="109"/>
  <c r="V150" i="109"/>
  <c r="W150" i="109"/>
  <c r="X150" i="109"/>
  <c r="Y150" i="109"/>
  <c r="Z150" i="109"/>
  <c r="AA150" i="109"/>
  <c r="AB150" i="109"/>
  <c r="AC150" i="109"/>
  <c r="AD150" i="109"/>
  <c r="AE150" i="109"/>
  <c r="AF150" i="109"/>
  <c r="AG150" i="109"/>
  <c r="AH150" i="109"/>
  <c r="AJ150" i="109"/>
  <c r="AK150" i="109"/>
  <c r="C147" i="109"/>
  <c r="D147" i="109"/>
  <c r="E147" i="109"/>
  <c r="F147" i="109"/>
  <c r="G147" i="109"/>
  <c r="H147" i="109"/>
  <c r="I147" i="109"/>
  <c r="J147" i="109"/>
  <c r="K147" i="109"/>
  <c r="L147" i="109"/>
  <c r="M147" i="109"/>
  <c r="N147" i="109"/>
  <c r="O147" i="109"/>
  <c r="P147" i="109"/>
  <c r="Q147" i="109"/>
  <c r="R147" i="109"/>
  <c r="S147" i="109"/>
  <c r="T147" i="109"/>
  <c r="U147" i="109"/>
  <c r="V147" i="109"/>
  <c r="W147" i="109"/>
  <c r="X147" i="109"/>
  <c r="Y147" i="109"/>
  <c r="Z147" i="109"/>
  <c r="AA147" i="109"/>
  <c r="AB147" i="109"/>
  <c r="AC147" i="109"/>
  <c r="AD147" i="109"/>
  <c r="AE147" i="109"/>
  <c r="AF147" i="109"/>
  <c r="AG147" i="109"/>
  <c r="AH147" i="109"/>
  <c r="AJ147" i="109"/>
  <c r="AK147" i="109"/>
  <c r="C144" i="109"/>
  <c r="D144" i="109"/>
  <c r="E144" i="109"/>
  <c r="F144" i="109"/>
  <c r="G144" i="109"/>
  <c r="H144" i="109"/>
  <c r="I144" i="109"/>
  <c r="J144" i="109"/>
  <c r="K144" i="109"/>
  <c r="L144" i="109"/>
  <c r="M144" i="109"/>
  <c r="N144" i="109"/>
  <c r="O144" i="109"/>
  <c r="P144" i="109"/>
  <c r="Q144" i="109"/>
  <c r="R144" i="109"/>
  <c r="S144" i="109"/>
  <c r="T144" i="109"/>
  <c r="U144" i="109"/>
  <c r="V144" i="109"/>
  <c r="W144" i="109"/>
  <c r="X144" i="109"/>
  <c r="Y144" i="109"/>
  <c r="Z144" i="109"/>
  <c r="AA144" i="109"/>
  <c r="AB144" i="109"/>
  <c r="AC144" i="109"/>
  <c r="AD144" i="109"/>
  <c r="AE144" i="109"/>
  <c r="AF144" i="109"/>
  <c r="AG144" i="109"/>
  <c r="AH144" i="109"/>
  <c r="AJ144" i="109"/>
  <c r="AK144" i="109"/>
  <c r="D139" i="109"/>
  <c r="E139" i="109"/>
  <c r="F139" i="109"/>
  <c r="G139" i="109"/>
  <c r="H139" i="109"/>
  <c r="I139" i="109"/>
  <c r="J139" i="109"/>
  <c r="K139" i="109"/>
  <c r="L139" i="109"/>
  <c r="M139" i="109"/>
  <c r="N139" i="109"/>
  <c r="O139" i="109"/>
  <c r="P139" i="109"/>
  <c r="Q139" i="109"/>
  <c r="R139" i="109"/>
  <c r="S139" i="109"/>
  <c r="T139" i="109"/>
  <c r="U139" i="109"/>
  <c r="V139" i="109"/>
  <c r="W139" i="109"/>
  <c r="X139" i="109"/>
  <c r="Y139" i="109"/>
  <c r="Z139" i="109"/>
  <c r="AA139" i="109"/>
  <c r="AB139" i="109"/>
  <c r="AC139" i="109"/>
  <c r="AD139" i="109"/>
  <c r="AE139" i="109"/>
  <c r="AF139" i="109"/>
  <c r="AG139" i="109"/>
  <c r="AH139" i="109"/>
  <c r="AJ139" i="109"/>
  <c r="AK139" i="109"/>
  <c r="C79" i="109"/>
  <c r="D79" i="109"/>
  <c r="E79" i="109"/>
  <c r="F79" i="109"/>
  <c r="G79" i="109"/>
  <c r="H79" i="109"/>
  <c r="I79" i="109"/>
  <c r="J79" i="109"/>
  <c r="K79" i="109"/>
  <c r="L79" i="109"/>
  <c r="M79" i="109"/>
  <c r="N79" i="109"/>
  <c r="O79" i="109"/>
  <c r="P79" i="109"/>
  <c r="Q79" i="109"/>
  <c r="R79" i="109"/>
  <c r="S79" i="109"/>
  <c r="T79" i="109"/>
  <c r="U79" i="109"/>
  <c r="V79" i="109"/>
  <c r="W79" i="109"/>
  <c r="X79" i="109"/>
  <c r="Y79" i="109"/>
  <c r="Z79" i="109"/>
  <c r="AA79" i="109"/>
  <c r="AB79" i="109"/>
  <c r="AC79" i="109"/>
  <c r="AD79" i="109"/>
  <c r="AE79" i="109"/>
  <c r="AF79" i="109"/>
  <c r="AG79" i="109"/>
  <c r="AH79" i="109"/>
  <c r="AJ79" i="109"/>
  <c r="AK79" i="109"/>
  <c r="C76" i="109"/>
  <c r="D76" i="109"/>
  <c r="E76" i="109"/>
  <c r="F76" i="109"/>
  <c r="G76" i="109"/>
  <c r="H76" i="109"/>
  <c r="I76" i="109"/>
  <c r="J76" i="109"/>
  <c r="K76" i="109"/>
  <c r="L76" i="109"/>
  <c r="M76" i="109"/>
  <c r="N76" i="109"/>
  <c r="O76" i="109"/>
  <c r="P76" i="109"/>
  <c r="Q76" i="109"/>
  <c r="R76" i="109"/>
  <c r="S76" i="109"/>
  <c r="T76" i="109"/>
  <c r="U76" i="109"/>
  <c r="V76" i="109"/>
  <c r="W76" i="109"/>
  <c r="X76" i="109"/>
  <c r="Y76" i="109"/>
  <c r="Z76" i="109"/>
  <c r="AA76" i="109"/>
  <c r="AB76" i="109"/>
  <c r="AC76" i="109"/>
  <c r="AD76" i="109"/>
  <c r="AE76" i="109"/>
  <c r="AF76" i="109"/>
  <c r="AG76" i="109"/>
  <c r="AH76" i="109"/>
  <c r="AJ76" i="109"/>
  <c r="AK76" i="109"/>
  <c r="C73" i="109"/>
  <c r="D73" i="109"/>
  <c r="E73" i="109"/>
  <c r="F73" i="109"/>
  <c r="G73" i="109"/>
  <c r="H73" i="109"/>
  <c r="I73" i="109"/>
  <c r="J73" i="109"/>
  <c r="K73" i="109"/>
  <c r="L73" i="109"/>
  <c r="M73" i="109"/>
  <c r="N73" i="109"/>
  <c r="O73" i="109"/>
  <c r="P73" i="109"/>
  <c r="Q73" i="109"/>
  <c r="R73" i="109"/>
  <c r="S73" i="109"/>
  <c r="T73" i="109"/>
  <c r="U73" i="109"/>
  <c r="V73" i="109"/>
  <c r="W73" i="109"/>
  <c r="X73" i="109"/>
  <c r="Y73" i="109"/>
  <c r="Z73" i="109"/>
  <c r="AA73" i="109"/>
  <c r="AB73" i="109"/>
  <c r="AC73" i="109"/>
  <c r="AD73" i="109"/>
  <c r="AE73" i="109"/>
  <c r="AF73" i="109"/>
  <c r="AG73" i="109"/>
  <c r="AH73" i="109"/>
  <c r="AJ73" i="109"/>
  <c r="AK73" i="109"/>
  <c r="AK70" i="109"/>
  <c r="AJ70" i="109"/>
  <c r="AH70" i="109"/>
  <c r="AG70" i="109"/>
  <c r="AF70" i="109"/>
  <c r="AE70" i="109"/>
  <c r="AD70" i="109"/>
  <c r="AC70" i="109"/>
  <c r="AB70" i="109"/>
  <c r="AA70" i="109"/>
  <c r="Z70" i="109"/>
  <c r="Y70" i="109"/>
  <c r="X70" i="109"/>
  <c r="W70" i="109"/>
  <c r="V70" i="109"/>
  <c r="U70" i="109"/>
  <c r="T70" i="109"/>
  <c r="S70" i="109"/>
  <c r="R70" i="109"/>
  <c r="Q70" i="109"/>
  <c r="P70" i="109"/>
  <c r="O70" i="109"/>
  <c r="N70" i="109"/>
  <c r="M70" i="109"/>
  <c r="L70" i="109"/>
  <c r="K70" i="109"/>
  <c r="J70" i="109"/>
  <c r="I70" i="109"/>
  <c r="H70" i="109"/>
  <c r="G70" i="109"/>
  <c r="F70" i="109"/>
  <c r="E70" i="109"/>
  <c r="D70" i="109"/>
  <c r="C70" i="109"/>
  <c r="C66" i="109"/>
  <c r="D66" i="109"/>
  <c r="E66" i="109"/>
  <c r="F66" i="109"/>
  <c r="G66" i="109"/>
  <c r="H66" i="109"/>
  <c r="I66" i="109"/>
  <c r="J66" i="109"/>
  <c r="K66" i="109"/>
  <c r="L66" i="109"/>
  <c r="M66" i="109"/>
  <c r="N66" i="109"/>
  <c r="O66" i="109"/>
  <c r="P66" i="109"/>
  <c r="Q66" i="109"/>
  <c r="R66" i="109"/>
  <c r="S66" i="109"/>
  <c r="T66" i="109"/>
  <c r="U66" i="109"/>
  <c r="V66" i="109"/>
  <c r="W66" i="109"/>
  <c r="X66" i="109"/>
  <c r="Y66" i="109"/>
  <c r="Z66" i="109"/>
  <c r="AA66" i="109"/>
  <c r="AB66" i="109"/>
  <c r="AC66" i="109"/>
  <c r="AD66" i="109"/>
  <c r="AE66" i="109"/>
  <c r="AF66" i="109"/>
  <c r="AG66" i="109"/>
  <c r="AH66" i="109"/>
  <c r="AJ66" i="109"/>
  <c r="AK66" i="109"/>
  <c r="C62" i="109"/>
  <c r="D62" i="109"/>
  <c r="E62" i="109"/>
  <c r="F62" i="109"/>
  <c r="G62" i="109"/>
  <c r="H62" i="109"/>
  <c r="I62" i="109"/>
  <c r="J62" i="109"/>
  <c r="K62" i="109"/>
  <c r="L62" i="109"/>
  <c r="M62" i="109"/>
  <c r="N62" i="109"/>
  <c r="O62" i="109"/>
  <c r="P62" i="109"/>
  <c r="Q62" i="109"/>
  <c r="R62" i="109"/>
  <c r="S62" i="109"/>
  <c r="T62" i="109"/>
  <c r="U62" i="109"/>
  <c r="V62" i="109"/>
  <c r="W62" i="109"/>
  <c r="X62" i="109"/>
  <c r="Y62" i="109"/>
  <c r="Z62" i="109"/>
  <c r="AA62" i="109"/>
  <c r="AB62" i="109"/>
  <c r="AC62" i="109"/>
  <c r="AD62" i="109"/>
  <c r="AE62" i="109"/>
  <c r="AF62" i="109"/>
  <c r="AG62" i="109"/>
  <c r="AH62" i="109"/>
  <c r="AJ62" i="109"/>
  <c r="AK62" i="109"/>
  <c r="C59" i="109"/>
  <c r="D59" i="109"/>
  <c r="E59" i="109"/>
  <c r="F59" i="109"/>
  <c r="G59" i="109"/>
  <c r="H59" i="109"/>
  <c r="I59" i="109"/>
  <c r="J59" i="109"/>
  <c r="K59" i="109"/>
  <c r="L59" i="109"/>
  <c r="M59" i="109"/>
  <c r="N59" i="109"/>
  <c r="O59" i="109"/>
  <c r="P59" i="109"/>
  <c r="Q59" i="109"/>
  <c r="R59" i="109"/>
  <c r="S59" i="109"/>
  <c r="T59" i="109"/>
  <c r="U59" i="109"/>
  <c r="V59" i="109"/>
  <c r="W59" i="109"/>
  <c r="X59" i="109"/>
  <c r="Y59" i="109"/>
  <c r="Z59" i="109"/>
  <c r="AA59" i="109"/>
  <c r="AB59" i="109"/>
  <c r="AC59" i="109"/>
  <c r="AD59" i="109"/>
  <c r="AE59" i="109"/>
  <c r="AF59" i="109"/>
  <c r="AG59" i="109"/>
  <c r="AH59" i="109"/>
  <c r="AJ59" i="109"/>
  <c r="AK59" i="109"/>
  <c r="C56" i="109"/>
  <c r="D56" i="109"/>
  <c r="E56" i="109"/>
  <c r="F56" i="109"/>
  <c r="G56" i="109"/>
  <c r="H56" i="109"/>
  <c r="I56" i="109"/>
  <c r="J56" i="109"/>
  <c r="K56" i="109"/>
  <c r="L56" i="109"/>
  <c r="M56" i="109"/>
  <c r="N56" i="109"/>
  <c r="O56" i="109"/>
  <c r="P56" i="109"/>
  <c r="Q56" i="109"/>
  <c r="R56" i="109"/>
  <c r="S56" i="109"/>
  <c r="T56" i="109"/>
  <c r="U56" i="109"/>
  <c r="V56" i="109"/>
  <c r="W56" i="109"/>
  <c r="X56" i="109"/>
  <c r="Y56" i="109"/>
  <c r="Z56" i="109"/>
  <c r="AA56" i="109"/>
  <c r="AB56" i="109"/>
  <c r="AC56" i="109"/>
  <c r="AD56" i="109"/>
  <c r="AE56" i="109"/>
  <c r="AF56" i="109"/>
  <c r="AG56" i="109"/>
  <c r="AH56" i="109"/>
  <c r="AJ56" i="109"/>
  <c r="AK56" i="109"/>
  <c r="AK53" i="109"/>
  <c r="AJ53" i="109"/>
  <c r="AH53" i="109"/>
  <c r="AG53" i="109"/>
  <c r="AF53" i="109"/>
  <c r="AE53" i="109"/>
  <c r="AD53" i="109"/>
  <c r="AC53" i="109"/>
  <c r="AB53" i="109"/>
  <c r="AA53" i="109"/>
  <c r="Z53" i="109"/>
  <c r="Y53" i="109"/>
  <c r="X53" i="109"/>
  <c r="W53" i="109"/>
  <c r="V53" i="109"/>
  <c r="U53" i="109"/>
  <c r="T53" i="109"/>
  <c r="S53" i="109"/>
  <c r="R53" i="109"/>
  <c r="Q53" i="109"/>
  <c r="P53" i="109"/>
  <c r="O53" i="109"/>
  <c r="N53" i="109"/>
  <c r="M53" i="109"/>
  <c r="L53" i="109"/>
  <c r="K53" i="109"/>
  <c r="J53" i="109"/>
  <c r="I53" i="109"/>
  <c r="H53" i="109"/>
  <c r="G53" i="109"/>
  <c r="F53" i="109"/>
  <c r="E53" i="109"/>
  <c r="D53" i="109"/>
  <c r="C53" i="109"/>
  <c r="C49" i="109"/>
  <c r="D49" i="109"/>
  <c r="E49" i="109"/>
  <c r="F49" i="109"/>
  <c r="G49" i="109"/>
  <c r="H49" i="109"/>
  <c r="I49" i="109"/>
  <c r="J49" i="109"/>
  <c r="K49" i="109"/>
  <c r="L49" i="109"/>
  <c r="M49" i="109"/>
  <c r="N49" i="109"/>
  <c r="O49" i="109"/>
  <c r="P49" i="109"/>
  <c r="Q49" i="109"/>
  <c r="R49" i="109"/>
  <c r="S49" i="109"/>
  <c r="T49" i="109"/>
  <c r="U49" i="109"/>
  <c r="V49" i="109"/>
  <c r="W49" i="109"/>
  <c r="X49" i="109"/>
  <c r="Y49" i="109"/>
  <c r="Z49" i="109"/>
  <c r="AA49" i="109"/>
  <c r="AB49" i="109"/>
  <c r="AC49" i="109"/>
  <c r="AD49" i="109"/>
  <c r="AE49" i="109"/>
  <c r="AF49" i="109"/>
  <c r="AG49" i="109"/>
  <c r="AH49" i="109"/>
  <c r="AJ49" i="109"/>
  <c r="AK49" i="109"/>
  <c r="AK41" i="109"/>
  <c r="AJ41" i="109"/>
  <c r="AH41" i="109"/>
  <c r="AG41" i="109"/>
  <c r="AF41" i="109"/>
  <c r="AE41" i="109"/>
  <c r="AD41" i="109"/>
  <c r="AC41" i="109"/>
  <c r="AB41" i="109"/>
  <c r="AA41" i="109"/>
  <c r="Z41" i="109"/>
  <c r="Y41" i="109"/>
  <c r="X41" i="109"/>
  <c r="W41" i="109"/>
  <c r="V41" i="109"/>
  <c r="U41" i="109"/>
  <c r="T41" i="109"/>
  <c r="S41" i="109"/>
  <c r="R41" i="109"/>
  <c r="Q41" i="109"/>
  <c r="P41" i="109"/>
  <c r="O41" i="109"/>
  <c r="N41" i="109"/>
  <c r="M41" i="109"/>
  <c r="L41" i="109"/>
  <c r="K41" i="109"/>
  <c r="J41" i="109"/>
  <c r="I41" i="109"/>
  <c r="H41" i="109"/>
  <c r="G41" i="109"/>
  <c r="F41" i="109"/>
  <c r="E41" i="109"/>
  <c r="D41" i="109"/>
  <c r="C41" i="109"/>
  <c r="C39" i="109"/>
  <c r="D39" i="109"/>
  <c r="E39" i="109"/>
  <c r="F39" i="109"/>
  <c r="G39" i="109"/>
  <c r="H39" i="109"/>
  <c r="I39" i="109"/>
  <c r="J39" i="109"/>
  <c r="K39" i="109"/>
  <c r="L39" i="109"/>
  <c r="M39" i="109"/>
  <c r="N39" i="109"/>
  <c r="O39" i="109"/>
  <c r="P39" i="109"/>
  <c r="Q39" i="109"/>
  <c r="R39" i="109"/>
  <c r="S39" i="109"/>
  <c r="T39" i="109"/>
  <c r="U39" i="109"/>
  <c r="V39" i="109"/>
  <c r="W39" i="109"/>
  <c r="X39" i="109"/>
  <c r="Y39" i="109"/>
  <c r="Z39" i="109"/>
  <c r="AA39" i="109"/>
  <c r="AB39" i="109"/>
  <c r="AC39" i="109"/>
  <c r="AD39" i="109"/>
  <c r="AE39" i="109"/>
  <c r="AF39" i="109"/>
  <c r="AG39" i="109"/>
  <c r="AH39" i="109"/>
  <c r="AJ39" i="109"/>
  <c r="AK39" i="109"/>
  <c r="C36" i="109"/>
  <c r="D36" i="109"/>
  <c r="E36" i="109"/>
  <c r="F36" i="109"/>
  <c r="G36" i="109"/>
  <c r="H36" i="109"/>
  <c r="I36" i="109"/>
  <c r="J36" i="109"/>
  <c r="K36" i="109"/>
  <c r="L36" i="109"/>
  <c r="M36" i="109"/>
  <c r="N36" i="109"/>
  <c r="O36" i="109"/>
  <c r="P36" i="109"/>
  <c r="Q36" i="109"/>
  <c r="R36" i="109"/>
  <c r="S36" i="109"/>
  <c r="T36" i="109"/>
  <c r="U36" i="109"/>
  <c r="V36" i="109"/>
  <c r="W36" i="109"/>
  <c r="X36" i="109"/>
  <c r="Y36" i="109"/>
  <c r="Z36" i="109"/>
  <c r="AA36" i="109"/>
  <c r="AB36" i="109"/>
  <c r="AC36" i="109"/>
  <c r="AD36" i="109"/>
  <c r="AE36" i="109"/>
  <c r="AF36" i="109"/>
  <c r="AG36" i="109"/>
  <c r="AH36" i="109"/>
  <c r="AJ36" i="109"/>
  <c r="AK36" i="109"/>
  <c r="C34" i="109"/>
  <c r="D34" i="109"/>
  <c r="E34" i="109"/>
  <c r="F34" i="109"/>
  <c r="G34" i="109"/>
  <c r="H34" i="109"/>
  <c r="I34" i="109"/>
  <c r="J34" i="109"/>
  <c r="K34" i="109"/>
  <c r="L34" i="109"/>
  <c r="M34" i="109"/>
  <c r="N34" i="109"/>
  <c r="O34" i="109"/>
  <c r="P34" i="109"/>
  <c r="Q34" i="109"/>
  <c r="R34" i="109"/>
  <c r="S34" i="109"/>
  <c r="T34" i="109"/>
  <c r="U34" i="109"/>
  <c r="V34" i="109"/>
  <c r="W34" i="109"/>
  <c r="X34" i="109"/>
  <c r="Y34" i="109"/>
  <c r="Z34" i="109"/>
  <c r="AA34" i="109"/>
  <c r="AB34" i="109"/>
  <c r="AC34" i="109"/>
  <c r="AD34" i="109"/>
  <c r="AE34" i="109"/>
  <c r="AF34" i="109"/>
  <c r="AG34" i="109"/>
  <c r="AH34" i="109"/>
  <c r="AJ34" i="109"/>
  <c r="AK34" i="109"/>
  <c r="C30" i="109"/>
  <c r="D30" i="109"/>
  <c r="E30" i="109"/>
  <c r="F30" i="109"/>
  <c r="G30" i="109"/>
  <c r="H30" i="109"/>
  <c r="I30" i="109"/>
  <c r="J30" i="109"/>
  <c r="K30" i="109"/>
  <c r="L30" i="109"/>
  <c r="M30" i="109"/>
  <c r="N30" i="109"/>
  <c r="O30" i="109"/>
  <c r="P30" i="109"/>
  <c r="Q30" i="109"/>
  <c r="R30" i="109"/>
  <c r="S30" i="109"/>
  <c r="T30" i="109"/>
  <c r="U30" i="109"/>
  <c r="V30" i="109"/>
  <c r="W30" i="109"/>
  <c r="X30" i="109"/>
  <c r="Y30" i="109"/>
  <c r="Z30" i="109"/>
  <c r="AA30" i="109"/>
  <c r="AB30" i="109"/>
  <c r="AC30" i="109"/>
  <c r="AD30" i="109"/>
  <c r="AE30" i="109"/>
  <c r="AF30" i="109"/>
  <c r="AG30" i="109"/>
  <c r="AH30" i="109"/>
  <c r="AJ30" i="109"/>
  <c r="AK30" i="109"/>
  <c r="C27" i="109"/>
  <c r="D27" i="109"/>
  <c r="E27" i="109"/>
  <c r="F27" i="109"/>
  <c r="G27" i="109"/>
  <c r="H27" i="109"/>
  <c r="I27" i="109"/>
  <c r="J27" i="109"/>
  <c r="K27" i="109"/>
  <c r="L27" i="109"/>
  <c r="M27" i="109"/>
  <c r="N27" i="109"/>
  <c r="O27" i="109"/>
  <c r="P27" i="109"/>
  <c r="Q27" i="109"/>
  <c r="R27" i="109"/>
  <c r="S27" i="109"/>
  <c r="T27" i="109"/>
  <c r="U27" i="109"/>
  <c r="V27" i="109"/>
  <c r="W27" i="109"/>
  <c r="X27" i="109"/>
  <c r="Y27" i="109"/>
  <c r="Z27" i="109"/>
  <c r="AA27" i="109"/>
  <c r="AB27" i="109"/>
  <c r="AC27" i="109"/>
  <c r="AD27" i="109"/>
  <c r="AE27" i="109"/>
  <c r="AF27" i="109"/>
  <c r="AG27" i="109"/>
  <c r="AH27" i="109"/>
  <c r="AJ27" i="109"/>
  <c r="AK27" i="109"/>
  <c r="C23" i="109"/>
  <c r="D23" i="109"/>
  <c r="E23" i="109"/>
  <c r="F23" i="109"/>
  <c r="G23" i="109"/>
  <c r="H23" i="109"/>
  <c r="I23" i="109"/>
  <c r="J23" i="109"/>
  <c r="K23" i="109"/>
  <c r="L23" i="109"/>
  <c r="M23" i="109"/>
  <c r="N23" i="109"/>
  <c r="O23" i="109"/>
  <c r="P23" i="109"/>
  <c r="Q23" i="109"/>
  <c r="R23" i="109"/>
  <c r="S23" i="109"/>
  <c r="T23" i="109"/>
  <c r="U23" i="109"/>
  <c r="V23" i="109"/>
  <c r="W23" i="109"/>
  <c r="X23" i="109"/>
  <c r="Y23" i="109"/>
  <c r="Z23" i="109"/>
  <c r="AA23" i="109"/>
  <c r="AB23" i="109"/>
  <c r="AC23" i="109"/>
  <c r="AD23" i="109"/>
  <c r="AE23" i="109"/>
  <c r="AF23" i="109"/>
  <c r="AG23" i="109"/>
  <c r="AH23" i="109"/>
  <c r="AJ23" i="109"/>
  <c r="AK23" i="109"/>
  <c r="AL152" i="109"/>
  <c r="AL151" i="109"/>
  <c r="AL149" i="109"/>
  <c r="AL148" i="109"/>
  <c r="AL146" i="109"/>
  <c r="AL145" i="109"/>
  <c r="AL134" i="109"/>
  <c r="AL133" i="109"/>
  <c r="AL132" i="109"/>
  <c r="AL131" i="109"/>
  <c r="AL130" i="109"/>
  <c r="AL129" i="109"/>
  <c r="AL128" i="109"/>
  <c r="AL127" i="109"/>
  <c r="AL126" i="109"/>
  <c r="AL125" i="109"/>
  <c r="AL124" i="109"/>
  <c r="AL123" i="109"/>
  <c r="AL122" i="109"/>
  <c r="AL121" i="109"/>
  <c r="AL120" i="109"/>
  <c r="AL118" i="109"/>
  <c r="AL117" i="109"/>
  <c r="AL116" i="109"/>
  <c r="AL115" i="109"/>
  <c r="AL114" i="109"/>
  <c r="AL108" i="109"/>
  <c r="AL107" i="109"/>
  <c r="AL106" i="109"/>
  <c r="AL105" i="109"/>
  <c r="AL104" i="109"/>
  <c r="AL103" i="109"/>
  <c r="AL102" i="109"/>
  <c r="AL101" i="109"/>
  <c r="AL100" i="109"/>
  <c r="AL99" i="109"/>
  <c r="AL98" i="109"/>
  <c r="AL97" i="109"/>
  <c r="AL96" i="109"/>
  <c r="AL95" i="109"/>
  <c r="AL94" i="109"/>
  <c r="AL93" i="109"/>
  <c r="AL92" i="109"/>
  <c r="AL87" i="109"/>
  <c r="AL86" i="109"/>
  <c r="AL85" i="109"/>
  <c r="AL84" i="109"/>
  <c r="AL83" i="109"/>
  <c r="AL81" i="109"/>
  <c r="AL80" i="109"/>
  <c r="AL78" i="109"/>
  <c r="AL77" i="109"/>
  <c r="AL75" i="109"/>
  <c r="AL74" i="109"/>
  <c r="AL72" i="109"/>
  <c r="AL71" i="109"/>
  <c r="AL68" i="109"/>
  <c r="AL67" i="109"/>
  <c r="AL64" i="109"/>
  <c r="AL63" i="109"/>
  <c r="AL61" i="109"/>
  <c r="AL60" i="109"/>
  <c r="AL58" i="109"/>
  <c r="AL57" i="109"/>
  <c r="AL55" i="109"/>
  <c r="AL54" i="109"/>
  <c r="AL45" i="109"/>
  <c r="AL43" i="109"/>
  <c r="AL42" i="109"/>
  <c r="AL40" i="109"/>
  <c r="AL38" i="109"/>
  <c r="AL37" i="109"/>
  <c r="AL35" i="109"/>
  <c r="AL32" i="109"/>
  <c r="AL31" i="109"/>
  <c r="AL25" i="109"/>
  <c r="AL24" i="109"/>
  <c r="D13" i="109"/>
  <c r="E13" i="109"/>
  <c r="F13" i="109"/>
  <c r="G13" i="109"/>
  <c r="H13" i="109"/>
  <c r="I13" i="109"/>
  <c r="J13" i="109"/>
  <c r="K13" i="109"/>
  <c r="L13" i="109"/>
  <c r="M13" i="109"/>
  <c r="N13" i="109"/>
  <c r="O13" i="109"/>
  <c r="P13" i="109"/>
  <c r="Q13" i="109"/>
  <c r="R13" i="109"/>
  <c r="S13" i="109"/>
  <c r="T13" i="109"/>
  <c r="U13" i="109"/>
  <c r="V13" i="109"/>
  <c r="W13" i="109"/>
  <c r="X13" i="109"/>
  <c r="Y13" i="109"/>
  <c r="Z13" i="109"/>
  <c r="AA13" i="109"/>
  <c r="AB13" i="109"/>
  <c r="AC13" i="109"/>
  <c r="AD13" i="109"/>
  <c r="AE13" i="109"/>
  <c r="AF13" i="109"/>
  <c r="AG13" i="109"/>
  <c r="AH13" i="109"/>
  <c r="AJ13" i="109"/>
  <c r="AK13" i="109"/>
  <c r="C154" i="109"/>
  <c r="D154" i="109"/>
  <c r="E154" i="109"/>
  <c r="F154" i="109"/>
  <c r="G154" i="109"/>
  <c r="H154" i="109"/>
  <c r="I154" i="109"/>
  <c r="J154" i="109"/>
  <c r="K154" i="109"/>
  <c r="L154" i="109"/>
  <c r="M154" i="109"/>
  <c r="N154" i="109"/>
  <c r="O154" i="109"/>
  <c r="P154" i="109"/>
  <c r="Q154" i="109"/>
  <c r="R154" i="109"/>
  <c r="S154" i="109"/>
  <c r="T154" i="109"/>
  <c r="U154" i="109"/>
  <c r="V154" i="109"/>
  <c r="W154" i="109"/>
  <c r="X154" i="109"/>
  <c r="Y154" i="109"/>
  <c r="Z154" i="109"/>
  <c r="AA154" i="109"/>
  <c r="AB154" i="109"/>
  <c r="AC154" i="109"/>
  <c r="AD154" i="109"/>
  <c r="AF154" i="109"/>
  <c r="AG154" i="109"/>
  <c r="AH154" i="109"/>
  <c r="AJ154" i="109"/>
  <c r="AK154" i="109"/>
  <c r="D66" i="122"/>
  <c r="E66" i="122"/>
  <c r="F66" i="122"/>
  <c r="G66" i="122"/>
  <c r="H66" i="122"/>
  <c r="I66" i="122"/>
  <c r="J66" i="122"/>
  <c r="K66" i="122"/>
  <c r="L66" i="122"/>
  <c r="M66" i="122"/>
  <c r="N66" i="122"/>
  <c r="D70" i="122"/>
  <c r="E70" i="122"/>
  <c r="F70" i="122"/>
  <c r="G70" i="122"/>
  <c r="H70" i="122"/>
  <c r="I70" i="122"/>
  <c r="J70" i="122"/>
  <c r="K70" i="122"/>
  <c r="L70" i="122"/>
  <c r="M70" i="122"/>
  <c r="N70" i="122"/>
  <c r="D73" i="122"/>
  <c r="E73" i="122"/>
  <c r="F73" i="122"/>
  <c r="G73" i="122"/>
  <c r="H73" i="122"/>
  <c r="I73" i="122"/>
  <c r="J73" i="122"/>
  <c r="K73" i="122"/>
  <c r="L73" i="122"/>
  <c r="M73" i="122"/>
  <c r="N73" i="122"/>
  <c r="D76" i="122"/>
  <c r="E76" i="122"/>
  <c r="F76" i="122"/>
  <c r="G76" i="122"/>
  <c r="H76" i="122"/>
  <c r="I76" i="122"/>
  <c r="J76" i="122"/>
  <c r="K76" i="122"/>
  <c r="L76" i="122"/>
  <c r="M76" i="122"/>
  <c r="N76" i="122"/>
  <c r="D79" i="122"/>
  <c r="E79" i="122"/>
  <c r="F79" i="122"/>
  <c r="G79" i="122"/>
  <c r="H79" i="122"/>
  <c r="I79" i="122"/>
  <c r="J79" i="122"/>
  <c r="K79" i="122"/>
  <c r="L79" i="122"/>
  <c r="M79" i="122"/>
  <c r="N79" i="122"/>
  <c r="G149" i="122"/>
  <c r="H149" i="122"/>
  <c r="I149" i="122"/>
  <c r="J149" i="122"/>
  <c r="K149" i="122"/>
  <c r="L149" i="122"/>
  <c r="M149" i="122"/>
  <c r="G145" i="122"/>
  <c r="H145" i="122"/>
  <c r="I145" i="122"/>
  <c r="J145" i="122"/>
  <c r="K145" i="122"/>
  <c r="L145" i="122"/>
  <c r="M145" i="122"/>
  <c r="G142" i="122"/>
  <c r="H142" i="122"/>
  <c r="I142" i="122"/>
  <c r="J142" i="122"/>
  <c r="K142" i="122"/>
  <c r="L142" i="122"/>
  <c r="M142" i="122"/>
  <c r="G139" i="122"/>
  <c r="H139" i="122"/>
  <c r="I139" i="122"/>
  <c r="J139" i="122"/>
  <c r="K139" i="122"/>
  <c r="L139" i="122"/>
  <c r="M139" i="122"/>
  <c r="G134" i="122"/>
  <c r="H134" i="122"/>
  <c r="I134" i="122"/>
  <c r="J134" i="122"/>
  <c r="K134" i="122"/>
  <c r="L134" i="122"/>
  <c r="M134" i="122"/>
  <c r="G62" i="122"/>
  <c r="H62" i="122"/>
  <c r="I62" i="122"/>
  <c r="J62" i="122"/>
  <c r="K62" i="122"/>
  <c r="L62" i="122"/>
  <c r="M62" i="122"/>
  <c r="G59" i="122"/>
  <c r="H59" i="122"/>
  <c r="I59" i="122"/>
  <c r="J59" i="122"/>
  <c r="K59" i="122"/>
  <c r="L59" i="122"/>
  <c r="M59" i="122"/>
  <c r="N59" i="122"/>
  <c r="G56" i="122"/>
  <c r="H56" i="122"/>
  <c r="I56" i="122"/>
  <c r="J56" i="122"/>
  <c r="K56" i="122"/>
  <c r="L56" i="122"/>
  <c r="M56" i="122"/>
  <c r="N56" i="122"/>
  <c r="G53" i="122"/>
  <c r="H53" i="122"/>
  <c r="I53" i="122"/>
  <c r="J53" i="122"/>
  <c r="J52" i="122" s="1"/>
  <c r="K53" i="122"/>
  <c r="K52" i="122" s="1"/>
  <c r="L53" i="122"/>
  <c r="L52" i="122" s="1"/>
  <c r="M53" i="122"/>
  <c r="M52" i="122" s="1"/>
  <c r="N53" i="122"/>
  <c r="G52" i="122"/>
  <c r="H52" i="122"/>
  <c r="I52" i="122"/>
  <c r="G49" i="122"/>
  <c r="H49" i="122"/>
  <c r="I49" i="122"/>
  <c r="J49" i="122"/>
  <c r="K49" i="122"/>
  <c r="L49" i="122"/>
  <c r="M49" i="122"/>
  <c r="G41" i="122"/>
  <c r="H41" i="122"/>
  <c r="I41" i="122"/>
  <c r="J41" i="122"/>
  <c r="K41" i="122"/>
  <c r="L41" i="122"/>
  <c r="M41" i="122"/>
  <c r="D39" i="122"/>
  <c r="E39" i="122"/>
  <c r="F39" i="122"/>
  <c r="G39" i="122"/>
  <c r="H39" i="122"/>
  <c r="I39" i="122"/>
  <c r="J39" i="122"/>
  <c r="K39" i="122"/>
  <c r="L39" i="122"/>
  <c r="M39" i="122"/>
  <c r="N39" i="122"/>
  <c r="C39" i="122"/>
  <c r="D36" i="122"/>
  <c r="E36" i="122"/>
  <c r="F36" i="122"/>
  <c r="G36" i="122"/>
  <c r="H36" i="122"/>
  <c r="I36" i="122"/>
  <c r="J36" i="122"/>
  <c r="K36" i="122"/>
  <c r="L36" i="122"/>
  <c r="M36" i="122"/>
  <c r="N36" i="122"/>
  <c r="C36" i="122"/>
  <c r="D34" i="122"/>
  <c r="E34" i="122"/>
  <c r="F34" i="122"/>
  <c r="G34" i="122"/>
  <c r="H34" i="122"/>
  <c r="I34" i="122"/>
  <c r="J34" i="122"/>
  <c r="K34" i="122"/>
  <c r="L34" i="122"/>
  <c r="M34" i="122"/>
  <c r="N34" i="122"/>
  <c r="C34" i="122"/>
  <c r="G30" i="122"/>
  <c r="H30" i="122"/>
  <c r="I30" i="122"/>
  <c r="J30" i="122"/>
  <c r="K30" i="122"/>
  <c r="L30" i="122"/>
  <c r="G27" i="122"/>
  <c r="H27" i="122"/>
  <c r="I27" i="122"/>
  <c r="J27" i="122"/>
  <c r="K27" i="122"/>
  <c r="L27" i="122"/>
  <c r="G23" i="122"/>
  <c r="H23" i="122"/>
  <c r="I23" i="122"/>
  <c r="J23" i="122"/>
  <c r="K23" i="122"/>
  <c r="L23" i="122"/>
  <c r="G13" i="122"/>
  <c r="H13" i="122"/>
  <c r="I13" i="122"/>
  <c r="J13" i="122"/>
  <c r="K13" i="122"/>
  <c r="L13" i="122"/>
  <c r="M13" i="122"/>
  <c r="N13" i="122"/>
  <c r="N149" i="122"/>
  <c r="F149" i="122"/>
  <c r="E149" i="122"/>
  <c r="D149" i="122"/>
  <c r="C149" i="122"/>
  <c r="N145" i="122"/>
  <c r="F145" i="122"/>
  <c r="E145" i="122"/>
  <c r="D145" i="122"/>
  <c r="C145" i="122"/>
  <c r="N142" i="122"/>
  <c r="F142" i="122"/>
  <c r="E142" i="122"/>
  <c r="D142" i="122"/>
  <c r="C142" i="122"/>
  <c r="N139" i="122"/>
  <c r="F139" i="122"/>
  <c r="E139" i="122"/>
  <c r="D139" i="122"/>
  <c r="C139" i="122"/>
  <c r="N134" i="122"/>
  <c r="F134" i="122"/>
  <c r="E134" i="122"/>
  <c r="D134" i="122"/>
  <c r="C134" i="122"/>
  <c r="C79" i="122"/>
  <c r="C76" i="122"/>
  <c r="C73" i="122"/>
  <c r="C70" i="122"/>
  <c r="C66" i="122"/>
  <c r="N62" i="122"/>
  <c r="F62" i="122"/>
  <c r="E62" i="122"/>
  <c r="D62" i="122"/>
  <c r="C62" i="122"/>
  <c r="F59" i="122"/>
  <c r="E59" i="122"/>
  <c r="D59" i="122"/>
  <c r="C59" i="122"/>
  <c r="F56" i="122"/>
  <c r="E56" i="122"/>
  <c r="D56" i="122"/>
  <c r="C56" i="122"/>
  <c r="F53" i="122"/>
  <c r="E53" i="122"/>
  <c r="D53" i="122"/>
  <c r="C53" i="122"/>
  <c r="N49" i="122"/>
  <c r="F49" i="122"/>
  <c r="E49" i="122"/>
  <c r="D49" i="122"/>
  <c r="C49" i="122"/>
  <c r="O43" i="122"/>
  <c r="O42" i="122"/>
  <c r="N41" i="122"/>
  <c r="F41" i="122"/>
  <c r="E41" i="122"/>
  <c r="D41" i="122"/>
  <c r="C41" i="122"/>
  <c r="O40" i="122"/>
  <c r="O38" i="122"/>
  <c r="O37" i="122"/>
  <c r="O35" i="122"/>
  <c r="O32" i="122"/>
  <c r="O31" i="122"/>
  <c r="N30" i="122"/>
  <c r="M30" i="122"/>
  <c r="F30" i="122"/>
  <c r="E30" i="122"/>
  <c r="D30" i="122"/>
  <c r="C30" i="122"/>
  <c r="N27" i="122"/>
  <c r="M27" i="122"/>
  <c r="F27" i="122"/>
  <c r="E27" i="122"/>
  <c r="D27" i="122"/>
  <c r="C27" i="122"/>
  <c r="O25" i="122"/>
  <c r="O24" i="122"/>
  <c r="N23" i="122"/>
  <c r="M23" i="122"/>
  <c r="F23" i="122"/>
  <c r="E23" i="122"/>
  <c r="D23" i="122"/>
  <c r="C23" i="122"/>
  <c r="O15" i="122"/>
  <c r="O14" i="122"/>
  <c r="F13" i="122"/>
  <c r="E13" i="122"/>
  <c r="D13" i="122"/>
  <c r="C13" i="122"/>
  <c r="O76" i="122" l="1"/>
  <c r="O66" i="122"/>
  <c r="O79" i="122"/>
  <c r="O145" i="122"/>
  <c r="O70" i="122"/>
  <c r="O73" i="122"/>
  <c r="O53" i="122"/>
  <c r="O56" i="122"/>
  <c r="O59" i="122"/>
  <c r="O62" i="122"/>
  <c r="O142" i="122"/>
  <c r="O134" i="122"/>
  <c r="O149" i="122"/>
  <c r="O139" i="122"/>
  <c r="I47" i="123"/>
  <c r="F26" i="122"/>
  <c r="O27" i="122"/>
  <c r="AL49" i="109"/>
  <c r="G52" i="109"/>
  <c r="AL139" i="109"/>
  <c r="AL154" i="109"/>
  <c r="H52" i="109"/>
  <c r="AA52" i="109"/>
  <c r="O26" i="109"/>
  <c r="AF52" i="109"/>
  <c r="AF48" i="109" s="1"/>
  <c r="W69" i="109"/>
  <c r="AF143" i="109"/>
  <c r="P143" i="109"/>
  <c r="C69" i="109"/>
  <c r="C65" i="109" s="1"/>
  <c r="K69" i="109"/>
  <c r="O69" i="109"/>
  <c r="S69" i="109"/>
  <c r="AA69" i="109"/>
  <c r="AA65" i="109" s="1"/>
  <c r="AE69" i="109"/>
  <c r="AJ69" i="109"/>
  <c r="G69" i="109"/>
  <c r="G65" i="109" s="1"/>
  <c r="E69" i="109"/>
  <c r="I69" i="109"/>
  <c r="M69" i="109"/>
  <c r="M65" i="109" s="1"/>
  <c r="Q69" i="109"/>
  <c r="Q65" i="109" s="1"/>
  <c r="U69" i="109"/>
  <c r="Y69" i="109"/>
  <c r="AC69" i="109"/>
  <c r="AG69" i="109"/>
  <c r="AG65" i="109" s="1"/>
  <c r="E52" i="109"/>
  <c r="I52" i="109"/>
  <c r="M52" i="109"/>
  <c r="M48" i="109" s="1"/>
  <c r="Q52" i="109"/>
  <c r="U52" i="109"/>
  <c r="Y52" i="109"/>
  <c r="AC52" i="109"/>
  <c r="AC48" i="109" s="1"/>
  <c r="AG52" i="109"/>
  <c r="X52" i="109"/>
  <c r="P52" i="109"/>
  <c r="C52" i="109"/>
  <c r="C48" i="109" s="1"/>
  <c r="K52" i="109"/>
  <c r="K48" i="109" s="1"/>
  <c r="O52" i="109"/>
  <c r="S52" i="109"/>
  <c r="W52" i="109"/>
  <c r="W48" i="109" s="1"/>
  <c r="AE52" i="109"/>
  <c r="AJ52" i="109"/>
  <c r="W33" i="109"/>
  <c r="AF26" i="109"/>
  <c r="P26" i="109"/>
  <c r="H26" i="109"/>
  <c r="AE26" i="109"/>
  <c r="X26" i="109"/>
  <c r="N52" i="122"/>
  <c r="N48" i="122" s="1"/>
  <c r="M69" i="122"/>
  <c r="M65" i="122" s="1"/>
  <c r="I69" i="122"/>
  <c r="I65" i="122" s="1"/>
  <c r="O39" i="122"/>
  <c r="J33" i="122"/>
  <c r="F33" i="122"/>
  <c r="O34" i="122"/>
  <c r="M33" i="122"/>
  <c r="D33" i="122"/>
  <c r="K33" i="122"/>
  <c r="G33" i="122"/>
  <c r="M26" i="122"/>
  <c r="D26" i="122"/>
  <c r="N26" i="122"/>
  <c r="AL59" i="109"/>
  <c r="AK33" i="109"/>
  <c r="AF33" i="109"/>
  <c r="AB33" i="109"/>
  <c r="X33" i="109"/>
  <c r="T33" i="109"/>
  <c r="P33" i="109"/>
  <c r="L33" i="109"/>
  <c r="H33" i="109"/>
  <c r="D33" i="109"/>
  <c r="AJ33" i="109"/>
  <c r="AE33" i="109"/>
  <c r="AA33" i="109"/>
  <c r="S33" i="109"/>
  <c r="O33" i="109"/>
  <c r="K33" i="109"/>
  <c r="G33" i="109"/>
  <c r="C33" i="109"/>
  <c r="AL41" i="109"/>
  <c r="AJ143" i="109"/>
  <c r="AE143" i="109"/>
  <c r="AA143" i="109"/>
  <c r="W143" i="109"/>
  <c r="S143" i="109"/>
  <c r="O143" i="109"/>
  <c r="K143" i="109"/>
  <c r="G143" i="109"/>
  <c r="C143" i="109"/>
  <c r="AJ26" i="109"/>
  <c r="AA26" i="109"/>
  <c r="W26" i="109"/>
  <c r="S26" i="109"/>
  <c r="K26" i="109"/>
  <c r="G26" i="109"/>
  <c r="C26" i="109"/>
  <c r="D52" i="109"/>
  <c r="L52" i="109"/>
  <c r="AK143" i="109"/>
  <c r="AB143" i="109"/>
  <c r="X143" i="109"/>
  <c r="T143" i="109"/>
  <c r="L143" i="109"/>
  <c r="H143" i="109"/>
  <c r="D143" i="109"/>
  <c r="O13" i="122"/>
  <c r="F52" i="122"/>
  <c r="F48" i="122" s="1"/>
  <c r="G26" i="122"/>
  <c r="E69" i="122"/>
  <c r="E65" i="122" s="1"/>
  <c r="AK26" i="109"/>
  <c r="AB26" i="109"/>
  <c r="T26" i="109"/>
  <c r="L26" i="109"/>
  <c r="D26" i="109"/>
  <c r="AL30" i="109"/>
  <c r="AL39" i="109"/>
  <c r="D69" i="109"/>
  <c r="H69" i="109"/>
  <c r="L69" i="109"/>
  <c r="P69" i="109"/>
  <c r="T69" i="109"/>
  <c r="X69" i="109"/>
  <c r="AB69" i="109"/>
  <c r="AF69" i="109"/>
  <c r="AK69" i="109"/>
  <c r="AH69" i="109"/>
  <c r="AD69" i="109"/>
  <c r="Z69" i="109"/>
  <c r="V69" i="109"/>
  <c r="T52" i="109"/>
  <c r="AB52" i="109"/>
  <c r="AK52" i="109"/>
  <c r="F138" i="122"/>
  <c r="E52" i="122"/>
  <c r="L26" i="122"/>
  <c r="H26" i="122"/>
  <c r="I138" i="122"/>
  <c r="L69" i="122"/>
  <c r="H69" i="122"/>
  <c r="H65" i="122" s="1"/>
  <c r="D69" i="122"/>
  <c r="D65" i="122" s="1"/>
  <c r="AL56" i="109"/>
  <c r="O36" i="122"/>
  <c r="K69" i="122"/>
  <c r="G69" i="122"/>
  <c r="N69" i="122"/>
  <c r="J69" i="122"/>
  <c r="F69" i="122"/>
  <c r="F65" i="122" s="1"/>
  <c r="AL34" i="109"/>
  <c r="AL36" i="109"/>
  <c r="R69" i="109"/>
  <c r="N69" i="109"/>
  <c r="J69" i="109"/>
  <c r="F69" i="109"/>
  <c r="AL76" i="109"/>
  <c r="AL147" i="109"/>
  <c r="H33" i="122"/>
  <c r="AL62" i="109"/>
  <c r="C33" i="122"/>
  <c r="M138" i="122"/>
  <c r="AL23" i="109"/>
  <c r="AL79" i="109"/>
  <c r="AL150" i="109"/>
  <c r="AH143" i="109"/>
  <c r="Z143" i="109"/>
  <c r="V143" i="109"/>
  <c r="N143" i="109"/>
  <c r="F143" i="109"/>
  <c r="AG143" i="109"/>
  <c r="AC143" i="109"/>
  <c r="Y143" i="109"/>
  <c r="U143" i="109"/>
  <c r="Q143" i="109"/>
  <c r="M143" i="109"/>
  <c r="I143" i="109"/>
  <c r="E143" i="109"/>
  <c r="AD143" i="109"/>
  <c r="R143" i="109"/>
  <c r="J143" i="109"/>
  <c r="AL144" i="109"/>
  <c r="AL73" i="109"/>
  <c r="AL70" i="109"/>
  <c r="AL66" i="109"/>
  <c r="F52" i="109"/>
  <c r="J52" i="109"/>
  <c r="N52" i="109"/>
  <c r="R52" i="109"/>
  <c r="V52" i="109"/>
  <c r="Z52" i="109"/>
  <c r="Z48" i="109" s="1"/>
  <c r="AD52" i="109"/>
  <c r="AH52" i="109"/>
  <c r="AL53" i="109"/>
  <c r="AH33" i="109"/>
  <c r="AD33" i="109"/>
  <c r="Z33" i="109"/>
  <c r="V33" i="109"/>
  <c r="R33" i="109"/>
  <c r="N33" i="109"/>
  <c r="J33" i="109"/>
  <c r="F33" i="109"/>
  <c r="AG33" i="109"/>
  <c r="AC33" i="109"/>
  <c r="Y33" i="109"/>
  <c r="U33" i="109"/>
  <c r="Q33" i="109"/>
  <c r="M33" i="109"/>
  <c r="I33" i="109"/>
  <c r="E33" i="109"/>
  <c r="AH26" i="109"/>
  <c r="AD26" i="109"/>
  <c r="Z26" i="109"/>
  <c r="V26" i="109"/>
  <c r="R26" i="109"/>
  <c r="N26" i="109"/>
  <c r="J26" i="109"/>
  <c r="F26" i="109"/>
  <c r="AG26" i="109"/>
  <c r="AC26" i="109"/>
  <c r="Y26" i="109"/>
  <c r="U26" i="109"/>
  <c r="Q26" i="109"/>
  <c r="M26" i="109"/>
  <c r="I26" i="109"/>
  <c r="E26" i="109"/>
  <c r="AL27" i="109"/>
  <c r="K138" i="122"/>
  <c r="E33" i="122"/>
  <c r="L33" i="122"/>
  <c r="K26" i="122"/>
  <c r="C138" i="122"/>
  <c r="N138" i="122"/>
  <c r="H138" i="122"/>
  <c r="D138" i="122"/>
  <c r="L138" i="122"/>
  <c r="E138" i="122"/>
  <c r="G138" i="122"/>
  <c r="C69" i="122"/>
  <c r="K48" i="122"/>
  <c r="D52" i="122"/>
  <c r="G48" i="122"/>
  <c r="I33" i="122"/>
  <c r="N33" i="122"/>
  <c r="J138" i="122"/>
  <c r="K65" i="122"/>
  <c r="L48" i="122"/>
  <c r="H48" i="122"/>
  <c r="M48" i="122"/>
  <c r="I48" i="122"/>
  <c r="J48" i="122"/>
  <c r="J26" i="122"/>
  <c r="I26" i="122"/>
  <c r="O23" i="122"/>
  <c r="O41" i="122"/>
  <c r="O49" i="122"/>
  <c r="E26" i="122"/>
  <c r="O30" i="122"/>
  <c r="C26" i="122"/>
  <c r="C52" i="122"/>
  <c r="O69" i="122" l="1"/>
  <c r="O52" i="122"/>
  <c r="O138" i="122"/>
  <c r="M17" i="122"/>
  <c r="D17" i="122"/>
  <c r="F17" i="122"/>
  <c r="K17" i="122"/>
  <c r="Z65" i="109"/>
  <c r="P48" i="109"/>
  <c r="AA48" i="109"/>
  <c r="AB48" i="109"/>
  <c r="AB65" i="109"/>
  <c r="AF17" i="109"/>
  <c r="AJ48" i="109"/>
  <c r="X48" i="109"/>
  <c r="U48" i="109"/>
  <c r="U65" i="109"/>
  <c r="AE65" i="109"/>
  <c r="W65" i="109"/>
  <c r="S142" i="109"/>
  <c r="AE48" i="109"/>
  <c r="AG48" i="109"/>
  <c r="Q48" i="109"/>
  <c r="L48" i="109"/>
  <c r="AA142" i="109"/>
  <c r="Y48" i="109"/>
  <c r="I48" i="109"/>
  <c r="Y65" i="109"/>
  <c r="AJ65" i="109"/>
  <c r="O65" i="109"/>
  <c r="G48" i="109"/>
  <c r="S48" i="109"/>
  <c r="H17" i="109"/>
  <c r="O48" i="109"/>
  <c r="E65" i="109"/>
  <c r="K65" i="109"/>
  <c r="H48" i="109"/>
  <c r="L17" i="109"/>
  <c r="AC65" i="109"/>
  <c r="S65" i="109"/>
  <c r="D17" i="109"/>
  <c r="O17" i="109"/>
  <c r="G17" i="109"/>
  <c r="X17" i="109"/>
  <c r="AH17" i="109"/>
  <c r="O142" i="109"/>
  <c r="N17" i="122"/>
  <c r="L65" i="109"/>
  <c r="E48" i="109"/>
  <c r="D48" i="109"/>
  <c r="J65" i="109"/>
  <c r="I65" i="109"/>
  <c r="E142" i="109"/>
  <c r="U142" i="109"/>
  <c r="F142" i="109"/>
  <c r="AH142" i="109"/>
  <c r="L142" i="109"/>
  <c r="AK142" i="109"/>
  <c r="C142" i="109"/>
  <c r="AJ142" i="109"/>
  <c r="J142" i="109"/>
  <c r="I142" i="109"/>
  <c r="Y142" i="109"/>
  <c r="N142" i="109"/>
  <c r="T142" i="109"/>
  <c r="G142" i="109"/>
  <c r="W142" i="109"/>
  <c r="P142" i="109"/>
  <c r="R142" i="109"/>
  <c r="M142" i="109"/>
  <c r="AC142" i="109"/>
  <c r="V142" i="109"/>
  <c r="D142" i="109"/>
  <c r="X142" i="109"/>
  <c r="K142" i="109"/>
  <c r="AD142" i="109"/>
  <c r="Q142" i="109"/>
  <c r="AG142" i="109"/>
  <c r="Z142" i="109"/>
  <c r="H142" i="109"/>
  <c r="AB142" i="109"/>
  <c r="AE142" i="109"/>
  <c r="AF142" i="109"/>
  <c r="AD65" i="109"/>
  <c r="R65" i="109"/>
  <c r="V65" i="109"/>
  <c r="AK65" i="109"/>
  <c r="T65" i="109"/>
  <c r="D65" i="109"/>
  <c r="F65" i="109"/>
  <c r="AF65" i="109"/>
  <c r="P65" i="109"/>
  <c r="N65" i="109"/>
  <c r="AH65" i="109"/>
  <c r="X65" i="109"/>
  <c r="H65" i="109"/>
  <c r="J48" i="109"/>
  <c r="F48" i="109"/>
  <c r="AK48" i="109"/>
  <c r="AH48" i="109"/>
  <c r="R48" i="109"/>
  <c r="V48" i="109"/>
  <c r="AD48" i="109"/>
  <c r="N48" i="109"/>
  <c r="T48" i="109"/>
  <c r="C17" i="109"/>
  <c r="AE17" i="109"/>
  <c r="AJ17" i="109"/>
  <c r="P17" i="109"/>
  <c r="Q17" i="109"/>
  <c r="AG17" i="109"/>
  <c r="R17" i="109"/>
  <c r="AB17" i="109"/>
  <c r="AA17" i="109"/>
  <c r="I17" i="109"/>
  <c r="Y17" i="109"/>
  <c r="J17" i="109"/>
  <c r="Z17" i="109"/>
  <c r="M17" i="109"/>
  <c r="AC17" i="109"/>
  <c r="N17" i="109"/>
  <c r="AD17" i="109"/>
  <c r="S17" i="109"/>
  <c r="K17" i="109"/>
  <c r="T17" i="109"/>
  <c r="W17" i="109"/>
  <c r="G137" i="122"/>
  <c r="H137" i="122"/>
  <c r="G65" i="122"/>
  <c r="D48" i="122"/>
  <c r="E137" i="122"/>
  <c r="N137" i="122"/>
  <c r="L65" i="122"/>
  <c r="E48" i="122"/>
  <c r="J137" i="122"/>
  <c r="L137" i="122"/>
  <c r="C137" i="122"/>
  <c r="K137" i="122"/>
  <c r="J65" i="122"/>
  <c r="I137" i="122"/>
  <c r="F137" i="122"/>
  <c r="F47" i="122" s="1"/>
  <c r="C65" i="122"/>
  <c r="D137" i="122"/>
  <c r="M137" i="122"/>
  <c r="N65" i="122"/>
  <c r="O33" i="122"/>
  <c r="J17" i="122"/>
  <c r="G17" i="122"/>
  <c r="AL69" i="109"/>
  <c r="U17" i="109"/>
  <c r="H17" i="122"/>
  <c r="AK17" i="109"/>
  <c r="E17" i="122"/>
  <c r="L17" i="122"/>
  <c r="C17" i="122"/>
  <c r="AL33" i="109"/>
  <c r="AL26" i="109"/>
  <c r="AL143" i="109"/>
  <c r="AL52" i="109"/>
  <c r="F17" i="109"/>
  <c r="V17" i="109"/>
  <c r="E17" i="109"/>
  <c r="I17" i="122"/>
  <c r="O26" i="122"/>
  <c r="C48" i="122"/>
  <c r="G47" i="122" l="1"/>
  <c r="AL17" i="109"/>
  <c r="O65" i="122"/>
  <c r="O137" i="122"/>
  <c r="M47" i="122"/>
  <c r="H47" i="122"/>
  <c r="K47" i="122"/>
  <c r="I47" i="122"/>
  <c r="L47" i="122"/>
  <c r="N47" i="122"/>
  <c r="J47" i="122"/>
  <c r="O48" i="122"/>
  <c r="D47" i="122"/>
  <c r="E47" i="122"/>
  <c r="AB47" i="109"/>
  <c r="K47" i="109"/>
  <c r="AC47" i="109"/>
  <c r="AJ47" i="109"/>
  <c r="S47" i="109"/>
  <c r="P47" i="109"/>
  <c r="M47" i="109"/>
  <c r="G47" i="109"/>
  <c r="Y47" i="109"/>
  <c r="C47" i="109"/>
  <c r="AA47" i="109"/>
  <c r="AD47" i="109"/>
  <c r="N47" i="109"/>
  <c r="R47" i="109"/>
  <c r="J47" i="109"/>
  <c r="U47" i="109"/>
  <c r="D47" i="109"/>
  <c r="Q47" i="109"/>
  <c r="AH47" i="109"/>
  <c r="V47" i="109"/>
  <c r="E47" i="109"/>
  <c r="X47" i="109"/>
  <c r="O47" i="109"/>
  <c r="AK47" i="109"/>
  <c r="AL65" i="109"/>
  <c r="T47" i="109"/>
  <c r="AL48" i="109"/>
  <c r="F47" i="109"/>
  <c r="H47" i="109"/>
  <c r="W47" i="109"/>
  <c r="L47" i="109"/>
  <c r="AE47" i="109"/>
  <c r="AG47" i="109"/>
  <c r="AF47" i="109"/>
  <c r="Z47" i="109"/>
  <c r="I47" i="109"/>
  <c r="AL142" i="109"/>
  <c r="C47" i="122"/>
  <c r="O17" i="122"/>
  <c r="O47" i="122" l="1"/>
  <c r="AL47" i="109"/>
  <c r="L64" i="108"/>
  <c r="L65" i="108" s="1"/>
  <c r="K64" i="108"/>
  <c r="K65" i="108" s="1"/>
  <c r="J64" i="108"/>
  <c r="J65" i="108" s="1"/>
  <c r="I64" i="108"/>
  <c r="I65" i="108" s="1"/>
  <c r="H64" i="108"/>
  <c r="H65" i="108" s="1"/>
  <c r="G64" i="108"/>
  <c r="G65" i="108" s="1"/>
  <c r="F64" i="108"/>
  <c r="F65" i="108" s="1"/>
  <c r="L49" i="108"/>
  <c r="L18" i="108"/>
  <c r="K18" i="108"/>
  <c r="J18" i="108"/>
  <c r="M67" i="108"/>
  <c r="M64" i="108" s="1"/>
  <c r="M65" i="108" s="1"/>
  <c r="K19" i="108" l="1"/>
  <c r="L19" i="108"/>
  <c r="J19" i="108"/>
  <c r="C29" i="119" l="1"/>
  <c r="C20" i="119"/>
  <c r="C49" i="88"/>
  <c r="F41" i="99"/>
  <c r="C72" i="17" l="1"/>
  <c r="C64" i="17"/>
  <c r="C59" i="17"/>
  <c r="C22" i="17"/>
  <c r="C20" i="17" l="1"/>
  <c r="C17" i="17" l="1"/>
  <c r="C14" i="17" l="1"/>
  <c r="D58" i="119"/>
  <c r="D68" i="119" s="1"/>
  <c r="C58" i="119"/>
  <c r="C68" i="119" s="1"/>
  <c r="D51" i="119"/>
  <c r="C51" i="119"/>
  <c r="D29" i="119"/>
  <c r="D20" i="119"/>
  <c r="D16" i="119"/>
  <c r="C16" i="119"/>
  <c r="C43" i="119" l="1"/>
  <c r="C64" i="119" s="1"/>
  <c r="D43" i="119"/>
  <c r="D64" i="119" s="1"/>
  <c r="D66" i="119" l="1"/>
  <c r="D70" i="119" s="1"/>
  <c r="C66" i="119"/>
  <c r="D56" i="88"/>
  <c r="D66" i="88" s="1"/>
  <c r="C56" i="88"/>
  <c r="C66" i="88" s="1"/>
  <c r="D49" i="88"/>
  <c r="D28" i="88"/>
  <c r="C28" i="88"/>
  <c r="D20" i="88"/>
  <c r="C20" i="88"/>
  <c r="E72" i="17"/>
  <c r="E64" i="17"/>
  <c r="E59" i="17"/>
  <c r="E22" i="17"/>
  <c r="F17" i="93"/>
  <c r="E17" i="93"/>
  <c r="D17" i="93"/>
  <c r="H108" i="100"/>
  <c r="G108" i="100"/>
  <c r="F108" i="100"/>
  <c r="F111" i="100" s="1"/>
  <c r="H96" i="100"/>
  <c r="G96" i="100"/>
  <c r="H71" i="100"/>
  <c r="G71" i="100"/>
  <c r="H51" i="100"/>
  <c r="G51" i="100"/>
  <c r="H58" i="99"/>
  <c r="G58" i="99"/>
  <c r="F58" i="99"/>
  <c r="H55" i="99"/>
  <c r="G55" i="99"/>
  <c r="F55" i="99"/>
  <c r="H41" i="99"/>
  <c r="G41" i="99"/>
  <c r="H30" i="99"/>
  <c r="G30" i="99"/>
  <c r="F30" i="99"/>
  <c r="H27" i="99"/>
  <c r="G27" i="99"/>
  <c r="F27" i="99"/>
  <c r="H65" i="98"/>
  <c r="G65" i="98"/>
  <c r="F65" i="98"/>
  <c r="H20" i="98"/>
  <c r="G20" i="98"/>
  <c r="F20" i="98"/>
  <c r="H19" i="13"/>
  <c r="G19" i="13"/>
  <c r="F19" i="13"/>
  <c r="E19" i="13"/>
  <c r="D19" i="13"/>
  <c r="H24" i="13"/>
  <c r="G24" i="13"/>
  <c r="F24" i="13"/>
  <c r="E24" i="13"/>
  <c r="D24" i="13"/>
  <c r="H33" i="13"/>
  <c r="G33" i="13"/>
  <c r="H40" i="13"/>
  <c r="G40" i="13"/>
  <c r="H44" i="13"/>
  <c r="G44" i="13"/>
  <c r="F44" i="13"/>
  <c r="E44" i="13"/>
  <c r="H48" i="13"/>
  <c r="G48" i="13"/>
  <c r="F48" i="13"/>
  <c r="E48" i="13"/>
  <c r="D48" i="13"/>
  <c r="C48" i="13"/>
  <c r="C44" i="13"/>
  <c r="C24" i="13"/>
  <c r="C19" i="13"/>
  <c r="C71" i="79"/>
  <c r="C66" i="79"/>
  <c r="C58" i="79"/>
  <c r="C54" i="79"/>
  <c r="C47" i="79"/>
  <c r="C40" i="79"/>
  <c r="C28" i="79"/>
  <c r="C46" i="95"/>
  <c r="C40" i="95"/>
  <c r="C35" i="95"/>
  <c r="C18" i="95"/>
  <c r="C70" i="119" l="1"/>
  <c r="E20" i="17"/>
  <c r="E37" i="13"/>
  <c r="F37" i="13"/>
  <c r="G37" i="13"/>
  <c r="D37" i="13"/>
  <c r="H37" i="13"/>
  <c r="D30" i="13"/>
  <c r="H30" i="13"/>
  <c r="C30" i="13"/>
  <c r="E30" i="13"/>
  <c r="F30" i="13"/>
  <c r="G30" i="13"/>
  <c r="F18" i="98"/>
  <c r="G18" i="100"/>
  <c r="H18" i="100"/>
  <c r="G18" i="98"/>
  <c r="H18" i="98"/>
  <c r="C26" i="79"/>
  <c r="F39" i="99"/>
  <c r="G17" i="93"/>
  <c r="G17" i="99"/>
  <c r="H17" i="99"/>
  <c r="F17" i="99"/>
  <c r="H39" i="99"/>
  <c r="G17" i="13"/>
  <c r="D17" i="13"/>
  <c r="E17" i="13"/>
  <c r="C40" i="88"/>
  <c r="C62" i="88" s="1"/>
  <c r="D40" i="88"/>
  <c r="D62" i="88" s="1"/>
  <c r="H17" i="13"/>
  <c r="F17" i="13"/>
  <c r="G39" i="99"/>
  <c r="C37" i="13"/>
  <c r="C17" i="13"/>
  <c r="C64" i="79"/>
  <c r="C45" i="79"/>
  <c r="C16" i="95"/>
  <c r="C13" i="95" s="1"/>
  <c r="D76" i="111"/>
  <c r="D71" i="111"/>
  <c r="D66" i="111"/>
  <c r="D59" i="111"/>
  <c r="D19" i="111"/>
  <c r="C76" i="111"/>
  <c r="C71" i="111"/>
  <c r="C66" i="111"/>
  <c r="C59" i="111"/>
  <c r="F28" i="13" l="1"/>
  <c r="F15" i="13" s="1"/>
  <c r="C19" i="111"/>
  <c r="D28" i="13"/>
  <c r="E28" i="13"/>
  <c r="H71" i="98"/>
  <c r="F71" i="98"/>
  <c r="G71" i="98"/>
  <c r="E17" i="17"/>
  <c r="H28" i="13"/>
  <c r="C28" i="13"/>
  <c r="G28" i="13"/>
  <c r="H111" i="100"/>
  <c r="G111" i="100"/>
  <c r="F61" i="99"/>
  <c r="H61" i="99"/>
  <c r="G61" i="99"/>
  <c r="C17" i="79"/>
  <c r="D64" i="111"/>
  <c r="D16" i="111" s="1"/>
  <c r="D13" i="111" s="1"/>
  <c r="C64" i="111"/>
  <c r="E15" i="13" l="1"/>
  <c r="G15" i="13"/>
  <c r="D15" i="13"/>
  <c r="C15" i="13"/>
  <c r="H15" i="13"/>
  <c r="C16" i="111"/>
  <c r="D21" i="79"/>
  <c r="D23" i="79"/>
  <c r="D19" i="79"/>
  <c r="E14" i="17"/>
  <c r="C64" i="88"/>
  <c r="D64" i="88"/>
  <c r="C14" i="79"/>
  <c r="D183" i="93"/>
  <c r="C13" i="111" l="1"/>
  <c r="D17" i="79"/>
  <c r="D68" i="88"/>
  <c r="C68" i="88"/>
  <c r="D87" i="111" l="1"/>
  <c r="B91" i="93"/>
  <c r="B90" i="93"/>
  <c r="C87" i="111" l="1"/>
  <c r="F183" i="93"/>
  <c r="E183" i="93"/>
  <c r="G183" i="93" l="1"/>
  <c r="C17" i="123" l="1"/>
  <c r="AL13" i="109"/>
  <c r="AL15" i="109"/>
</calcChain>
</file>

<file path=xl/sharedStrings.xml><?xml version="1.0" encoding="utf-8"?>
<sst xmlns="http://schemas.openxmlformats.org/spreadsheetml/2006/main" count="2301" uniqueCount="967">
  <si>
    <t>Gob. de la Ciudad de Buenos Aires</t>
  </si>
  <si>
    <t>Jujuy</t>
  </si>
  <si>
    <t>La Pampa</t>
  </si>
  <si>
    <t>La Rioja</t>
  </si>
  <si>
    <t>Mendoza</t>
  </si>
  <si>
    <t>Misiones</t>
  </si>
  <si>
    <t>Neuquén</t>
  </si>
  <si>
    <t>Río Negro</t>
  </si>
  <si>
    <t>Salta</t>
  </si>
  <si>
    <t>San Juan</t>
  </si>
  <si>
    <t>San Luis</t>
  </si>
  <si>
    <t>Santa Cruz</t>
  </si>
  <si>
    <t>Santa Fe</t>
  </si>
  <si>
    <t>Santiago del Estero</t>
  </si>
  <si>
    <t>Tierra del Fuego</t>
  </si>
  <si>
    <t>Tucumán</t>
  </si>
  <si>
    <t xml:space="preserve"> GARANTÍAS PLAN BRADY </t>
  </si>
  <si>
    <t>. BONO CUPÓN CERO DE 30 AÑOS DEL TESORO ESTADOUNIDENSE</t>
  </si>
  <si>
    <t>. GARANTÍA POR INTERESES</t>
  </si>
  <si>
    <t>. BONO CUPÓN CERO DEL KREDITANSTALT FUR WIEDERAUFBAU</t>
  </si>
  <si>
    <t>Par/$+CER/T.Fija/2038</t>
  </si>
  <si>
    <t>Par/U$S/T.Fija/2038</t>
  </si>
  <si>
    <t>Par/EUR/T.Fija/2038</t>
  </si>
  <si>
    <t>Par/JPY/T.Fija/2038</t>
  </si>
  <si>
    <t>Discount/$+CER/5,83%/2033</t>
  </si>
  <si>
    <t>Discount/U$S/8,28%/2033</t>
  </si>
  <si>
    <t>Discount/EUR/7,82%/2033</t>
  </si>
  <si>
    <t>Discount/JPY/4,33%/2033</t>
  </si>
  <si>
    <t>CUASIPAR/$+CER/3,31%/2045</t>
  </si>
  <si>
    <t>U$S - LEY NY (TVPY-TVYO)</t>
  </si>
  <si>
    <t>CHF</t>
  </si>
  <si>
    <t>(Operaciones valuadas a la fecha de registro)</t>
  </si>
  <si>
    <t>ORGANISMOS</t>
  </si>
  <si>
    <t>FMI</t>
  </si>
  <si>
    <t>DESEMBOLSOS</t>
  </si>
  <si>
    <t>CAPITAL REEMBOLSADO</t>
  </si>
  <si>
    <t>CAPITAL NETO</t>
  </si>
  <si>
    <t>INTERESES PAGADOS</t>
  </si>
  <si>
    <t>FLUJO NETO ANUAL</t>
  </si>
  <si>
    <t>BID</t>
  </si>
  <si>
    <t>BIRF</t>
  </si>
  <si>
    <t>TOTAL INTERESES PAGADOS</t>
  </si>
  <si>
    <t>FLUJO NETO TOTAL</t>
  </si>
  <si>
    <t xml:space="preserve">       Letras del Tesoro</t>
  </si>
  <si>
    <t xml:space="preserve">       Otros préstamos</t>
  </si>
  <si>
    <t>Variación</t>
  </si>
  <si>
    <t>S/Saldos</t>
  </si>
  <si>
    <t>S/Atrasos</t>
  </si>
  <si>
    <t xml:space="preserve">- En años - </t>
  </si>
  <si>
    <t xml:space="preserve"> Total Préstamos </t>
  </si>
  <si>
    <t>Otros</t>
  </si>
  <si>
    <t>Tasa Cero</t>
  </si>
  <si>
    <t>Tipo de Cambio (excluye deudas ajustables por CER)</t>
  </si>
  <si>
    <t>Variación de la deuda ajustable por CER (efectos tipo de cambio y CER)</t>
  </si>
  <si>
    <t>Capitalización de Bonos del Canje, Préstamos Garantizados, Pagaré Banco Nación, Bocones y Otros</t>
  </si>
  <si>
    <t>PRÉSTAMOS</t>
  </si>
  <si>
    <t>Dto.1023/7-7-95/RIO NEGRO</t>
  </si>
  <si>
    <t>Otras Operaciones (Registro CCF, amparos y excepciones y otros ajustes)</t>
  </si>
  <si>
    <t>VIDA PROMEDIO TOTAL</t>
  </si>
  <si>
    <t xml:space="preserve"> - Organismos Internacionales</t>
  </si>
  <si>
    <t xml:space="preserve"> - Organismos Oficiales</t>
  </si>
  <si>
    <t xml:space="preserve"> - Préstamos Garantizados (Canje Noviembre 2001)</t>
  </si>
  <si>
    <t>Efecto de las diferencias de cambio del período sobre el stock de deuda</t>
  </si>
  <si>
    <t xml:space="preserve"> - Banca Comercial</t>
  </si>
  <si>
    <t xml:space="preserve"> - Otros Acreedores</t>
  </si>
  <si>
    <t xml:space="preserve">TOTAL </t>
  </si>
  <si>
    <t xml:space="preserve">   CORTO PLAZO</t>
  </si>
  <si>
    <t xml:space="preserve">   MEDIANO Y LARGO PLAZO</t>
  </si>
  <si>
    <t>Organismos Internacionales</t>
  </si>
  <si>
    <t xml:space="preserve"> . BIRF</t>
  </si>
  <si>
    <t xml:space="preserve"> . BID</t>
  </si>
  <si>
    <t xml:space="preserve"> . Otros</t>
  </si>
  <si>
    <t>Préstamos Garantizados</t>
  </si>
  <si>
    <t xml:space="preserve"> . En moneda nacional ajustable por CER</t>
  </si>
  <si>
    <t xml:space="preserve"> . En moneda nacional no ajustable por CER</t>
  </si>
  <si>
    <t>Banca Comercial</t>
  </si>
  <si>
    <t xml:space="preserve"> . En moneda extranjera</t>
  </si>
  <si>
    <t xml:space="preserve">Organismos Oficiales </t>
  </si>
  <si>
    <t xml:space="preserve"> . En moneda nacional</t>
  </si>
  <si>
    <t xml:space="preserve">    TASA PROMEDIO PONDERADA TOTAL</t>
  </si>
  <si>
    <t xml:space="preserve">       Pagaré 2019</t>
  </si>
  <si>
    <t xml:space="preserve">     Pagaré 2019</t>
  </si>
  <si>
    <t>PAR</t>
  </si>
  <si>
    <t>DESCUENTO</t>
  </si>
  <si>
    <t>A.2.3</t>
  </si>
  <si>
    <t>A.4.6</t>
  </si>
  <si>
    <t>A.4.7</t>
  </si>
  <si>
    <t>LETRA INTRANSFERIBLE - BCRA</t>
  </si>
  <si>
    <t>En moneda nacional</t>
  </si>
  <si>
    <t>Préstamos Organismos Oficiales</t>
  </si>
  <si>
    <t xml:space="preserve">     · Ajustable por CER</t>
  </si>
  <si>
    <t>Efecto de la variación de la relación Libra Esterlina/dólar</t>
  </si>
  <si>
    <t xml:space="preserve"> Pagarés del Tesoro</t>
  </si>
  <si>
    <t xml:space="preserve">          · Otros</t>
  </si>
  <si>
    <t xml:space="preserve">     · No ajustable por CER</t>
  </si>
  <si>
    <t>Evolución reciente de la deuda</t>
  </si>
  <si>
    <t>LARGO PLAZO</t>
  </si>
  <si>
    <t xml:space="preserve"> Títulos Públicos</t>
  </si>
  <si>
    <t xml:space="preserve"> Organismos Intenacionales</t>
  </si>
  <si>
    <t xml:space="preserve"> Organismos Oficiales</t>
  </si>
  <si>
    <t xml:space="preserve"> Banca Comercial</t>
  </si>
  <si>
    <t xml:space="preserve"> Adelantos Transitorios</t>
  </si>
  <si>
    <t xml:space="preserve"> Letras del Tesoro</t>
  </si>
  <si>
    <t>Bonos de Consolidación</t>
  </si>
  <si>
    <t>Serie de Tipos de Cambio y Coeficiente de Estabilización de Referencia</t>
  </si>
  <si>
    <t>Fecha</t>
  </si>
  <si>
    <t>CER</t>
  </si>
  <si>
    <t>USD / Peso</t>
  </si>
  <si>
    <t>Euro (Ref) / Peso</t>
  </si>
  <si>
    <t xml:space="preserve">     Financiamiento BNA</t>
  </si>
  <si>
    <t xml:space="preserve">     Otros</t>
  </si>
  <si>
    <t xml:space="preserve"> CLASIFICADO POR DEUDA DIRECTA E INDIRECTA</t>
  </si>
  <si>
    <t>Efecto de la variación de la relación Peso/dólar en deudas en pesos no ajustadas por CER</t>
  </si>
  <si>
    <t>Efecto de la variación de la relación Euro/dólar</t>
  </si>
  <si>
    <t>Efecto de la variación de la relación Yen/dólar</t>
  </si>
  <si>
    <t>Efecto de la variación de la relación Franco Suizo/dólar</t>
  </si>
  <si>
    <t>En moneda extranjera</t>
  </si>
  <si>
    <t>TOTAL DEUDA DENOMINADA EN PESOS</t>
  </si>
  <si>
    <t xml:space="preserve">     · Deuda ajustable por CER</t>
  </si>
  <si>
    <t>TOTAL DEUDA EN MONEDA EXTRANJERA</t>
  </si>
  <si>
    <t xml:space="preserve">    - Moneda extranjera </t>
  </si>
  <si>
    <t xml:space="preserve"> - EN SITUACIÓN DE PAGO DIFERIDO</t>
  </si>
  <si>
    <t>VALORES NEGOCIABLES VINCULADOS AL PBI</t>
  </si>
  <si>
    <t>LETRAS ADQUIRIDAS POR EL BCRA</t>
  </si>
  <si>
    <t>Otros Cuadros</t>
  </si>
  <si>
    <t>Valores Negociables Vinculados al PBI</t>
  </si>
  <si>
    <t>A.1.4</t>
  </si>
  <si>
    <t>A.1.5</t>
  </si>
  <si>
    <t>A.1.6</t>
  </si>
  <si>
    <t>A.1.7</t>
  </si>
  <si>
    <t>A.1.8</t>
  </si>
  <si>
    <t>A.1.9</t>
  </si>
  <si>
    <t>A.1.10</t>
  </si>
  <si>
    <t>A.3.1</t>
  </si>
  <si>
    <t>A.3.2</t>
  </si>
  <si>
    <t>A.3.3</t>
  </si>
  <si>
    <t>A.3.4</t>
  </si>
  <si>
    <t>A.3.5</t>
  </si>
  <si>
    <t>A.3.6</t>
  </si>
  <si>
    <t>A.3.7</t>
  </si>
  <si>
    <t>A.3.8</t>
  </si>
  <si>
    <t>A.4.1</t>
  </si>
  <si>
    <t>A.4.2</t>
  </si>
  <si>
    <t>A.4.3</t>
  </si>
  <si>
    <t>A.4.4</t>
  </si>
  <si>
    <t>A.4.5</t>
  </si>
  <si>
    <t xml:space="preserve">          · Bocones</t>
  </si>
  <si>
    <t>SECRETARIA DE FINANZAS</t>
  </si>
  <si>
    <t>Marzo</t>
  </si>
  <si>
    <t>Diciembre</t>
  </si>
  <si>
    <t>EUROLETRA/JPY/6%/2005</t>
  </si>
  <si>
    <t>EUROLETRA/JPY/5%/2002</t>
  </si>
  <si>
    <t>EUROLETRA/DEM/7%/2004</t>
  </si>
  <si>
    <t>EUROLETRA/DEM/8%/2009</t>
  </si>
  <si>
    <t>EUROLETRA/EUR/11%-8%/2008</t>
  </si>
  <si>
    <t>EUROLETRA/DEM/7,875%/2005</t>
  </si>
  <si>
    <t>EUROLETRA/DEM/14%-9%/2008</t>
  </si>
  <si>
    <t>BONO R.A./JPY/5,40%/2003</t>
  </si>
  <si>
    <t>BONO R.A./EUR/9%/2003</t>
  </si>
  <si>
    <t>SAMURAI/JPY/5,125%/2004</t>
  </si>
  <si>
    <t xml:space="preserve">TOTAL GENERAL </t>
  </si>
  <si>
    <t xml:space="preserve">     Deuda no ajustable por CER</t>
  </si>
  <si>
    <t xml:space="preserve">        Tasa fija</t>
  </si>
  <si>
    <t xml:space="preserve">        Tasa Cero</t>
  </si>
  <si>
    <t xml:space="preserve">     Deuda ajustable por CER</t>
  </si>
  <si>
    <t xml:space="preserve">        Tasas Variables</t>
  </si>
  <si>
    <t xml:space="preserve">               Otras tasas variables</t>
  </si>
  <si>
    <t>Abril</t>
  </si>
  <si>
    <t>Octubre</t>
  </si>
  <si>
    <t>Noviembre</t>
  </si>
  <si>
    <t>Febrero</t>
  </si>
  <si>
    <t>Mayo</t>
  </si>
  <si>
    <t>A.2.1</t>
  </si>
  <si>
    <t>A.2.2</t>
  </si>
  <si>
    <t xml:space="preserve">  ORGANISMOS INTERNACIONALES</t>
  </si>
  <si>
    <t xml:space="preserve">  ADELANTOS TRANSITORIOS BCRA</t>
  </si>
  <si>
    <t xml:space="preserve">  ORGANISMOS OFICIALES</t>
  </si>
  <si>
    <t xml:space="preserve">  BANCA COMERCIAL</t>
  </si>
  <si>
    <t xml:space="preserve">  OTROS ACREEDORES</t>
  </si>
  <si>
    <t>Moneda extranjera</t>
  </si>
  <si>
    <t>(En millones de u$s)</t>
  </si>
  <si>
    <t>ÍNDICE</t>
  </si>
  <si>
    <t>HOJA</t>
  </si>
  <si>
    <t>CONTENIDO</t>
  </si>
  <si>
    <t>A.1.1</t>
  </si>
  <si>
    <t>Activos financieros de la Administración Pública Nacional</t>
  </si>
  <si>
    <t>Títulos públicos y préstamos garantizados emitidos en moneda nacional y ajustables por CER</t>
  </si>
  <si>
    <t>Títulos públicos emitidos en moneda extranjera</t>
  </si>
  <si>
    <t>Moneda de origen</t>
  </si>
  <si>
    <t>EN MONEDA NACIONAL</t>
  </si>
  <si>
    <t>II- ORGANISMOS INTERNACIONALES - FONDO FIDUCIARIO PARA LA RECONSTRUCCIÓN DE EMPRESAS</t>
  </si>
  <si>
    <t>EUROLETRA/$/11,75%/2007</t>
  </si>
  <si>
    <t>EUROLETRA/$/8,75%/2002</t>
  </si>
  <si>
    <t>Dto.1023/7-7-95/CHACO</t>
  </si>
  <si>
    <t>Dto.1023/7-7-95/CHUBUT</t>
  </si>
  <si>
    <t>Dto.1023/7-7-95/SALTA</t>
  </si>
  <si>
    <t>Dto.1023/7-7-95/SANT. ESTERO</t>
  </si>
  <si>
    <t>EN MONEDA NACIONAL AJUSTABLE POR CER</t>
  </si>
  <si>
    <t>EN MONEDA EXTRANJERA</t>
  </si>
  <si>
    <t>EUROLETRA/CHF/7%/2003</t>
  </si>
  <si>
    <t>EUR</t>
  </si>
  <si>
    <t>PAR BONDS/DEM/5,87%/2023</t>
  </si>
  <si>
    <t>EUROLETRA/EUR/8,75%/2003</t>
  </si>
  <si>
    <t>BONO R.A./EUR/10%/2007</t>
  </si>
  <si>
    <t>EUROLETRA/ATS/7%/2004</t>
  </si>
  <si>
    <t>BONO R.A./EUR/9%/2006</t>
  </si>
  <si>
    <t>BONO R.A./EUR/10%/2004</t>
  </si>
  <si>
    <t>BONO R.A./EUR/9,75%/2003</t>
  </si>
  <si>
    <t>EUROLETRA/EUR/10%/2005</t>
  </si>
  <si>
    <t>BONO R.A./EUR/10,25%/2007</t>
  </si>
  <si>
    <t>EUROLETRA/EUR/8,125%/2004</t>
  </si>
  <si>
    <t>EUROLETRA/EUR/9%/2005</t>
  </si>
  <si>
    <t>EUROLETRA/ITL/11%/2003</t>
  </si>
  <si>
    <t>EUROLETRA/ITL/10%/2007</t>
  </si>
  <si>
    <t>EUROLETRA/ITL/LIBOR+1,6%/2004</t>
  </si>
  <si>
    <t>EUROLETRA/ITL/9,25%-7%/2004</t>
  </si>
  <si>
    <t>EUROLETRA/ITL/9%-7%/2004</t>
  </si>
  <si>
    <t>EUROLETRA/DEM/10,25%/2003</t>
  </si>
  <si>
    <t>EUROLETRA/DEM/11,25%/2006</t>
  </si>
  <si>
    <t>EUROLETRA/DEM/11,75%/2011</t>
  </si>
  <si>
    <t>EUROLETRA/DEM/9%/2003</t>
  </si>
  <si>
    <t>EUROLETRA/DEM/11,75%/2026</t>
  </si>
  <si>
    <t>BONO R.A./EUR/10%-8%/2008</t>
  </si>
  <si>
    <t>GLOBAL BOND/EUR/8,125%/2008</t>
  </si>
  <si>
    <t>BONO R.A./EUR/8%/2002</t>
  </si>
  <si>
    <t>BONO R.A./EUR/15%-8%/2008</t>
  </si>
  <si>
    <t>EUROLETRA/ITL/10,375%-8%/2009</t>
  </si>
  <si>
    <t>BONO R.A./EUR/9,50%/2004</t>
  </si>
  <si>
    <t>BONO R.A./EUR/14%-8%/2008</t>
  </si>
  <si>
    <t>Badlar Bancos Privados + 2,50%</t>
  </si>
  <si>
    <t>BONO R.A./EUR/9%/2009</t>
  </si>
  <si>
    <t>EUROLETRA/EUR/7,125%/2002</t>
  </si>
  <si>
    <t>BONO R.A./EUR/EURIBOR+4%/2003</t>
  </si>
  <si>
    <t>BONO R.A./EUR/9,25%/2002</t>
  </si>
  <si>
    <t>EUROLETRA/GBP/10%/2007</t>
  </si>
  <si>
    <t>GBP</t>
  </si>
  <si>
    <t>JPY</t>
  </si>
  <si>
    <t>USD</t>
  </si>
  <si>
    <t>Indice</t>
  </si>
  <si>
    <t>LETRAS DEL TESORO</t>
  </si>
  <si>
    <t>POR TRIMESTRE Y POR INSTRUMENTO</t>
  </si>
  <si>
    <t>En miles de u$s - TC del trimestre</t>
  </si>
  <si>
    <t>INSTRUMENTO</t>
  </si>
  <si>
    <t>AMPAROS</t>
  </si>
  <si>
    <t>A.1.2</t>
  </si>
  <si>
    <t xml:space="preserve">        MEDIANO Y LARGO PLAZO</t>
  </si>
  <si>
    <t>YEN - LEY JAPONESA</t>
  </si>
  <si>
    <t>Badlar Bancos Privados + 3,00%</t>
  </si>
  <si>
    <t>EMITIDOS EN MONEDA NACIONAL AJUSTABLES POR CER</t>
  </si>
  <si>
    <t xml:space="preserve">     Deuda en dólares estadounidenses</t>
  </si>
  <si>
    <t xml:space="preserve">     Deuda en Euros</t>
  </si>
  <si>
    <t xml:space="preserve">     Deuda en Yenes</t>
  </si>
  <si>
    <t>Tasa vigente</t>
  </si>
  <si>
    <t>Badlar Bancos Privados</t>
  </si>
  <si>
    <t>Tasa Vigente</t>
  </si>
  <si>
    <t>Pesos</t>
  </si>
  <si>
    <t>Pesos Ajustados por CER</t>
  </si>
  <si>
    <t xml:space="preserve"> TÍTULOS PÚBLICOS</t>
  </si>
  <si>
    <t xml:space="preserve">  LETRAS DEL TESORO</t>
  </si>
  <si>
    <t>ADELANTOS TRANSITORIOS BCRA</t>
  </si>
  <si>
    <t>Emisión Canje 2005</t>
  </si>
  <si>
    <t>Emisión Canje 2010</t>
  </si>
  <si>
    <t>Leg. Nueva York</t>
  </si>
  <si>
    <t>Leg. Argentina</t>
  </si>
  <si>
    <t xml:space="preserve"> POR MONEDA E INSTRUMENTO</t>
  </si>
  <si>
    <t xml:space="preserve">    Deuda en dólares estadounidenses</t>
  </si>
  <si>
    <t xml:space="preserve">       Organismos Internacionales</t>
  </si>
  <si>
    <t xml:space="preserve">       Organismos Oficiales</t>
  </si>
  <si>
    <t xml:space="preserve">     Deuda en pesos no ajustables por CER</t>
  </si>
  <si>
    <t xml:space="preserve">     Deuda en pesos ajustables por CER</t>
  </si>
  <si>
    <t xml:space="preserve">       Títulos Públicos </t>
  </si>
  <si>
    <t xml:space="preserve">       Préstamos garantizados</t>
  </si>
  <si>
    <t xml:space="preserve">     Deuda en euros</t>
  </si>
  <si>
    <t xml:space="preserve">     Deuda en yenes</t>
  </si>
  <si>
    <t xml:space="preserve">     Deuda en otras monedas extranjeras</t>
  </si>
  <si>
    <t xml:space="preserve">    - Capital </t>
  </si>
  <si>
    <t>Activos financieros con cargo a provincias</t>
  </si>
  <si>
    <t>Indicadores de sostenibilidad de la Deuda Pública.</t>
  </si>
  <si>
    <t>Títulos públicos, letras del tesoro y préstamos garantizados emitidos en moneda nacional</t>
  </si>
  <si>
    <t>Flujos netos anuales con Organismos internacionales</t>
  </si>
  <si>
    <t>U$S - LEY ARG (TVPA)</t>
  </si>
  <si>
    <t>ARP - LEY ARG (TVPP)</t>
  </si>
  <si>
    <t>EUR - LEY INGLESA (TVPE)</t>
  </si>
  <si>
    <t>A.1.3</t>
  </si>
  <si>
    <t xml:space="preserve">    PRÉSTAMOS GARANTIZADOS</t>
  </si>
  <si>
    <t xml:space="preserve">  VARIACIONES</t>
  </si>
  <si>
    <t>Préstamos Organismos Multilaterales</t>
  </si>
  <si>
    <t xml:space="preserve"> 2 - Amortizaciones y Cancelaciones</t>
  </si>
  <si>
    <t>III- CON CARGO A PROVINCIAS</t>
  </si>
  <si>
    <t xml:space="preserve">   - BID</t>
  </si>
  <si>
    <t xml:space="preserve">   - BIRF</t>
  </si>
  <si>
    <t xml:space="preserve">   - FONPLATA</t>
  </si>
  <si>
    <t xml:space="preserve">   - FIDA</t>
  </si>
  <si>
    <t xml:space="preserve">    ORGANISMOS OFICIALES</t>
  </si>
  <si>
    <t xml:space="preserve">    ORGANISMOS INTERNACIONALES</t>
  </si>
  <si>
    <t xml:space="preserve">    BANCA COMERCIAL</t>
  </si>
  <si>
    <t xml:space="preserve">    - Moneda nacional</t>
  </si>
  <si>
    <t>Saldo Bruto</t>
  </si>
  <si>
    <t>Miles de u$s</t>
  </si>
  <si>
    <t>Miles de $</t>
  </si>
  <si>
    <t xml:space="preserve">    CAPITAL</t>
  </si>
  <si>
    <t xml:space="preserve"> POR INSTRUMENTO Y POR TIPO DE PLAZO</t>
  </si>
  <si>
    <t xml:space="preserve">    ADELANTOS TRANSITORIOS BCRA</t>
  </si>
  <si>
    <t>OTROS</t>
  </si>
  <si>
    <t>TOTAL</t>
  </si>
  <si>
    <t xml:space="preserve">   - CAF</t>
  </si>
  <si>
    <t>FLUJOS Y VARIACIONES</t>
  </si>
  <si>
    <t xml:space="preserve">ACTIVOS FINANCIEROS </t>
  </si>
  <si>
    <t xml:space="preserve"> - En miles u$s -</t>
  </si>
  <si>
    <t>Concepto</t>
  </si>
  <si>
    <t>Capital</t>
  </si>
  <si>
    <t>Acumulado</t>
  </si>
  <si>
    <t>. ORGANISMOS INTERNACIONALES</t>
  </si>
  <si>
    <t>Moneda</t>
  </si>
  <si>
    <t>%</t>
  </si>
  <si>
    <t xml:space="preserve"> </t>
  </si>
  <si>
    <t>Denominación</t>
  </si>
  <si>
    <t>Vencimiento</t>
  </si>
  <si>
    <t>Total</t>
  </si>
  <si>
    <t>EMITIDOS EN MONEDA NACIONAL</t>
  </si>
  <si>
    <t>En miles de u$s</t>
  </si>
  <si>
    <t>Fecha de emisión</t>
  </si>
  <si>
    <t>Valor nominal original en circulación</t>
  </si>
  <si>
    <t>BOCONES</t>
  </si>
  <si>
    <t>AMPAROS Y EXCEPCIONES</t>
  </si>
  <si>
    <t>PTMO. GAR. TASA FIJA PRO 7 $</t>
  </si>
  <si>
    <t>(Continuación)</t>
  </si>
  <si>
    <t>TOTALES</t>
  </si>
  <si>
    <t>TIPO DE ACREEDOR</t>
  </si>
  <si>
    <t>Junio</t>
  </si>
  <si>
    <t xml:space="preserve">    LETRAS DEL TESORO</t>
  </si>
  <si>
    <t>Dto.1023/7-7-95/M.C.B.A.</t>
  </si>
  <si>
    <t>SECRETARÍA DE FINANZAS</t>
  </si>
  <si>
    <t>TÍTULOS PÚBLICOS</t>
  </si>
  <si>
    <t xml:space="preserve">    INTERÉS</t>
  </si>
  <si>
    <t>TÍTULOS PÚBLICOS Y LETRAS DEL TESORO</t>
  </si>
  <si>
    <t>I- TÍTULOS COLOCADOS</t>
  </si>
  <si>
    <t xml:space="preserve"> 1 - Financiamiento</t>
  </si>
  <si>
    <t xml:space="preserve"> a) Financiamiento, neto de amortizaciones ( 1 - 2 )</t>
  </si>
  <si>
    <t>PTMO. GAR. TASA FIJA GL19</t>
  </si>
  <si>
    <t>PTMO. GAR. TASA VAR. PRO 8</t>
  </si>
  <si>
    <t>PTMO. GAR. TASA FIJA GL 20</t>
  </si>
  <si>
    <t>PTMO. GAR. TASA VAR. GL 20</t>
  </si>
  <si>
    <t>PTMO. GAR. TASA FIJA BONTE 27</t>
  </si>
  <si>
    <t>PTMO. GAR. TASA FIJA GL 27</t>
  </si>
  <si>
    <t>PTMO. GAR. TASA VAR. GL 27</t>
  </si>
  <si>
    <t>PTMO. GAR. TASA VAR. GL 30</t>
  </si>
  <si>
    <t>PTMO. GAR. TASA FIJA GL 30</t>
  </si>
  <si>
    <t>PTMO. GAR. TASA FIJA GL 31</t>
  </si>
  <si>
    <t>PTMO. GAR. TASA FIJA GL 31 MEGA</t>
  </si>
  <si>
    <t>PTMO. GAR. TASA VAR. GL 31 MEGA</t>
  </si>
  <si>
    <t>PTMO. GAR. CERT. CAP. B.N.A. 2018</t>
  </si>
  <si>
    <t>ACTIVOS FINANCIEROS - CON CARGO A LAS PROVINCIAS</t>
  </si>
  <si>
    <t>Provincia</t>
  </si>
  <si>
    <t>Buenos Aires</t>
  </si>
  <si>
    <t>Catamarca</t>
  </si>
  <si>
    <t>Chaco</t>
  </si>
  <si>
    <t>Chubut</t>
  </si>
  <si>
    <t>Córdoba</t>
  </si>
  <si>
    <t>Corrientes</t>
  </si>
  <si>
    <t>Entre Ríos</t>
  </si>
  <si>
    <t>Formosa</t>
  </si>
  <si>
    <t>Valor nominal residual en circulación (1)</t>
  </si>
  <si>
    <t>Valor nominal actualizado en circulación (2)</t>
  </si>
  <si>
    <t>Valor nominal original en circulación (1)</t>
  </si>
  <si>
    <t>Valor nominal residual en circulación (2)</t>
  </si>
  <si>
    <t xml:space="preserve">Valor nominal actualizado en circulación (3) </t>
  </si>
  <si>
    <t xml:space="preserve">(1) En el caso de los préstamos garantizados, el monto surge de multiplicar por 1,40 el VNO en circulación. </t>
  </si>
  <si>
    <t>Atrasos de Interés (1)</t>
  </si>
  <si>
    <t>(1) No incluye intereses moratorios ni punitorios.</t>
  </si>
  <si>
    <t>Efecto de la variación de la relación DEG/dólar (1)</t>
  </si>
  <si>
    <t>Efecto de la variación de la relación del dólar con otras monedas (2)</t>
  </si>
  <si>
    <t xml:space="preserve">(1) El DEG es una canasta de monedas. </t>
  </si>
  <si>
    <t>Coeficiente de pesificación (1)</t>
  </si>
  <si>
    <t>DEUDA EN SITUACIÓN DE PAGO NORMAL (1)</t>
  </si>
  <si>
    <t>OTROS (1)</t>
  </si>
  <si>
    <t>(1) Incluye bonos de consolidación, amparos y excepciones.</t>
  </si>
  <si>
    <t>Organismos Internacionales - Principal a Cargo de Provincias (1)</t>
  </si>
  <si>
    <t xml:space="preserve">        CORTO PLAZO (2)</t>
  </si>
  <si>
    <t>PAGARÉS DEL TESORO</t>
  </si>
  <si>
    <t>BONAR/$/BADLAR+300pb/23-12-20</t>
  </si>
  <si>
    <t>II- DEUDA DIRECTA</t>
  </si>
  <si>
    <t>III- DEUDA INDIRECTA</t>
  </si>
  <si>
    <t>(1) Factor de conversión de dólares a pesos aplicable cuando a las obligaciones corresponde pesificarlas a un valor de 1,40 más CER (por ejemplo, depósitos bancarios y deudas del sector público, en dólares, con legislación nacional).</t>
  </si>
  <si>
    <t xml:space="preserve"> b) Emisión Bonos de Consolidación</t>
  </si>
  <si>
    <t xml:space="preserve"> (2) No incluye intereses moratorios ni punitorios.</t>
  </si>
  <si>
    <t xml:space="preserve"> Avales</t>
  </si>
  <si>
    <t xml:space="preserve">    TÍTULOS PÚBLICOS Y LETRAS DEL TESORO</t>
  </si>
  <si>
    <t xml:space="preserve">    ANTICIPO - BCRA</t>
  </si>
  <si>
    <t xml:space="preserve">    AVALES</t>
  </si>
  <si>
    <t xml:space="preserve">    BANCA</t>
  </si>
  <si>
    <t xml:space="preserve">    BILATERALES</t>
  </si>
  <si>
    <t xml:space="preserve">    OTROS</t>
  </si>
  <si>
    <t>TÍTULOS PÚBLICOS, LETRAS DEL TESORO, PRÉSTAMOS GARANTIZADOS Y PAGARÉS</t>
  </si>
  <si>
    <t>TÍTULOS PÚBLICOS, PRÉSTAMOS GARANTIZADOS Y PAGARÉS</t>
  </si>
  <si>
    <t xml:space="preserve">    BANCA COMERCIAL </t>
  </si>
  <si>
    <t xml:space="preserve"> Títulos Públicos </t>
  </si>
  <si>
    <t xml:space="preserve">  Como % del total de servicios (2)</t>
  </si>
  <si>
    <t xml:space="preserve">                Tasa Libo</t>
  </si>
  <si>
    <t xml:space="preserve">  PAGARÉS</t>
  </si>
  <si>
    <t>TOTAL DESEMBOLSOS (I)</t>
  </si>
  <si>
    <t>TOTAL CAPITAL REEMBOLSADO (II)</t>
  </si>
  <si>
    <t>CAPITAL NETO (I) + (II)</t>
  </si>
  <si>
    <t>(1) No incluye estimación del pago eventual por los Valores Negociables Vinculadas al PBI.</t>
  </si>
  <si>
    <t>Pagarés</t>
  </si>
  <si>
    <t>Adelantos Transitorios del BCRA</t>
  </si>
  <si>
    <t>Financiamiento Banco Nación</t>
  </si>
  <si>
    <t>Letras del Tesoro - Organismos Públicos</t>
  </si>
  <si>
    <t>Pagarés del Tesoro</t>
  </si>
  <si>
    <t xml:space="preserve"> - Pagarés del Tesoro</t>
  </si>
  <si>
    <t xml:space="preserve">   PRÉSTAMOS GARANTIZADOS</t>
  </si>
  <si>
    <t xml:space="preserve">     Pagaré 2038 - B.N.A.</t>
  </si>
  <si>
    <t xml:space="preserve">     Pagarés CAMMESA</t>
  </si>
  <si>
    <t>BONAR/$/BADLAR+250PB/11-03-19</t>
  </si>
  <si>
    <t>BONAR/$/BADLAR+300PB/10-06-19</t>
  </si>
  <si>
    <t>BONAR/$/BADLAR+300PB/18-08-18</t>
  </si>
  <si>
    <t>BONAR/U$S/8%/08-10-2020</t>
  </si>
  <si>
    <t xml:space="preserve">    PAGARÉS DEL TESORO</t>
  </si>
  <si>
    <t>Otros Acreedores</t>
  </si>
  <si>
    <t xml:space="preserve"> POR LEGISLACIÓN, INSTRUMENTO Y SITUACIÓN</t>
  </si>
  <si>
    <t>I- LEGISLACIÓN ARGENTINA</t>
  </si>
  <si>
    <t>PRÉSTAMOS GARANTIZADOS</t>
  </si>
  <si>
    <t>BONOS DE CONSOLIDACIÓN</t>
  </si>
  <si>
    <t>BONOS DE LA REESTRUCTURACIÓN - DTO. 1735/04 y 563/10</t>
  </si>
  <si>
    <t>PRÉSTAMOS TASA FIJA 5,00%</t>
  </si>
  <si>
    <t>PRÉSTAMOS TASA FIJA 5,50%</t>
  </si>
  <si>
    <t>ADMINISTRACIÓN PÚBLICA NACIONAL (1)</t>
  </si>
  <si>
    <t>BONAR/$/BADLAR+325/01-03-2020</t>
  </si>
  <si>
    <t xml:space="preserve">  Bonos de Consolidación en Moneda Nacional 8va. Serie</t>
  </si>
  <si>
    <t xml:space="preserve">  Bonos de Consolidación en Moneda Nacional ajustable por CER  6ta. Serie</t>
  </si>
  <si>
    <t>. CON CARGO AL MERCADO CENTRAL</t>
  </si>
  <si>
    <t>ATRASOS</t>
  </si>
  <si>
    <t xml:space="preserve">  Capital</t>
  </si>
  <si>
    <t>DEUDA A VENCER</t>
  </si>
  <si>
    <t>En moneda de origen</t>
  </si>
  <si>
    <t>Denominación (2)</t>
  </si>
  <si>
    <t>Valor remanente total (1)</t>
  </si>
  <si>
    <t>En miles de U$S</t>
  </si>
  <si>
    <t>(1) Los pagos correspondientes a las Unidades Vinculadas al PBI son contingentes y se supeditan a la concurrencia de tres condiciones:</t>
  </si>
  <si>
    <t xml:space="preserve">       1- Para el año de referencia, el PBI Real Efectivo supera el Caso Base del PBI.</t>
  </si>
  <si>
    <t xml:space="preserve">       2- Para el año de referencia, el crecimiento anual en el PBI Real Efectivo supera la tasa de crecimiento indicada para ese año en el Caso Base del PBI.</t>
  </si>
  <si>
    <t xml:space="preserve">       3- El total de los pagos efectuados sobre un Valor Negociable Vinculado al PBI no supere a 0,48 medido por unidad de moneda.</t>
  </si>
  <si>
    <t>(2) Entre paréntesis figura - cuando corresponde - el Código MAE (Mercado Abierto Electrónico) asignado a cada Valor Negociable emitido y autorizado a cotizar.</t>
  </si>
  <si>
    <t>(3)Las cantidades expresadas en Valor Nocional se refieren a los valores de los activos subyacentes (deuda reestructurada) que les dieron origen.  Los Valores Negociables Vinculados al PBI representan derechos contingentes a percibir pagos, sujeto a las condiciones establecidas en el prospecto de reestructuración de la deuda (Dec. 1735/04), incluyendo la de crecimiento del PBI argentino por encima de lo proyectado en dicho prospecto.  Dado su carácter contingente, los Valores Negociables Vinculados al PBI no están contabilizados como deuda pública.</t>
  </si>
  <si>
    <t>(4) Valor remanente total. Es la diferencia entre el máximo a pagar de 48 unidades por cada 100 de valor nocional y la suma de los montos pagados hasta la actualidad, de acuerdo con las condiciones establecidas en las respectivas normas de emisión.</t>
  </si>
  <si>
    <t>U$S-LEY ARG (TVPA)</t>
  </si>
  <si>
    <t>ARG-LEY ARG (TVPP)</t>
  </si>
  <si>
    <t>U$S-LEY NY (TVPY-TVYO)</t>
  </si>
  <si>
    <t xml:space="preserve">YEN- LEY JAPONESA </t>
  </si>
  <si>
    <t>U$S- LEY NY (TVPY-TVYO)</t>
  </si>
  <si>
    <t>U$S- LEY ARG (TVPA)</t>
  </si>
  <si>
    <t>ARP-LEY ARG (TVPP)</t>
  </si>
  <si>
    <t>EUR-LEY INGLESA (TVPE)</t>
  </si>
  <si>
    <t>YEN- LEY JAPONESA</t>
  </si>
  <si>
    <t>II- TOTAL DEUDA PÚBLICA BRUTA (III + IV + V)</t>
  </si>
  <si>
    <t xml:space="preserve"> - TOTAL DEUDA PÚBLICA BRUTA </t>
  </si>
  <si>
    <t>III- SUB-TOTAL DEUDA A VENCER</t>
  </si>
  <si>
    <t>IV- SUB-TOTAL ATRASOS</t>
  </si>
  <si>
    <t>III- MEDIANO Y LARGO PLAZO</t>
  </si>
  <si>
    <t>IV- CORTO PLAZO</t>
  </si>
  <si>
    <t xml:space="preserve">V- ATRASOS </t>
  </si>
  <si>
    <t xml:space="preserve">     CAPITAL</t>
  </si>
  <si>
    <t xml:space="preserve">     ATRASOS DE INTERÉS</t>
  </si>
  <si>
    <t xml:space="preserve">        CAPITAL</t>
  </si>
  <si>
    <t xml:space="preserve">    - Moneda extranjera</t>
  </si>
  <si>
    <t>COMPOSICIÓN POR MONEDA Y TASA</t>
  </si>
  <si>
    <t>Performing y a Reestructurar</t>
  </si>
  <si>
    <t>Total Deuda Pública Bruta</t>
  </si>
  <si>
    <t>Moneda local (1)</t>
  </si>
  <si>
    <t xml:space="preserve">        Tasa cero</t>
  </si>
  <si>
    <t xml:space="preserve">     Deuda en otras monedas extranjeras (2)</t>
  </si>
  <si>
    <t>(1) La deuda emitida en dólares, pero cuyo pago de capital e interés es en pesos, se clasifica como deuda en Moneda Local.</t>
  </si>
  <si>
    <t>A.2.4</t>
  </si>
  <si>
    <t>II- TOTAL DEUDA PÚBLICA BRUTA ( III+IV+V+VI )</t>
  </si>
  <si>
    <t>DEUDA PÚBLICA BRUTA + VALORES NEGOCIABLES VINCULADOS AL PBI</t>
  </si>
  <si>
    <t xml:space="preserve"> TOTAL DEUDA PÚBLICA BRUTA</t>
  </si>
  <si>
    <t>I- DEUDA PÚBLICA BRUTA + VALORES NEGOCIABLES VINCULADOS AL PBI ( II+VII )</t>
  </si>
  <si>
    <t xml:space="preserve"> c) Otras emisiones</t>
  </si>
  <si>
    <t xml:space="preserve"> d) Avales netos de cancelaciones</t>
  </si>
  <si>
    <t>PERFIL DE VENCIMIENTOS DE LA DEUDA EN SITUACIÓN DE PAGO REGULAR</t>
  </si>
  <si>
    <t>BIRAD/U$S/6,25%/22-04-2019</t>
  </si>
  <si>
    <t>BIRAD/U$S/6,875%/22-04-2021</t>
  </si>
  <si>
    <t>BIRAD/U$S/7,5%/22-04-2026</t>
  </si>
  <si>
    <t>BIRAD/U$S/7,625%/22-04-2046</t>
  </si>
  <si>
    <t>LETRAS DEL TESORO (1)</t>
  </si>
  <si>
    <t>TASA PROMEDIO PONDERADA (1)</t>
  </si>
  <si>
    <t>(2)  Intereses compensatorios estimados, devengados e impagos con posterioridad a la fecha de vencimiento de cada título.</t>
  </si>
  <si>
    <t>Bonos Internacionales</t>
  </si>
  <si>
    <t>BONAR/U$S/1%/05-08-2023</t>
  </si>
  <si>
    <t>BIRAD/U$S/6,625%/06-07-2028</t>
  </si>
  <si>
    <t>BONAR/U$S/0%/05-08-2019</t>
  </si>
  <si>
    <t>BIRAD/U$S/7,125%/06-07-2036</t>
  </si>
  <si>
    <t>BONTE/$/21,20%/19-09-2018</t>
  </si>
  <si>
    <t>BONCER</t>
  </si>
  <si>
    <t>BONCER/$/2,50%+CER/22-07-2021</t>
  </si>
  <si>
    <t>LETES/U$S/15-3-2002(P)</t>
  </si>
  <si>
    <t>LETES/U$S/15-2-2002(P)</t>
  </si>
  <si>
    <t>LETES/U$S/8-3-2002(P)</t>
  </si>
  <si>
    <t>LETES/U$S/22-2-2002(P)</t>
  </si>
  <si>
    <t>LETES/U$S/22-3-2002(P)</t>
  </si>
  <si>
    <t>BONEX/1992(P)</t>
  </si>
  <si>
    <t>FERROBONOS(P)</t>
  </si>
  <si>
    <t>PRE4(P)</t>
  </si>
  <si>
    <t>PRO2(P)</t>
  </si>
  <si>
    <t>PRO4(P)</t>
  </si>
  <si>
    <t>PRO6(P)</t>
  </si>
  <si>
    <t>PRO8(P)</t>
  </si>
  <si>
    <t>PRO10(P)</t>
  </si>
  <si>
    <t>PRE6(P)</t>
  </si>
  <si>
    <t>BONTES/U$S/11,75%/2006(P)</t>
  </si>
  <si>
    <t>BONTES/U$S/12,125%/2005(P)</t>
  </si>
  <si>
    <t>BONTES/U$S/11,75%/2003(P)</t>
  </si>
  <si>
    <t>BONTES/U$S/8,75%/2002(P)</t>
  </si>
  <si>
    <t>BONTES/U$S/ENC.+3,2%/2003(P)</t>
  </si>
  <si>
    <t>BONTES/U$S/11,25%/2004(P)</t>
  </si>
  <si>
    <t>BONO/U$S/ENC.+4%/2002(P)</t>
  </si>
  <si>
    <t>BONO/U$S/ENC.+3,3%/2002(P)</t>
  </si>
  <si>
    <t>BONO/U$S/9,00%/2002(P)</t>
  </si>
  <si>
    <t>BONO/U$S/ENC.+4.35%/2004(P)</t>
  </si>
  <si>
    <t>DISCOUNT/DEM/L.+0,8125%/2023</t>
  </si>
  <si>
    <t>EUROLETRA/EUR/T.FIJA/2010</t>
  </si>
  <si>
    <t>EUROLETRA/EUR/EURIB.+5,1%/2004</t>
  </si>
  <si>
    <t>EUROLETRA/EUR/9,25%/2004</t>
  </si>
  <si>
    <t>EUROLETRA/EUR/10%/2007</t>
  </si>
  <si>
    <t>EURLETRA/ITL/10%-7,625%/2007</t>
  </si>
  <si>
    <t>EUROLETRA/DEM/10,5%/2002</t>
  </si>
  <si>
    <t>EUROLETRA/DEM/8,5%/2005</t>
  </si>
  <si>
    <t>EURO-BONO/ESP/7,5%/2002</t>
  </si>
  <si>
    <t>EUROLETRA/EUR/9,5%/2028</t>
  </si>
  <si>
    <t>EUROLETRA/EUR/8,5%/2010</t>
  </si>
  <si>
    <t>EUROLETRA/ITL/LIBOR+2,5%/2005</t>
  </si>
  <si>
    <t>EUROLETRA/EUR/10,5%-7%/2004</t>
  </si>
  <si>
    <t>BONO R.A./EUR/8,5%/2004</t>
  </si>
  <si>
    <t>EUROLETRA/JPY/7,4%/2006</t>
  </si>
  <si>
    <t>EUROLETRA/JPY/7,4%/2006 II</t>
  </si>
  <si>
    <t>EUROLETRA/JPY/7,4%/2006 III</t>
  </si>
  <si>
    <t>EUROLETRA/JPY/4,4%/2004</t>
  </si>
  <si>
    <t>EUROLETRA/JPY/3,5%/2009</t>
  </si>
  <si>
    <t>BONO R.A./JPY/4,85%/2005</t>
  </si>
  <si>
    <t>PAR/U$S/6%/2023</t>
  </si>
  <si>
    <t>FLOATING RATE/U$S/L+0,8125%/05</t>
  </si>
  <si>
    <t>GLOBAL BOND/U$S/8,375%/2003</t>
  </si>
  <si>
    <t>GLOBAL BOND/U$S/11%/2006</t>
  </si>
  <si>
    <t>GLOBAL BOND/U$S/11,375%/2017</t>
  </si>
  <si>
    <t>GLOBAL BOND/U$S/9,75%/2027</t>
  </si>
  <si>
    <t>SPAN/U$S/T.DIVERSAS/2002</t>
  </si>
  <si>
    <t>FRANS/U$S/T.FLOTANTE/2005</t>
  </si>
  <si>
    <t>GLOBAL BOND/U$S/8,875%/2029</t>
  </si>
  <si>
    <t>GLOBAL BOND/U$S/11%/2005</t>
  </si>
  <si>
    <t>GLOBAL BOND/U$S/12,125%/2019</t>
  </si>
  <si>
    <t>EUROLETRA/U$S/LIBOR+5,75%/2004</t>
  </si>
  <si>
    <t>GLOBAL BOND/U$S/11,75%/2009</t>
  </si>
  <si>
    <t>GLOBAL BOND/U$S/T.CERO/2004</t>
  </si>
  <si>
    <t>GLOBAL BOND/U$S/10,25%/2030</t>
  </si>
  <si>
    <t>GLOBAL BOND/U$S/12,375%/2012</t>
  </si>
  <si>
    <t>EUROLETRA/U$S/BAD.+2,98%/2004</t>
  </si>
  <si>
    <t>EUROLETRA/U$S/ENC.+4,95%/2004</t>
  </si>
  <si>
    <t>BONTES/U$S/ENCUESTA+3,2%/2003</t>
  </si>
  <si>
    <t>GLOBAL BOND/U$S/12%/2020</t>
  </si>
  <si>
    <t>GLOBAL BOND/U$S/11,375%/2010</t>
  </si>
  <si>
    <t>BONO/U$S/ENCUESTA+4%/2002</t>
  </si>
  <si>
    <t>GLOBAL BOND/U$S/11,75%/2015</t>
  </si>
  <si>
    <t>BONO/U$S/ENCUESTA+3,3%/2002</t>
  </si>
  <si>
    <t>BONO/U$S/ENCUESTA+4.35%/2004</t>
  </si>
  <si>
    <t>BONAR/U$S/7,75 %/30-12-2022</t>
  </si>
  <si>
    <t>BONAR/U$S/7,875%/30-12-2025</t>
  </si>
  <si>
    <t>BONAR/U$S/7,875%/30-12-2027</t>
  </si>
  <si>
    <t>BONAR/U$S/9%/2018/29-11-2018</t>
  </si>
  <si>
    <t>BONAR/U$S/9%/2019/15-03-2019</t>
  </si>
  <si>
    <t>BOCON PRE.2ºS./$/C.A./02/PRE3</t>
  </si>
  <si>
    <t>BOCON PRO.1ºS./$/C.A./07/PRO1</t>
  </si>
  <si>
    <t>BOCON PRO.2ºS./$/C.A./10/PRO3</t>
  </si>
  <si>
    <t>BOCON PRO.3ºS./$/C.A./07/PRO5</t>
  </si>
  <si>
    <t>BOCON PRO.5°S./$/C.A./07/PRO9</t>
  </si>
  <si>
    <t>GLOBAL BOND/U$S/7%-15,5%/2008</t>
  </si>
  <si>
    <t>GLOBAL BOND/U$S/12,25%/2018</t>
  </si>
  <si>
    <t>GLOBAL BOND/U$S/12%/2031</t>
  </si>
  <si>
    <t>GLOBAL BOND/$/10%-12%/2008</t>
  </si>
  <si>
    <t>BOCON PRO.1ºS./U$S/L./07/PRO2</t>
  </si>
  <si>
    <t>BOCON PRO.2ºS./U$S/L./10/PRO4</t>
  </si>
  <si>
    <t>BOCON PRO.3ºS./U$S/L./07/PRO6</t>
  </si>
  <si>
    <t>BOCON PRO.5ºS./U$S/L./07/PRO10</t>
  </si>
  <si>
    <t>DISCOUNT/U$S/L.+0,8125%/2023</t>
  </si>
  <si>
    <t>Julio</t>
  </si>
  <si>
    <t>Agosto</t>
  </si>
  <si>
    <t>Septiembre</t>
  </si>
  <si>
    <t xml:space="preserve">  Interés (2)</t>
  </si>
  <si>
    <t>MINISTERIO DE FINANZAS</t>
  </si>
  <si>
    <t>BODEN Y BONAR</t>
  </si>
  <si>
    <t>BONTE/$/15,50%/17-10-2026</t>
  </si>
  <si>
    <t>BONTE/$/16,00%/17-10-2023</t>
  </si>
  <si>
    <t>BONTE/$/18,20%/03-10-2021</t>
  </si>
  <si>
    <t>BONCER/$/2,25%+CER/28-04-2020</t>
  </si>
  <si>
    <t>BIRAE/EUR/3,875%/15-01-2022</t>
  </si>
  <si>
    <t>BIRAE/EUR/5,00%/15-01-2027</t>
  </si>
  <si>
    <t xml:space="preserve">  Consolidación en Efectivo</t>
  </si>
  <si>
    <t>(2) No incluye intereses moratorios ni punitorios.</t>
  </si>
  <si>
    <t>Deuda la Administración Central por instrumento y tipo de plazo</t>
  </si>
  <si>
    <t>Deuda la Administración Central - Clasificado por Deuda Directa o Indirecta</t>
  </si>
  <si>
    <t>Deuda de la Administración Central - Por legislación, situación e instrumento</t>
  </si>
  <si>
    <t>Composición por tipo de moneda y tasa de la deuda de la Administración Central</t>
  </si>
  <si>
    <t>Tasa promedio ponderada de la deuda de la Administración Central por moneda e instrumento</t>
  </si>
  <si>
    <t>Vida promedio de la deuda de la Administración Central por instrumento</t>
  </si>
  <si>
    <t>Perfil mensual de vencimientos de capital de la deuda de la Administración Central, desagregado por instrumento - 2018</t>
  </si>
  <si>
    <t>Perfil anual de vencimientos de capital de la deuda de la Administración Central, desagregado por instrumento</t>
  </si>
  <si>
    <t>Deuda de la Administración Central por residencia del tenedor</t>
  </si>
  <si>
    <t xml:space="preserve">Perfil de vencimientos de capital de la deuda externa de la Administración Central </t>
  </si>
  <si>
    <t>DEUDA DE LA ADMINISTRACIÓN CENTRAL</t>
  </si>
  <si>
    <t xml:space="preserve">   - OFID</t>
  </si>
  <si>
    <t>BONTE/$/BADLAR+100/08-08-2019</t>
  </si>
  <si>
    <t>BIRAD/U$S/5,625%/26-01-2022</t>
  </si>
  <si>
    <t>BIRAD/U$S/6,875%/26-01-2027</t>
  </si>
  <si>
    <t>General</t>
  </si>
  <si>
    <t>EUROLETRA/DEM/12%/2016</t>
  </si>
  <si>
    <t>SERIE DE DEUDA DE LA ADMINISTRACIÓN CENTRAL</t>
  </si>
  <si>
    <t>PERFIL DE VENCIMIENTOS DE CAPITAL E INTERÉS DE LA DEUDA DE LA ADMINISTRACIÓN CENTRAL</t>
  </si>
  <si>
    <t>PERFIL MENSUAL DE VENCIMIENTOS DE CAPITAL DE LA DEUDA DE LA ADMINISTRACIÓN CENTRAL</t>
  </si>
  <si>
    <t>PERFIL MENSUAL DE VENCIMIENTOS DE INTERÉS DE LA DEUDA DE LA ADMINISTRACIÓN CENTRAL</t>
  </si>
  <si>
    <t>PERFIL ANUAL DE VENCIMIENTOS DE CAPITAL E INTERÉS DE LA DEUDA DE LA ADMINISTRACIÓN CENTRAL</t>
  </si>
  <si>
    <t>PERFIL ANUAL DE VENCIMIENTOS DE CAPITAL DE LA DEUDA DE LA ADMINISTRACIÓN CENTRAL</t>
  </si>
  <si>
    <t>PERFIL ANUAL DE VENCIMIENTOS DE INTERÉS DE LA DEUDA DE LA ADMINISTRACIÓN CENTRAL</t>
  </si>
  <si>
    <t xml:space="preserve">   Emisión Canje 2010</t>
  </si>
  <si>
    <t>POR RESIDENCIA DEL TENEDOR</t>
  </si>
  <si>
    <t>(En miles de millones de u$s)</t>
  </si>
  <si>
    <t>Período</t>
  </si>
  <si>
    <t>Total Deuda</t>
  </si>
  <si>
    <t>Deuda Externa</t>
  </si>
  <si>
    <t>Deuda Interna</t>
  </si>
  <si>
    <t xml:space="preserve">% Deuda Externa </t>
  </si>
  <si>
    <t>n/d</t>
  </si>
  <si>
    <t>2. ORGANISMOS INTERNACIONALES</t>
  </si>
  <si>
    <t>3. ACREEDORES OFICIALES</t>
  </si>
  <si>
    <t>4. BANCOS COMERCIALES</t>
  </si>
  <si>
    <t>6. LETRAS DEL TESORO</t>
  </si>
  <si>
    <t>7. PROVEEDORES Y OTROS</t>
  </si>
  <si>
    <t xml:space="preserve">8. ATRASOS </t>
  </si>
  <si>
    <t>Fuente: elaboración propia en base a las estimaciones trimestrales de la Dirección Nacional de Cuentas Internacionales, publicadas por el INDEC.</t>
  </si>
  <si>
    <t>VIDA PROMEDIO DE LA DEUDA DE LA ADMINISTRACIÓN CENTRAL</t>
  </si>
  <si>
    <t>Perfil mensual de vencimientos de interés de la deuda de la Administración Central, desagregado por instrumento - 2018</t>
  </si>
  <si>
    <t>Perfil anual de vencimientos de capital e interés de la deuda de la Administración Central</t>
  </si>
  <si>
    <t>Perfil anual de vencimientos de interés de la deuda de la Administración Central, desagregado por instrumento</t>
  </si>
  <si>
    <t>Saldo al 30/06/2017</t>
  </si>
  <si>
    <t>Badlar Bancos Privados + 3,25%</t>
  </si>
  <si>
    <t>BONAR/$/BADLAR+200/03-04-2022</t>
  </si>
  <si>
    <t>Badlar Bancos Privados + 2,00%</t>
  </si>
  <si>
    <t>BOTAPO/$/TPE/21-06-2020</t>
  </si>
  <si>
    <t>Tasa Política Económica</t>
  </si>
  <si>
    <t>BIRAD/U$S/7,125%/28-06-2117</t>
  </si>
  <si>
    <t>BIRAF/CHF/3,375%/12-10-2020</t>
  </si>
  <si>
    <t>BONAR/U$S/5,75%/18-04-2025</t>
  </si>
  <si>
    <t>BONAR/U$S/7,625%/18-04-2037</t>
  </si>
  <si>
    <t>LETES/U$S/10-08-2018</t>
  </si>
  <si>
    <t>LETES/U$S/14-12-2018</t>
  </si>
  <si>
    <t>LETES/U$S/24-08-2018</t>
  </si>
  <si>
    <t>LETES/U$S/30-11-2018</t>
  </si>
  <si>
    <t>(3) A partir del año 2050 el total de servicios corresponde al Bono del Tesoro Consolidado 2089 y al Bono Internacional USD 2117.</t>
  </si>
  <si>
    <t xml:space="preserve">     · Deuda no ajustable por CER</t>
  </si>
  <si>
    <t>2050-2117 (2)</t>
  </si>
  <si>
    <r>
      <t>CORTO PLAZO</t>
    </r>
    <r>
      <rPr>
        <b/>
        <i/>
        <sz val="11"/>
        <rFont val="Calibri"/>
        <family val="2"/>
        <scheme val="minor"/>
      </rPr>
      <t xml:space="preserve"> (1)</t>
    </r>
  </si>
  <si>
    <t xml:space="preserve"> Préstamos Garantizados</t>
  </si>
  <si>
    <t xml:space="preserve"> Garantías a las provincias</t>
  </si>
  <si>
    <t xml:space="preserve">        ATRASOS DE INTERÉS</t>
  </si>
  <si>
    <t xml:space="preserve">  Atrasos de Interés</t>
  </si>
  <si>
    <t xml:space="preserve"> - EN SITUACIÓN DE PAGO NORMAL</t>
  </si>
  <si>
    <t xml:space="preserve">    - Atrasos de Interés</t>
  </si>
  <si>
    <t>Títulos del Tesoro</t>
  </si>
  <si>
    <t xml:space="preserve">  PRÉSTAMOS GARANTIZADOS</t>
  </si>
  <si>
    <t xml:space="preserve"> TOTAL DEUDA PÚBLICA</t>
  </si>
  <si>
    <t xml:space="preserve">. CON CARGO AL BANCO CENTRAL DE LA REPÚBLICA ARGENTINA </t>
  </si>
  <si>
    <t>. CON CARGO AL GOBIERNO DE LA CIUDAD AUTÓNOMA DE BUENOS AIRES</t>
  </si>
  <si>
    <t>II- LEGISLACIÓN EXTRANJERA</t>
  </si>
  <si>
    <t>Valor Nocional 
(en miles) 
(3)</t>
  </si>
  <si>
    <t>Valor remanente c/100 de valor nocional 
(4)</t>
  </si>
  <si>
    <t>En moneda de origen 
(en miles)</t>
  </si>
  <si>
    <t>PAGARÉ 2038-BNA</t>
  </si>
  <si>
    <t xml:space="preserve"> TÍTULOS PÚBLICOS, LETRAS DEL TESORO Y PAGARÉS</t>
  </si>
  <si>
    <t>EMITIDOS EN MONEDA EXTRANJERA</t>
  </si>
  <si>
    <t xml:space="preserve"> PRÉSTAMOS</t>
  </si>
  <si>
    <t>2027/2117 (3)</t>
  </si>
  <si>
    <t>(1) Incluye deuda a vencer y vencimientos pagados por el Tesoro Nacional pendientes de reembolso.</t>
  </si>
  <si>
    <t>1. BONOS Y TÍTULOS PÚBLICOS</t>
  </si>
  <si>
    <t>5. PRÉSTAMOS GARANTIZADOS</t>
  </si>
  <si>
    <t>Intereses Compensatorios (2)</t>
  </si>
  <si>
    <t xml:space="preserve">    INTERÉS (2)</t>
  </si>
  <si>
    <t xml:space="preserve">       Adelantos Transitorios BCRA</t>
  </si>
  <si>
    <t>I- DEUDA PÚBLICA BRUTA + VALORES NEGOCIABLES VINCULADOS AL PBI (II + VI)</t>
  </si>
  <si>
    <t>VIII- TOTAL DEUDA PÚBLICA -NETA- (II - VII)</t>
  </si>
  <si>
    <t>I- TOTAL DEUDA PÚBLICA BRUTA (II + III)</t>
  </si>
  <si>
    <t>Saldo al 30/09/2017</t>
  </si>
  <si>
    <t>LETRA/$/SRT/27-08-2018</t>
  </si>
  <si>
    <t>LETES/U$S/12-10-2018</t>
  </si>
  <si>
    <t>LETES/U$S/13-07-2018</t>
  </si>
  <si>
    <t>LETES/U$S/14-09-2018</t>
  </si>
  <si>
    <t>LETES/U$S/28-09-2018</t>
  </si>
  <si>
    <t>Letras en Garantía</t>
  </si>
  <si>
    <t>SECRETARíA DE FINANZAS</t>
  </si>
  <si>
    <t>(1) Incluye las Letras en Garantía.</t>
  </si>
  <si>
    <t>BOTAPO/$/TPM/21-06-2020</t>
  </si>
  <si>
    <t xml:space="preserve">  LETRAS EN GARANTÍA</t>
  </si>
  <si>
    <t>(2) A partir del año 2050 y hasta el 2089 el total de servicios corresponde al Bono del Tesoro Consolidado 2089.</t>
  </si>
  <si>
    <t xml:space="preserve"> Letras en Garantía</t>
  </si>
  <si>
    <t xml:space="preserve">   - BCIE</t>
  </si>
  <si>
    <t xml:space="preserve">    PAGÁRES</t>
  </si>
  <si>
    <t>EUR- LEY INGLRESA (TVPE)</t>
  </si>
  <si>
    <t>Saldo al 31/12/2017</t>
  </si>
  <si>
    <t>LETES/$/14-09-2018</t>
  </si>
  <si>
    <t>LETRA/$/ANSES/26-12-2018</t>
  </si>
  <si>
    <t>Diversas</t>
  </si>
  <si>
    <t>BONCER/$/4,25%+CER/15-01-2019</t>
  </si>
  <si>
    <t>BONCER/$/4,25%+CER/15-04-2019</t>
  </si>
  <si>
    <t>BIRAE/EUR/3,375%/15-01-2023</t>
  </si>
  <si>
    <t>BIRAE/EUR/5,250%/15-01-2028</t>
  </si>
  <si>
    <t>BIRAE/EUR/6,250%/09-11-2047</t>
  </si>
  <si>
    <t>LETES/U$S/16-11-2018</t>
  </si>
  <si>
    <t>LETES/U$S/26-10-2018</t>
  </si>
  <si>
    <t>Titulos del Tesoro</t>
  </si>
  <si>
    <t>Letras Intransferibles</t>
  </si>
  <si>
    <t xml:space="preserve">(2) Incluye: Corona Danesa, Corona Sueca, Dólar Canadiense, Dólar Australiano, Dinar Kuwaití y Dirham de los Emiratos Árabes Unidos. </t>
  </si>
  <si>
    <t>Perfil mensual de vencimientos de capital de la deuda de la Administración Central, desagregado por instrumento - 2019</t>
  </si>
  <si>
    <t>Perfil mensual de vencimientos de interés de la deuda de la Administración Central, desagregado por instrumento - 2019</t>
  </si>
  <si>
    <t>2023 y +</t>
  </si>
  <si>
    <t xml:space="preserve">INDICADORES DE SOSTENIBILIDAD DE LA DEUDA PÚBLICA </t>
  </si>
  <si>
    <t xml:space="preserve">INDICADORES </t>
  </si>
  <si>
    <t>2005 (1)</t>
  </si>
  <si>
    <t>2006 (1)</t>
  </si>
  <si>
    <t>2007 (1)</t>
  </si>
  <si>
    <t>2008 (1)</t>
  </si>
  <si>
    <t xml:space="preserve"> 2009 (1) </t>
  </si>
  <si>
    <t>Deuda Performing y a Reestructurar de la Administración Central</t>
  </si>
  <si>
    <t>Deuda Bruta de la Administración Central (3)</t>
  </si>
  <si>
    <t>Deuda Externa de la Administración Central (4)</t>
  </si>
  <si>
    <t>Intereses Totales Pagados</t>
  </si>
  <si>
    <t>(2)</t>
  </si>
  <si>
    <t>Servicios Totales Pagados</t>
  </si>
  <si>
    <t>Deuda en Moneda Extranjera</t>
  </si>
  <si>
    <t>Deuda Ajustable por CER</t>
  </si>
  <si>
    <t>-</t>
  </si>
  <si>
    <t>Deuda con Tasa Variable</t>
  </si>
  <si>
    <t xml:space="preserve">Servicios de Capital - Vencimientos a 2 años </t>
  </si>
  <si>
    <t>Vida Promedio de la Deuda Bruta</t>
  </si>
  <si>
    <t>Como % de Reservas</t>
  </si>
  <si>
    <t>Como % de Exportaciones (*)</t>
  </si>
  <si>
    <t xml:space="preserve">Deuda Externa de la Administración Central (4) </t>
  </si>
  <si>
    <t>Como % de los Recursos Tributarios</t>
  </si>
  <si>
    <t>2010 (1)</t>
  </si>
  <si>
    <t xml:space="preserve">2011 (1) </t>
  </si>
  <si>
    <t xml:space="preserve">2012 (1) </t>
  </si>
  <si>
    <t>2013 (1)</t>
  </si>
  <si>
    <t>2014 (1)</t>
  </si>
  <si>
    <t>2015 (1)</t>
  </si>
  <si>
    <t>2016 (1)</t>
  </si>
  <si>
    <t>(*) Indicadores ajustados a partir del año 2004 a raíz de cambio en la metodología del cálculo del PBI publicada por el INDEC.</t>
  </si>
  <si>
    <t>(2) Proceso de reestructuración de la deuda instrumentada en títulos públicos.</t>
  </si>
  <si>
    <t>(4) Fuente: elaboración propia en base a las estimaciones trimestrales (utilizando el concepto de residencia) de la Dirección Nacional de Cuentas Internacionales, publicadas por el INDEC.</t>
  </si>
  <si>
    <t>2017 (1)</t>
  </si>
  <si>
    <t>Deuda de la Administración Central elegible pendiente de reestructuración, desagregada por instrumento</t>
  </si>
  <si>
    <t>V- SUB-TOTAL DEUDA ELEGIBLE PENDIENTE DE REESTRUCTURACIÓN (3)</t>
  </si>
  <si>
    <t xml:space="preserve">        INTERESES COMPENSATORIOS (4)</t>
  </si>
  <si>
    <t>VI- VALORES NEGOCIABLES VINCULADOS AL PBI (5)</t>
  </si>
  <si>
    <t>VII- ACTIVOS FINANCIEROS (6)</t>
  </si>
  <si>
    <t xml:space="preserve"> (4) Intereses compensatorios estimados, devengados e impagos con posterioridad a la fecha de vencimiento de cada bono.</t>
  </si>
  <si>
    <t xml:space="preserve"> (5) Valor remanente total. Es la diferencia entre el máximo a pagar de 48 unidades por cada 100 de valor nocional y la suma de los montos pagados hasta la actualidad, de acuerdo con las condiciones establecidas en las respectivas normas de emisión. </t>
  </si>
  <si>
    <t xml:space="preserve"> (6) Activos Financieros son créditos a favor del Estado Nacional que se originan en operaciones de Crédito Público. Dato provisorio.</t>
  </si>
  <si>
    <t xml:space="preserve"> (3) Se trata de la deuda elegible y no presentada al canje (Dtos. 1735/04 y 563/10) y no cancelada a la fecha en el marco de los acuerdos contemplados en la Ley n° 27.249.</t>
  </si>
  <si>
    <t>DEUDA ELEGIBLE PENDIENTE DE REESTRUCTURACIÓN (3)</t>
  </si>
  <si>
    <t xml:space="preserve"> (4) Intereses compensatorios estimados, devengados e impagos con posterioridad a la fecha de vencimiento de cada título.</t>
  </si>
  <si>
    <t xml:space="preserve"> - VALORES NEGOCIABLES VINCULADOS AL PBI (3)</t>
  </si>
  <si>
    <t xml:space="preserve"> - ELEGIBLE PENDIENTE DE REESTRUCTURACIÓN (1)</t>
  </si>
  <si>
    <t>(1) Se trata de la deuda elegible y no presentada al canje (Dtos. 1735/04 y 563/10) y no cancelada a la fecha en el marco de los acuerdos contemplados en la Ley n° 27.249.</t>
  </si>
  <si>
    <t>(2) Intereses compensatorios estimados, devengados e impagos con posterioridad a la fecha de vencimiento de cada título.</t>
  </si>
  <si>
    <t xml:space="preserve">(3) Valor remanente total. Es la diferencia entre el máximo a pagar de 48 unidades por cada 100 de valor nocional y la suma de los montos pagados hasta la actualidad, de acuerdo con las condiciones establecidas en las respectivas normas de emisión. </t>
  </si>
  <si>
    <t>Elegible pendiente de reestructuración</t>
  </si>
  <si>
    <t>(1) Excluye atrasos de capital e intereses, deuda pendiente de reestructuración y deuda elegible pendiente de reestructuración</t>
  </si>
  <si>
    <t>BONOS ELEGIBLES PENDIENTES DE REESTRUCTURACIÓN</t>
  </si>
  <si>
    <t>EXCLUIDA LA DEUDA PENDIENTE DE REESTRUCTURACIÓN (1)</t>
  </si>
  <si>
    <r>
      <t>VII- VALORES NEGOCIABLES VINCULADOS AL PBI</t>
    </r>
    <r>
      <rPr>
        <b/>
        <i/>
        <sz val="12"/>
        <color indexed="9"/>
        <rFont val="Calibri"/>
        <family val="2"/>
        <scheme val="minor"/>
      </rPr>
      <t xml:space="preserve"> (5)</t>
    </r>
  </si>
  <si>
    <t>(4)  Intereses compensatorios estimados, devengados e impagos con posterioridad a la fecha de vencimiento de cada título.</t>
  </si>
  <si>
    <t xml:space="preserve">(5) Valor remanente total. Es la diferencia entre el máximo a pagar de 48 unidades por cada 100 de valor nocional y la suma de los montos pagados hasta la actualidad, de acuerdo con las condiciones establecidas en las respectivas normas de emisión. </t>
  </si>
  <si>
    <t>VI- DEUDA ELEGIBLE PENDIENTE DE REESTRUCTURACIÓN (3)</t>
  </si>
  <si>
    <t>ACTIVOS FINANCIEROS RELACIONADOS CON DEUDA ELEGIBLE PENDIENTE DE REESTRUCTURACIÓN</t>
  </si>
  <si>
    <t>(1) Comprende solamente Activos Financieros relacionados con operaciones de crédito público, excluyendo aquellos activos vinculados a la deuda elegible pendiente de reestructuración. No incluye deudas de Anses, AFIP, Lotería Nacional y otros organismos públicos por emisión de bocones - Las cifras presentadas se encuentran en proceso de conciliación.</t>
  </si>
  <si>
    <t>DEUDA DE LA ADMINISTRACIÓN CENTRAL
EXCLUIDA LA DEUDA ELEGIBLE PENDIENTE DE REESTRUCTURACIÓN</t>
  </si>
  <si>
    <t>PERFIL DE VENCIMIENTOS DE CAPITAL DE LA DEUDA EXTERNA DE LA ADMINISTRACIÓN CENTRAL
EXCLUIDA LA DEUDA ELEGIBLE PENDIENTE DE REESTRUCTURACIÓN</t>
  </si>
  <si>
    <t>Fuente: Elaboración propia en base a datos de la Dirección Nacional de Cuentas Nacionales (INDEC), Ministerio de Finanzas y Ministerio de Hacienda.</t>
  </si>
  <si>
    <t>(3) Ratio calculado en base al total de la Deuda Bruta, incluyendo la Deuda elegible pendiente de reestructuración.</t>
  </si>
  <si>
    <t xml:space="preserve">     INTERESES COMPENSATORIOS (1)</t>
  </si>
  <si>
    <t xml:space="preserve">    - Intereses Compensatorios (3)</t>
  </si>
  <si>
    <t>Saldo al 31/03/2018</t>
  </si>
  <si>
    <t>I - DEUDA TOTAL EXCLUYENDO LA ELEGIBLE PENDIENTE DE REESTRUCTURACIÓN, AL 31-12-2017</t>
  </si>
  <si>
    <t>II - DEUDA ELEGIBLE PENDIENTE DE REESTRUCTURACIÓN, AL 31-12-2017</t>
  </si>
  <si>
    <t>III - DEUDA (INCLUIDA LA ELEGIBLE PENDIENTE DE REESTRUCTURACIÓN) AL 31-12-2017 (I + II)</t>
  </si>
  <si>
    <t>Flujos y variaciones de la deuda de la Administración Central - Acumulados 2018</t>
  </si>
  <si>
    <t>Vencimientos de capital e interés de la deuda al 31-03-2018 proyectados</t>
  </si>
  <si>
    <t>BONAR/$/1,7056%/CER+3,75%/2-19</t>
  </si>
  <si>
    <t>BOGATO/$/1,6012%/CER+4%/6-3-20</t>
  </si>
  <si>
    <t>BONTE/$/17,25%/13-09-2021</t>
  </si>
  <si>
    <t>Tasa Fija</t>
  </si>
  <si>
    <t>LETRA/$/ANSES/30-07-2018</t>
  </si>
  <si>
    <t>LETRA/$/FFSIT/15-08-2018</t>
  </si>
  <si>
    <t>LETRA/$/FFSIT/17-09-2018</t>
  </si>
  <si>
    <t>LETRA/$/FFSIT/24-07-2018</t>
  </si>
  <si>
    <t>BIRAD/U$S/4,625%/11-01-2023</t>
  </si>
  <si>
    <t>BIRAD/U$S/5,875%/11-01-2028</t>
  </si>
  <si>
    <t>BIRAD/U$S/6,875%/11-01-2048</t>
  </si>
  <si>
    <t>LETES/U$S/08-02-2019</t>
  </si>
  <si>
    <t>LETES/U$S/11-01-2019</t>
  </si>
  <si>
    <t>LETES/U$S/22-02-2019</t>
  </si>
  <si>
    <t>LETES/U$S/25-01-2019</t>
  </si>
  <si>
    <t>LETES/U$S/27-07-2018</t>
  </si>
  <si>
    <t>LETRA/U$S/TFUEG/17-07-2018</t>
  </si>
  <si>
    <t>LETRA/U$S/TFUEG/27-07-2018</t>
  </si>
  <si>
    <t>ORGANISMOS INTERNACIONALES - FLUJOS NETOS 1993 - 2018</t>
  </si>
  <si>
    <t>2051-2089 (2)</t>
  </si>
  <si>
    <t>BONCER/$/4%+CER/06-03-2023</t>
  </si>
  <si>
    <t>Sub Total</t>
  </si>
  <si>
    <t>Enero</t>
  </si>
  <si>
    <t xml:space="preserve">       Letras en Garantía</t>
  </si>
  <si>
    <t>I T 2018 (1)</t>
  </si>
  <si>
    <t>BONAR/$/BADLAR+200PB/03-04-2022</t>
  </si>
  <si>
    <t>BONAR/$/BADLAR+250PB/11-03-2019</t>
  </si>
  <si>
    <t>BONAR/$/BADLAR+300PB/10-06-2019</t>
  </si>
  <si>
    <t>BONAR/$/BADLAR+300PB/18-08-2018</t>
  </si>
  <si>
    <t>BONAR/$/BADLAR+300PB/23-12-2020</t>
  </si>
  <si>
    <t>BONAR/$/BADLAR+325PB/01-03-2020</t>
  </si>
  <si>
    <t>BONO CONSOLIDADO/$/T.CERO/02-01-2089</t>
  </si>
  <si>
    <t>Tasa Badlar Pública</t>
  </si>
  <si>
    <t>BONAR/U$S/9%/29-11-2018</t>
  </si>
  <si>
    <t>BONAR/U$S/9%/15-03-2019</t>
  </si>
  <si>
    <t>BONAR/U$S/8,75%/07-05-2024</t>
  </si>
  <si>
    <t>PR15/$/BADLAR/04-10-2022</t>
  </si>
  <si>
    <t>BOGATO/$/1,6012%-CER+4%/06-03-2020</t>
  </si>
  <si>
    <t>1,6012% / CER +4,00%</t>
  </si>
  <si>
    <t>BONAR/$/1,7056%-CER+3,75%/08-02-2019</t>
  </si>
  <si>
    <t>1,7056% / CER+3,75%</t>
  </si>
  <si>
    <t>LETRA/DLK/CMEA/19-09-2018 (3)</t>
  </si>
  <si>
    <t>PAGARE 2019 $</t>
  </si>
  <si>
    <t>(3) DLK: Instrumentos emitidos en USD que se pagan en Pesos de acuerdo a la normativa de emisión.</t>
  </si>
  <si>
    <t>BONCER/$+CER/2,50%/22-07-2021</t>
  </si>
  <si>
    <t>BONCER/$+CER/2,25%/28-04-2020</t>
  </si>
  <si>
    <t>BONCER/$+CER/4,25%/15-01-2019</t>
  </si>
  <si>
    <t>BONCER/$+CER/4,25%/15-04-2019</t>
  </si>
  <si>
    <t>PR13/$+CER/2%/15-03-2024</t>
  </si>
  <si>
    <t xml:space="preserve">PAR/$+CER/TASA FIJA/31-12-2038/DTO. 1735-04 </t>
  </si>
  <si>
    <t>PAR/$+CER/TASA FIJA/31-12-2038/DTO. 563-10</t>
  </si>
  <si>
    <t>DISCOUNT/$+CER/5,83%/31-12-2033/DTO. 1735-04</t>
  </si>
  <si>
    <t>DISCOUNT/$+CER/5,83%/31-12-2033/DTO. 563-10</t>
  </si>
  <si>
    <t>CUASIPAR/$+CER/3,31%/31-12-2045/DTO. 1735-04</t>
  </si>
  <si>
    <t>PAR/U$S/TASA FIJA/31-12-2038/DTO. 1735-04/LEY NY</t>
  </si>
  <si>
    <t>PAR/U$S/TASA FIJA/31-12-2038/DTO. 1735-04/LEY ARG</t>
  </si>
  <si>
    <t>PAR/U$S/TASA FIJA/31-12-2038/DTO. 563-10/LEY NY</t>
  </si>
  <si>
    <t>PAR/U$S/TASA FIJA/31-12-2038/DTO. 563-10/LEY ARG</t>
  </si>
  <si>
    <t>PAR/EUR/TASA FIJA/31-12-2038/DTO. 1735-04</t>
  </si>
  <si>
    <t>PAR/EUR/TASA FIJA/31-12-2038/DTO. 563-10</t>
  </si>
  <si>
    <t>PAR/JPY/TASA FIJA/31-12-2038/DTO. 1735-04</t>
  </si>
  <si>
    <t>PAR/JPY/TASA FIJA/31-12-2038/DTO. 563-10</t>
  </si>
  <si>
    <t>DISCOUNT/USD/8,28%/31-12-2033/DTO. 1735-04/LEY NY</t>
  </si>
  <si>
    <t>DISCOUNT/USD/8,28%/31-12-2033/DTO. 1735-04/LEY ARG</t>
  </si>
  <si>
    <t>DISCOUNT/USD/8,28%/31-12-2033/DTO. 563-10/LEY NY</t>
  </si>
  <si>
    <t>DISCOUNT/USD/8,28%/31-12-2033/DTO. 563-10/LEY ARG</t>
  </si>
  <si>
    <t>DISCOUNT/EUR/7,82%/31-12-2033/DTO. 1735-04</t>
  </si>
  <si>
    <t>DISCOUNT/EUR/7,82%/31-12-2033/DTO. 563-10</t>
  </si>
  <si>
    <t>DISCOUNT/JPY/4,33%/31-12-2033/DTO. 1735-04</t>
  </si>
  <si>
    <t>DISCOUNT/JPY/4,33%/31-12-2033/DTO. 563-10</t>
  </si>
  <si>
    <t>LETRAS EN GARANTIA</t>
  </si>
  <si>
    <t>PAGARE -CAMMESA 2021</t>
  </si>
  <si>
    <t>Libor-1,00%</t>
  </si>
  <si>
    <t>Serie de la Deuda de la Administración Central por trimestre - 2do. Trimestre 2017 - 2do. Trimestre 2018</t>
  </si>
  <si>
    <t>Flujos y variaciones de la deuda de la Administración Central - 2do. Trimestre 2018</t>
  </si>
  <si>
    <t>2do. TRIMESTRE DE 2018</t>
  </si>
  <si>
    <t>I - DEUDA TOTAL EXCLUYENDO LA ELEGIBLE PENDIENTE DE REESTRUCTURACIÓN, AL 31-03-2018</t>
  </si>
  <si>
    <t>II - DEUDA ELEGIBLE PENDIENTE DE REESTRUCTURACIÓN, AL 31-03-2018</t>
  </si>
  <si>
    <t>III - DEUDA (INCLUIDA LA ELEGIBLE PENDIENTE DE REESTRUCTURACIÓN) AL 31-03-2018 (I + II)</t>
  </si>
  <si>
    <t>VI - DEUDA ELEGIBLE PENDIENTE DE REESTRUCTURACIÓN, AL 30-06-2018</t>
  </si>
  <si>
    <t>VII - DEUDA TOTAL EXCLUYENDO LA ELEGIBLE PENDIENTE DE REESTRUCTURACIÓN, AL 30-06-2018 (V - VI)</t>
  </si>
  <si>
    <t>MINISTERIO DE HACIENDA</t>
  </si>
  <si>
    <t>V - DEUDA (INCLUIDA LA ELEGIBLE PENDIENTE DE REESTRUCTURACIÓN) AL 30-06-2018 (III + IV)</t>
  </si>
  <si>
    <t>ACUMULADO ENERO 2018 - JUNIO 2018</t>
  </si>
  <si>
    <t>Valor actualizado en miles de u$s al 30-06-2018</t>
  </si>
  <si>
    <t>ACUMULADO AL 30 DE JUNIO DE 2018</t>
  </si>
  <si>
    <t xml:space="preserve">   - FMI</t>
  </si>
  <si>
    <t>Datos al 30/06/2018</t>
  </si>
  <si>
    <t>AL 30/06/2018</t>
  </si>
  <si>
    <t>Saldo al 30/06/2018</t>
  </si>
  <si>
    <t>BONAR/$/6,72763943%/31-12-2028</t>
  </si>
  <si>
    <t>LETES/$/12-10-2018</t>
  </si>
  <si>
    <t>LETRA/$/FFRH/05-11-2018</t>
  </si>
  <si>
    <t>LETRA/$/FFSIT/17-10-2018</t>
  </si>
  <si>
    <t>LETRA/$/FFSIT/17-09-2018/II</t>
  </si>
  <si>
    <t>LETRA/DLK/PROV-BSAS/14-08-2018 (3)</t>
  </si>
  <si>
    <t>DATOS AL 30/06/2018</t>
  </si>
  <si>
    <t>LETES/U$S/12-04-2019</t>
  </si>
  <si>
    <t>LETES/U$S/26-04-2019</t>
  </si>
  <si>
    <t>LETES/U$S/24-05-2019</t>
  </si>
  <si>
    <t>LETRA/U$S/PROV RIONEG/30-11-2018</t>
  </si>
  <si>
    <t>LETRA/U$S/FDA/TITULOS/07-01-2021</t>
  </si>
  <si>
    <t>LETRA/U$S/FDA/TITULOS/20-04-2022</t>
  </si>
  <si>
    <t>LETRA/U$S/FDA/TITULOS/16-01-2023</t>
  </si>
  <si>
    <t>LETRA/U$S/FDA/TITULOS/30-01-2024</t>
  </si>
  <si>
    <t>LETRA/U$S/FDA/TITULOS/01-06-2025</t>
  </si>
  <si>
    <t>LETRA/U$S/FOI/14-03-2021</t>
  </si>
  <si>
    <t>LETRA/U$S/FOI/28-06-2022</t>
  </si>
  <si>
    <t>LETRA/U$S/FOI/18-08-2023</t>
  </si>
  <si>
    <t>LETRA/U$S/FOI/25-08-2024</t>
  </si>
  <si>
    <t>LETRA/U$S/BCRA/29-04-2026</t>
  </si>
  <si>
    <r>
      <t>(1) Nota Metodológica:</t>
    </r>
    <r>
      <rPr>
        <sz val="10"/>
        <rFont val="Calibri"/>
        <family val="2"/>
        <scheme val="minor"/>
      </rPr>
      <t xml:space="preserve"> Cálculo realizado sobre la deuda en situación de pago normal. Se aplican las tasas de referencia vigentes al 30/06/2018, incluyendo la tasa "plena" en aquellos instrumentos que capitalizan parte de los intereses que devengan.</t>
    </r>
  </si>
  <si>
    <t>2do Trimestre 2018</t>
  </si>
  <si>
    <t>(2) Como porcentaje del total de los servicios proyectados (capital mas interés) para el período 01/07/2018 - 31/12/2117.</t>
  </si>
  <si>
    <t>(En miles de U$S - Tipo de cambio 30/06/2018)</t>
  </si>
  <si>
    <t xml:space="preserve"> . FMI</t>
  </si>
  <si>
    <t>BONAR DUAL/DLK/4,5%/21-06-2019</t>
  </si>
  <si>
    <t>BONCER/$/4%+CER/27-04-2025</t>
  </si>
  <si>
    <t>(En millones de U$S - Stock de deuda y tipo de cambio 30/06/18)</t>
  </si>
  <si>
    <t>PERIODO PROYECTADO JULIO 2018 A JUNIO 2019</t>
  </si>
  <si>
    <t xml:space="preserve">  PRESTAMOS GARANTIZADOS</t>
  </si>
  <si>
    <t xml:space="preserve">  PAGARÈS</t>
  </si>
  <si>
    <t xml:space="preserve"> TOTAL DEUDA PUBLICA</t>
  </si>
  <si>
    <t>CORTO PLAZO</t>
  </si>
  <si>
    <t>MEDIANO Y LARGO PLAZO</t>
  </si>
  <si>
    <t xml:space="preserve"> Financiamiento BNA</t>
  </si>
  <si>
    <t xml:space="preserve"> Otros</t>
  </si>
  <si>
    <t xml:space="preserve"> Pagaré 2038 - B.N.A.</t>
  </si>
  <si>
    <t xml:space="preserve"> Pagaré 2019</t>
  </si>
  <si>
    <t xml:space="preserve"> · Ajustable por CER</t>
  </si>
  <si>
    <t xml:space="preserve"> · Bocones</t>
  </si>
  <si>
    <t xml:space="preserve"> · No ajustable por CER</t>
  </si>
  <si>
    <t xml:space="preserve"> · Otros</t>
  </si>
  <si>
    <t>Deuda al 30-06-2018: nivel y composición</t>
  </si>
  <si>
    <t>(1) Valor nominal original (VNO) menos amortizaciones vencidas. Surge de multiplicar el VNO por el valor residual al 30-06-2018.</t>
  </si>
  <si>
    <t>(2) Surge de multiplicar el valor nominal residual por el coeficiente de capitalización al 30-06-2018.</t>
  </si>
  <si>
    <t>BONAR/DLK/4,50%/21-06-2019 (3)</t>
  </si>
  <si>
    <t>LETRA/$/FFSIT/17-09-2018/III</t>
  </si>
  <si>
    <t>BONTE/$/26,00%/21-11-2020</t>
  </si>
  <si>
    <t>(2) Valor nominal original (VNO) menos amortizaciones vencidas.  Surge de multiplicar el VNO por el valor residual al 30-06-2018.</t>
  </si>
  <si>
    <t>(3) Surge de multiplicar el valor nominal residual por el coeficiente de capitalización y el coeficiente de estabilización de referencia al 30-06-2018.</t>
  </si>
  <si>
    <t>BONCER/$+CER/4,00%/06-03-2023</t>
  </si>
  <si>
    <t>BONCER/$+CER/4,00%/27-04-2025</t>
  </si>
  <si>
    <t>LETRA/U$S/PROV-BSAS/14-08-2018</t>
  </si>
  <si>
    <t>(1) Valor nominal original (VNO) menos amortizaciones vencidas.  Surge de multiplicar el VNO por el valor residual al 30-06-2018.</t>
  </si>
  <si>
    <t xml:space="preserve"> e) Ajustes de valuación - Excluyendo la deuda elegible pendiente de reestructuración</t>
  </si>
  <si>
    <t xml:space="preserve"> f) Ajustes de valuación sobre deuda elegible pendiente de reestructuración</t>
  </si>
  <si>
    <t>IV - TOTAL VARIACIONES (a+b+c+d+e+f)</t>
  </si>
  <si>
    <t>Perfil mensual de vencimientos de capital e interés de la deuda de la Administración Central - 07/2018 a 06/2019</t>
  </si>
  <si>
    <t xml:space="preserve"> (2) Incluye operaciones de hasta un año de plazo.</t>
  </si>
  <si>
    <t xml:space="preserve"> (1) Incluye operaciones de hasta un año de plazo.</t>
  </si>
  <si>
    <t>En millones de u$s - Stock y tipo de cambio al 30/06/2018</t>
  </si>
  <si>
    <t>Stock al 30/06/2018</t>
  </si>
  <si>
    <t>II T 2018 (1)</t>
  </si>
  <si>
    <t>Como % del PIB(*)</t>
  </si>
  <si>
    <t>BONTE/$/26%/21-11-2020</t>
  </si>
  <si>
    <t>(1) El cálculo no incluye la deuda elegible y no presentada al canje (Dtos. 1735/04 y 563/10) y no cancelada a la fecha en el marco de los acuerdos contemplados en la Ley n° 27.249, a excepción del ratio "Deuda Bruta de la Administración Central" referenciada en (3).</t>
  </si>
  <si>
    <t>Como % Deuda Performing y a Reestructurar de la Administración Central</t>
  </si>
  <si>
    <t xml:space="preserve">    TÍTULOS PÚBLICOS</t>
  </si>
  <si>
    <t xml:space="preserve"> Letras en garantía</t>
  </si>
  <si>
    <t xml:space="preserve">  Intereses compensatorios (4)</t>
  </si>
  <si>
    <t>(2) Incluye: Libras esterlinas, Franco Suizo, Corona Danesa, Corona Sueca, Dólar Canadiense, Dinar Kuwaiti, Dólar Australiano, Dirham de Emiratos Árabes Unidos y la unidad de cuenta DEG (Derechos especiales de giro).</t>
  </si>
  <si>
    <t>BONAR/U$S/8,75%/07-05-2024 (Excluye Repo)</t>
  </si>
  <si>
    <t>BONAR/U$S/8,75%/07-05-2024 - Repo (*)</t>
  </si>
  <si>
    <t>BONAR/U$S/5,75%/18-04-2025 - Repo</t>
  </si>
  <si>
    <t>BONAR/U$S/5,75%/18-04-2025 (Excluye Repo)</t>
  </si>
  <si>
    <t>BONAR/U$S/8,75%/07-05-2024 - Repo</t>
  </si>
  <si>
    <t>BONAR/U$S/5,75%/18-04-2025 - Repo (*)</t>
  </si>
  <si>
    <t>BONAR/U$S/8,75%/07-05-2024 - Repo (**)</t>
  </si>
  <si>
    <t>(*) Los valores del 2019 y 2020 se corresponden con los valores nominales a cancelar al momento del vencimiento final de las operaciones de Repo (Resolución Conjunta SF y SH 2-E/2018 y Resolución Conjunta SF y SH 3-E/2018).  Los valores efectivos estimados a pagar ascienden a u$s 831 millones y u$s 773 millones respectivamente.</t>
  </si>
  <si>
    <t>(*) El valor de diciembre de 2018 se corresponde con el valor nominal a cancelar al momento del vencimiento final de las operaciones de Repo (Resolución Conjunta SF y SH 3-E/2017 y Resolución Conjunta SF y SH 6-E/2017).  El valor efectivo estimado a pagar asciende a u$s 3.249 millones.</t>
  </si>
  <si>
    <t>(*) El valor de septiembre de 2019 se corresponde con el valor nominal a cancelar al momento del vencimiento final de la operación de Repo (Resolución Conjunta SF y SH 2-E/2018).  El valor efectivo estimado a pagar asciende a u$s 831 millones.</t>
  </si>
  <si>
    <t>(**) Los valores de marzo y abril de 2019 se corresponden con los valores nominales a cancelar al momento del vencimiento final de las operaciones de Repo (Resolución Conjunta SF y SH 7-E/2017 y  Resolución Conjunta SF y SH 8-E/2017).  Los valores efectivos estimados a pagar ascienden a u$s 1.399 millones y u$s 781 millones respectivamente.</t>
  </si>
  <si>
    <t>(**) Los valores de 2018 y 2019 se corresponden con los valores nominales a cancelar al momento del vencimiento final de las operaciones de Repo (Resolución Conjunta SF y SH 3-E/2017, Resolución Conjunta SF y SH 6-E/2017, Resolución Conjunta SF y SH 7-E/2017 y Resolución Conjunta SF y SH 8-E/2017).  Los valores efectivos estimados a pagar ascienden a u$s 3.249 millones y u$s 2.181 millones respectivamente.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</si>
</sst>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43" formatCode="_-* #,##0.00_-;\-* #,##0.00_-;_-* &quot;-&quot;??_-;_-@_-"/>
    <numFmt numFmtId="164" formatCode="_(* #,##0_);_(* \(#,##0\);_(* &quot;-&quot;_);_(@_)"/>
    <numFmt numFmtId="165" formatCode="_(* #,##0.00_);_(* \(#,##0.00\);_(* &quot;-&quot;??_);_(@_)"/>
    <numFmt numFmtId="166" formatCode="_ &quot;$&quot;\ * #,##0_ ;_ &quot;$&quot;\ * \-#,##0_ ;_ &quot;$&quot;\ * &quot;-&quot;_ ;_ @_ "/>
    <numFmt numFmtId="167" formatCode="_ * #,##0_ ;_ * \-#,##0_ ;_ * &quot;-&quot;_ ;_ @_ "/>
    <numFmt numFmtId="168" formatCode="_ &quot;$&quot;\ * #,##0.00_ ;_ &quot;$&quot;\ * \-#,##0.00_ ;_ &quot;$&quot;\ * &quot;-&quot;??_ ;_ @_ "/>
    <numFmt numFmtId="169" formatCode="_ * #,##0.00_ ;_ * \-#,##0.00_ ;_ * &quot;-&quot;??_ ;_ @_ "/>
    <numFmt numFmtId="170" formatCode="_-* #,##0\ _€_-;\-* #,##0\ _€_-;_-* &quot;-&quot;\ _€_-;_-@_-"/>
    <numFmt numFmtId="171" formatCode="_-* #,##0.00\ _€_-;\-* #,##0.00\ _€_-;_-* &quot;-&quot;??\ _€_-;_-@_-"/>
    <numFmt numFmtId="172" formatCode="_-* #,##0\ _P_t_a_-;\-* #,##0\ _P_t_a_-;_-* &quot;-&quot;\ _P_t_a_-;_-@_-"/>
    <numFmt numFmtId="173" formatCode="_-* #,##0\ _P_t_s_-;\-* #,##0\ _P_t_s_-;_-* &quot;-&quot;\ _P_t_s_-;_-@_-"/>
    <numFmt numFmtId="174" formatCode="_-* #,##0.00\ _P_t_s_-;\-* #,##0.00\ _P_t_s_-;_-* &quot;-&quot;??\ _P_t_s_-;_-@_-"/>
    <numFmt numFmtId="175" formatCode="_-* #,##0.00\ _$_-;\-* #,##0.00\ _$_-;_-* &quot;-&quot;??\ _$_-;_-@_-"/>
    <numFmt numFmtId="176" formatCode="_-* #,##0.00\ _P_t_s_-;\-* #,##0.00\ _P_t_s_-;_-* &quot;-&quot;\ _P_t_s_-;_-@_-"/>
    <numFmt numFmtId="177" formatCode="_-* #,##0_-;\-* #,##0_-;_-* &quot;-&quot;??_-;_-@_-"/>
    <numFmt numFmtId="178" formatCode="0.00_)"/>
    <numFmt numFmtId="179" formatCode="0.0%"/>
    <numFmt numFmtId="180" formatCode="_-* #,##0.0000\ _P_t_s_-;\-* #,##0.0000\ _P_t_s_-;_-* &quot;-&quot;\ _P_t_s_-;_-@_-"/>
    <numFmt numFmtId="181" formatCode="#,##0,;\-\ #,##0,;&quot;--- &quot;"/>
    <numFmt numFmtId="182" formatCode="#,##0,,;\-\ #,##0,,;&quot;--- &quot;"/>
    <numFmt numFmtId="183" formatCode="#,##0.00_);\(#,##0.00\);&quot; --- &quot;"/>
    <numFmt numFmtId="184" formatCode="_(* #,##0.0000000_);_(* \(#,##0.0000000\);_(* &quot;-&quot;??_);_(@_)"/>
    <numFmt numFmtId="185" formatCode="[$-C0A]d\-mmm\-yy;@"/>
    <numFmt numFmtId="186" formatCode="_-* #,##0\ _€_-;\-* #,##0\ _€_-;_-* &quot;-&quot;??\ _€_-;_-@_-"/>
    <numFmt numFmtId="187" formatCode="#,##0.0"/>
    <numFmt numFmtId="188" formatCode="_-* #,##0.000\ _P_t_s_-;\-* #,##0.000\ _P_t_s_-;_-* &quot;-&quot;\ _P_t_s_-;_-@_-"/>
    <numFmt numFmtId="189" formatCode="#,"/>
    <numFmt numFmtId="190" formatCode="#,##0.0000000"/>
    <numFmt numFmtId="191" formatCode="#,##0.000"/>
    <numFmt numFmtId="192" formatCode="_-* #,##0\ _$_-;\-* #,##0\ _$_-;_-* &quot;-&quot;\ _$_-;_-@_-"/>
    <numFmt numFmtId="193" formatCode="_-* #,##0\ _D_l_s_-;\-* #,##0\ _D_l_s_-;_-* &quot;-&quot;\ _D_l_s_-;_-@_-"/>
    <numFmt numFmtId="194" formatCode="yyyy"/>
    <numFmt numFmtId="195" formatCode="_-* #,##0.00000\ _€_-;\-* #,##0.00000\ _€_-;_-* &quot;-&quot;??\ _€_-;_-@_-"/>
    <numFmt numFmtId="196" formatCode="_-* #,##0.00\ _P_t_a_-;\-* #,##0.00\ _P_t_a_-;_-* &quot;-&quot;??\ _P_t_a_-;_-@_-"/>
    <numFmt numFmtId="197" formatCode="_ * #,##0.0000_ ;_ * \-#,##0.0000_ ;_ * &quot;-&quot;????_ ;_ @_ "/>
    <numFmt numFmtId="198" formatCode="_-* #,##0\ _P_t_s_-;\-* #,##0\ _P_t_s_-;_-* &quot;-&quot;??\ _P_t_s_-;_-@_-"/>
    <numFmt numFmtId="199" formatCode="_(* #,##0.000_);_(* \(#,##0.000\);_(* &quot;-&quot;_);_(@_)"/>
    <numFmt numFmtId="200" formatCode="0.00000"/>
    <numFmt numFmtId="201" formatCode="_-* #,##0.00\ [$€]_-;\-* #,##0.00\ [$€]_-;_-* &quot;-&quot;??\ [$€]_-;_-@_-"/>
    <numFmt numFmtId="202" formatCode="_ * #,##0.00_ ;_ * \-#,##0.00_ ;_ * &quot;-&quot;????_ ;_ @_ "/>
    <numFmt numFmtId="203" formatCode="_ * #,##0_ ;_ * \-#,##0_ ;_ * &quot;-&quot;??_ ;_ @_ "/>
    <numFmt numFmtId="204" formatCode="_-* #,##0.0\ _P_t_a_-;\-* #,##0.0\ _P_t_a_-;_-* &quot;-&quot;??\ _P_t_a_-;_-@_-"/>
    <numFmt numFmtId="205" formatCode="_-* #,##0.0000000\ _P_t_a_-;\-* #,##0.0000000\ _P_t_a_-;_-* &quot;-&quot;??\ _P_t_a_-;_-@_-"/>
    <numFmt numFmtId="206" formatCode="0.000000%"/>
    <numFmt numFmtId="207" formatCode="_-* #,##0.000000\ _P_t_s_-;\-* #,##0.000000\ _P_t_s_-;_-* &quot;-&quot;??\ _P_t_s_-;_-@_-"/>
    <numFmt numFmtId="208" formatCode="0.000%"/>
    <numFmt numFmtId="209" formatCode="#,##0.0000"/>
    <numFmt numFmtId="210" formatCode="_-* #,##0.0000\ _P_t_s_-;\-* #,##0.0000\ _P_t_s_-;_-* &quot;-&quot;??\ _P_t_s_-;_-@_-"/>
    <numFmt numFmtId="211" formatCode="_ * #,##0.00000_ ;_ * \-#,##0.00000_ ;_ * &quot;-&quot;_ ;_ @_ "/>
    <numFmt numFmtId="212" formatCode="_-* #,##0.000\ _P_t_s_-;\-* #,##0.000\ _P_t_s_-;_-* &quot;-&quot;??\ _P_t_s_-;_-@_-"/>
    <numFmt numFmtId="213" formatCode="_-* #,##0.0000000\ _P_t_s_-;\-* #,##0.0000000\ _P_t_s_-;_-* &quot;-&quot;??\ _P_t_s_-;_-@_-"/>
    <numFmt numFmtId="214" formatCode="_-* #,##0.0000000000\ _P_t_s_-;\-* #,##0.0000000000\ _P_t_s_-;_-* &quot;-&quot;??\ _P_t_s_-;_-@_-"/>
    <numFmt numFmtId="215" formatCode="_-* #,##0.00\ _P_t_a_-;\-* #,##0.00\ _P_t_a_-;_-* &quot;-&quot;\ _P_t_a_-;_-@_-"/>
    <numFmt numFmtId="216" formatCode="#,##0_ ;\-#,##0\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i/>
      <sz val="10"/>
      <name val="Arial"/>
      <family val="2"/>
    </font>
    <font>
      <sz val="10"/>
      <name val="Arial"/>
      <family val="2"/>
    </font>
    <font>
      <sz val="10"/>
      <color indexed="8"/>
      <name val="MS Sans Serif"/>
      <family val="2"/>
    </font>
    <font>
      <sz val="11"/>
      <name val="Times New Roman"/>
      <family val="1"/>
    </font>
    <font>
      <sz val="10"/>
      <color indexed="22"/>
      <name val="MS Sans Serif"/>
      <family val="2"/>
    </font>
    <font>
      <sz val="10"/>
      <name val="MS Sans Serif"/>
      <family val="2"/>
    </font>
    <font>
      <u/>
      <sz val="10"/>
      <color indexed="12"/>
      <name val="Arial"/>
      <family val="2"/>
    </font>
    <font>
      <sz val="8"/>
      <name val="Arial"/>
      <family val="2"/>
    </font>
    <font>
      <sz val="11"/>
      <name val="Book Antiqua"/>
      <family val="1"/>
    </font>
    <font>
      <u/>
      <sz val="7.5"/>
      <color indexed="12"/>
      <name val="Arial"/>
      <family val="2"/>
    </font>
    <font>
      <sz val="11"/>
      <name val="Times New Roman"/>
      <family val="1"/>
    </font>
    <font>
      <sz val="1"/>
      <color indexed="8"/>
      <name val="Courier"/>
      <family val="3"/>
    </font>
    <font>
      <b/>
      <sz val="1"/>
      <color indexed="8"/>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10"/>
      <name val="Calibri"/>
      <family val="2"/>
    </font>
    <font>
      <sz val="11"/>
      <color indexed="10"/>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i/>
      <sz val="10"/>
      <name val="Arial"/>
      <family val="2"/>
    </font>
    <font>
      <sz val="10"/>
      <name val="Calibri"/>
      <family val="2"/>
      <scheme val="minor"/>
    </font>
    <font>
      <u/>
      <sz val="10"/>
      <color indexed="12"/>
      <name val="Calibri"/>
      <family val="2"/>
      <scheme val="minor"/>
    </font>
    <font>
      <b/>
      <sz val="11"/>
      <name val="Calibri"/>
      <family val="2"/>
      <scheme val="minor"/>
    </font>
    <font>
      <sz val="8"/>
      <name val="Calibri"/>
      <family val="2"/>
      <scheme val="minor"/>
    </font>
    <font>
      <b/>
      <sz val="13"/>
      <name val="Calibri"/>
      <family val="2"/>
      <scheme val="minor"/>
    </font>
    <font>
      <sz val="10"/>
      <color theme="0"/>
      <name val="Calibri"/>
      <family val="2"/>
      <scheme val="minor"/>
    </font>
    <font>
      <u/>
      <sz val="10"/>
      <name val="Calibri"/>
      <family val="2"/>
      <scheme val="minor"/>
    </font>
    <font>
      <i/>
      <u/>
      <sz val="12"/>
      <name val="Calibri"/>
      <family val="2"/>
      <scheme val="minor"/>
    </font>
    <font>
      <i/>
      <u/>
      <sz val="10"/>
      <name val="Calibri"/>
      <family val="2"/>
      <scheme val="minor"/>
    </font>
    <font>
      <sz val="8"/>
      <color indexed="10"/>
      <name val="Calibri"/>
      <family val="2"/>
      <scheme val="minor"/>
    </font>
    <font>
      <b/>
      <i/>
      <u/>
      <sz val="12"/>
      <color theme="1"/>
      <name val="Calibri"/>
      <family val="2"/>
      <scheme val="minor"/>
    </font>
    <font>
      <b/>
      <sz val="12"/>
      <name val="Calibri"/>
      <family val="2"/>
      <scheme val="minor"/>
    </font>
    <font>
      <b/>
      <sz val="10"/>
      <name val="Calibri"/>
      <family val="2"/>
      <scheme val="minor"/>
    </font>
    <font>
      <b/>
      <u/>
      <sz val="10"/>
      <name val="Calibri"/>
      <family val="2"/>
      <scheme val="minor"/>
    </font>
    <font>
      <sz val="10"/>
      <color indexed="10"/>
      <name val="Calibri"/>
      <family val="2"/>
      <scheme val="minor"/>
    </font>
    <font>
      <sz val="10"/>
      <color indexed="8"/>
      <name val="Calibri"/>
      <family val="2"/>
      <scheme val="minor"/>
    </font>
    <font>
      <b/>
      <sz val="11"/>
      <color indexed="9"/>
      <name val="Calibri"/>
      <family val="2"/>
      <scheme val="minor"/>
    </font>
    <font>
      <b/>
      <sz val="10"/>
      <color indexed="9"/>
      <name val="Calibri"/>
      <family val="2"/>
      <scheme val="minor"/>
    </font>
    <font>
      <b/>
      <sz val="12"/>
      <color indexed="9"/>
      <name val="Calibri"/>
      <family val="2"/>
      <scheme val="minor"/>
    </font>
    <font>
      <sz val="9"/>
      <name val="Calibri"/>
      <family val="2"/>
      <scheme val="minor"/>
    </font>
    <font>
      <b/>
      <i/>
      <sz val="10"/>
      <name val="Calibri"/>
      <family val="2"/>
      <scheme val="minor"/>
    </font>
    <font>
      <b/>
      <sz val="8"/>
      <name val="Calibri"/>
      <family val="2"/>
      <scheme val="minor"/>
    </font>
    <font>
      <b/>
      <u/>
      <sz val="12"/>
      <color indexed="9"/>
      <name val="Calibri"/>
      <family val="2"/>
      <scheme val="minor"/>
    </font>
    <font>
      <sz val="11"/>
      <name val="Calibri"/>
      <family val="2"/>
      <scheme val="minor"/>
    </font>
    <font>
      <sz val="11"/>
      <color indexed="9"/>
      <name val="Calibri"/>
      <family val="2"/>
      <scheme val="minor"/>
    </font>
    <font>
      <b/>
      <u/>
      <sz val="11"/>
      <color indexed="9"/>
      <name val="Calibri"/>
      <family val="2"/>
      <scheme val="minor"/>
    </font>
    <font>
      <b/>
      <u/>
      <sz val="11"/>
      <name val="Calibri"/>
      <family val="2"/>
      <scheme val="minor"/>
    </font>
    <font>
      <i/>
      <sz val="12"/>
      <name val="Calibri"/>
      <family val="2"/>
      <scheme val="minor"/>
    </font>
    <font>
      <sz val="12"/>
      <name val="Calibri"/>
      <family val="2"/>
      <scheme val="minor"/>
    </font>
    <font>
      <i/>
      <sz val="10"/>
      <name val="Calibri"/>
      <family val="2"/>
      <scheme val="minor"/>
    </font>
    <font>
      <b/>
      <sz val="13"/>
      <color indexed="8"/>
      <name val="Calibri"/>
      <family val="2"/>
      <scheme val="minor"/>
    </font>
    <font>
      <sz val="8"/>
      <color indexed="8"/>
      <name val="Calibri"/>
      <family val="2"/>
      <scheme val="minor"/>
    </font>
    <font>
      <sz val="11"/>
      <color indexed="8"/>
      <name val="Calibri"/>
      <family val="2"/>
      <scheme val="minor"/>
    </font>
    <font>
      <sz val="11"/>
      <color indexed="10"/>
      <name val="Calibri"/>
      <family val="2"/>
      <scheme val="minor"/>
    </font>
    <font>
      <b/>
      <sz val="11"/>
      <color indexed="8"/>
      <name val="Calibri"/>
      <family val="2"/>
      <scheme val="minor"/>
    </font>
    <font>
      <sz val="10"/>
      <color rgb="FFFF0000"/>
      <name val="Calibri"/>
      <family val="2"/>
      <scheme val="minor"/>
    </font>
    <font>
      <sz val="10"/>
      <color theme="1"/>
      <name val="Calibri"/>
      <family val="2"/>
      <scheme val="minor"/>
    </font>
    <font>
      <b/>
      <sz val="10"/>
      <color rgb="FFFF0000"/>
      <name val="Calibri"/>
      <family val="2"/>
      <scheme val="minor"/>
    </font>
    <font>
      <sz val="8.5"/>
      <name val="Calibri"/>
      <family val="2"/>
      <scheme val="minor"/>
    </font>
    <font>
      <b/>
      <sz val="11"/>
      <color theme="0"/>
      <name val="Calibri"/>
      <family val="2"/>
      <scheme val="minor"/>
    </font>
    <font>
      <sz val="11"/>
      <color theme="0"/>
      <name val="Calibri"/>
      <family val="2"/>
      <scheme val="minor"/>
    </font>
    <font>
      <b/>
      <i/>
      <sz val="13"/>
      <color theme="0"/>
      <name val="Calibri"/>
      <family val="2"/>
      <scheme val="minor"/>
    </font>
    <font>
      <b/>
      <i/>
      <sz val="13"/>
      <color indexed="9"/>
      <name val="Calibri"/>
      <family val="2"/>
      <scheme val="minor"/>
    </font>
    <font>
      <b/>
      <i/>
      <u/>
      <sz val="12"/>
      <color indexed="9"/>
      <name val="Calibri"/>
      <family val="2"/>
      <scheme val="minor"/>
    </font>
    <font>
      <b/>
      <sz val="10"/>
      <color indexed="10"/>
      <name val="Calibri"/>
      <family val="2"/>
      <scheme val="minor"/>
    </font>
    <font>
      <b/>
      <sz val="12"/>
      <color rgb="FFFF0000"/>
      <name val="Calibri"/>
      <family val="2"/>
      <scheme val="minor"/>
    </font>
    <font>
      <b/>
      <i/>
      <u/>
      <sz val="11"/>
      <name val="Calibri"/>
      <family val="2"/>
      <scheme val="minor"/>
    </font>
    <font>
      <sz val="10"/>
      <color indexed="53"/>
      <name val="Calibri"/>
      <family val="2"/>
      <scheme val="minor"/>
    </font>
    <font>
      <i/>
      <sz val="12"/>
      <color rgb="FFFF0000"/>
      <name val="Calibri"/>
      <family val="2"/>
      <scheme val="minor"/>
    </font>
    <font>
      <b/>
      <i/>
      <u/>
      <sz val="10"/>
      <name val="Calibri"/>
      <family val="2"/>
      <scheme val="minor"/>
    </font>
    <font>
      <b/>
      <i/>
      <u/>
      <sz val="10"/>
      <color theme="1"/>
      <name val="Calibri"/>
      <family val="2"/>
      <scheme val="minor"/>
    </font>
    <font>
      <b/>
      <i/>
      <u/>
      <sz val="11"/>
      <color theme="1"/>
      <name val="Calibri"/>
      <family val="2"/>
      <scheme val="minor"/>
    </font>
    <font>
      <b/>
      <u/>
      <sz val="11"/>
      <color theme="1"/>
      <name val="Calibri"/>
      <family val="2"/>
      <scheme val="minor"/>
    </font>
    <font>
      <b/>
      <sz val="11"/>
      <color theme="1"/>
      <name val="Calibri"/>
      <family val="2"/>
      <scheme val="minor"/>
    </font>
    <font>
      <i/>
      <sz val="11"/>
      <name val="Calibri"/>
      <family val="2"/>
      <scheme val="minor"/>
    </font>
    <font>
      <b/>
      <sz val="12"/>
      <color theme="0"/>
      <name val="Calibri"/>
      <family val="2"/>
      <scheme val="minor"/>
    </font>
    <font>
      <b/>
      <i/>
      <sz val="11"/>
      <color indexed="9"/>
      <name val="Calibri"/>
      <family val="2"/>
      <scheme val="minor"/>
    </font>
    <font>
      <b/>
      <sz val="13"/>
      <color indexed="9"/>
      <name val="Calibri"/>
      <family val="2"/>
      <scheme val="minor"/>
    </font>
    <font>
      <sz val="13"/>
      <name val="Calibri"/>
      <family val="2"/>
      <scheme val="minor"/>
    </font>
    <font>
      <b/>
      <i/>
      <sz val="10"/>
      <color indexed="9"/>
      <name val="Calibri"/>
      <family val="2"/>
      <scheme val="minor"/>
    </font>
    <font>
      <b/>
      <sz val="25"/>
      <name val="Calibri"/>
      <family val="2"/>
      <scheme val="minor"/>
    </font>
    <font>
      <b/>
      <u/>
      <sz val="15"/>
      <color indexed="9"/>
      <name val="Calibri"/>
      <family val="2"/>
      <scheme val="minor"/>
    </font>
    <font>
      <sz val="11"/>
      <color theme="0"/>
      <name val="Arial"/>
      <family val="2"/>
    </font>
    <font>
      <b/>
      <sz val="9"/>
      <name val="Calibri"/>
      <family val="2"/>
      <scheme val="minor"/>
    </font>
    <font>
      <b/>
      <i/>
      <sz val="12"/>
      <color indexed="9"/>
      <name val="Calibri"/>
      <family val="2"/>
      <scheme val="minor"/>
    </font>
    <font>
      <b/>
      <i/>
      <sz val="11"/>
      <color theme="0"/>
      <name val="Calibri"/>
      <family val="2"/>
      <scheme val="minor"/>
    </font>
    <font>
      <b/>
      <sz val="13"/>
      <color theme="0"/>
      <name val="Calibri"/>
      <family val="2"/>
      <scheme val="minor"/>
    </font>
    <font>
      <b/>
      <i/>
      <sz val="11"/>
      <name val="Calibri"/>
      <family val="2"/>
      <scheme val="minor"/>
    </font>
    <font>
      <b/>
      <i/>
      <sz val="9"/>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u/>
      <sz val="12"/>
      <name val="Calibri"/>
      <family val="2"/>
      <scheme val="minor"/>
    </font>
    <font>
      <b/>
      <i/>
      <u/>
      <sz val="12"/>
      <name val="Calibri"/>
      <family val="2"/>
      <scheme val="minor"/>
    </font>
    <font>
      <sz val="12"/>
      <color indexed="8"/>
      <name val="Calibri"/>
      <family val="2"/>
      <scheme val="minor"/>
    </font>
    <font>
      <b/>
      <i/>
      <sz val="12"/>
      <name val="Calibri"/>
      <family val="2"/>
      <scheme val="minor"/>
    </font>
    <font>
      <sz val="9"/>
      <color indexed="9"/>
      <name val="Calibri"/>
      <family val="2"/>
      <scheme val="minor"/>
    </font>
    <font>
      <sz val="9"/>
      <color theme="1"/>
      <name val="Calibri"/>
      <family val="2"/>
      <scheme val="minor"/>
    </font>
    <font>
      <b/>
      <sz val="11"/>
      <color rgb="FFFF0000"/>
      <name val="Calibri"/>
      <family val="2"/>
      <scheme val="minor"/>
    </font>
    <font>
      <u/>
      <sz val="11"/>
      <color indexed="12"/>
      <name val="Calibri"/>
      <family val="2"/>
      <scheme val="minor"/>
    </font>
    <font>
      <sz val="11"/>
      <color rgb="FFFF0000"/>
      <name val="Calibri"/>
      <family val="2"/>
      <scheme val="minor"/>
    </font>
    <font>
      <sz val="9"/>
      <name val="Times New Roman"/>
      <family val="1"/>
    </font>
    <font>
      <b/>
      <sz val="11"/>
      <color theme="0"/>
      <name val="Arial"/>
      <family val="2"/>
    </font>
    <font>
      <b/>
      <sz val="10"/>
      <name val="Times New Roman"/>
      <family val="1"/>
    </font>
    <font>
      <sz val="11"/>
      <name val="Calibri"/>
      <family val="2"/>
    </font>
    <font>
      <i/>
      <sz val="10"/>
      <name val="Calibri"/>
      <family val="2"/>
    </font>
  </fonts>
  <fills count="3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9"/>
        <bgColor indexed="64"/>
      </patternFill>
    </fill>
    <fill>
      <patternFill patternType="solid">
        <fgColor theme="0"/>
        <bgColor indexed="64"/>
      </patternFill>
    </fill>
    <fill>
      <patternFill patternType="solid">
        <fgColor indexed="9"/>
        <bgColor indexed="8"/>
      </patternFill>
    </fill>
    <fill>
      <patternFill patternType="solid">
        <fgColor theme="4" tint="-0.249977111117893"/>
        <bgColor indexed="64"/>
      </patternFill>
    </fill>
  </fills>
  <borders count="10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bottom/>
      <diagonal/>
    </border>
    <border>
      <left style="double">
        <color indexed="64"/>
      </left>
      <right style="double">
        <color indexed="64"/>
      </right>
      <top/>
      <bottom/>
      <diagonal/>
    </border>
    <border>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top style="thin">
        <color indexed="64"/>
      </top>
      <bottom style="thin">
        <color indexed="64"/>
      </bottom>
      <diagonal/>
    </border>
    <border>
      <left style="double">
        <color indexed="64"/>
      </left>
      <right/>
      <top style="double">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style="thin">
        <color indexed="64"/>
      </top>
      <bottom/>
      <diagonal/>
    </border>
    <border>
      <left/>
      <right style="thin">
        <color indexed="64"/>
      </right>
      <top/>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style="thin">
        <color indexed="64"/>
      </top>
      <bottom/>
      <diagonal/>
    </border>
    <border>
      <left/>
      <right/>
      <top style="double">
        <color indexed="64"/>
      </top>
      <bottom style="double">
        <color indexed="64"/>
      </bottom>
      <diagonal/>
    </border>
    <border>
      <left/>
      <right/>
      <top style="double">
        <color indexed="64"/>
      </top>
      <bottom/>
      <diagonal/>
    </border>
    <border>
      <left style="double">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double">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22"/>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hair">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434">
    <xf numFmtId="0" fontId="0"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6" borderId="0" applyNumberFormat="0" applyBorder="0" applyAlignment="0" applyProtection="0"/>
    <xf numFmtId="0" fontId="20" fillId="5"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12" borderId="0" applyNumberFormat="0" applyBorder="0" applyAlignment="0" applyProtection="0"/>
    <xf numFmtId="0" fontId="20" fillId="10" borderId="0" applyNumberFormat="0" applyBorder="0" applyAlignment="0" applyProtection="0"/>
    <xf numFmtId="0" fontId="20" fillId="2" borderId="0" applyNumberFormat="0" applyBorder="0" applyAlignment="0" applyProtection="0"/>
    <xf numFmtId="0" fontId="20" fillId="13" borderId="0" applyNumberFormat="0" applyBorder="0" applyAlignment="0" applyProtection="0"/>
    <xf numFmtId="0" fontId="50" fillId="6" borderId="0" applyNumberFormat="0" applyBorder="0" applyAlignment="0" applyProtection="0"/>
    <xf numFmtId="0" fontId="50" fillId="14"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6" borderId="0" applyNumberFormat="0" applyBorder="0" applyAlignment="0" applyProtection="0"/>
    <xf numFmtId="0" fontId="50" fillId="3" borderId="0" applyNumberFormat="0" applyBorder="0" applyAlignment="0" applyProtection="0"/>
    <xf numFmtId="0" fontId="21" fillId="15" borderId="0" applyNumberFormat="0" applyBorder="0" applyAlignment="0" applyProtection="0"/>
    <xf numFmtId="0" fontId="21" fillId="3"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50" fillId="19" borderId="0" applyNumberFormat="0" applyBorder="0" applyAlignment="0" applyProtection="0"/>
    <xf numFmtId="0" fontId="50" fillId="14" borderId="0" applyNumberFormat="0" applyBorder="0" applyAlignment="0" applyProtection="0"/>
    <xf numFmtId="0" fontId="50" fillId="13" borderId="0" applyNumberFormat="0" applyBorder="0" applyAlignment="0" applyProtection="0"/>
    <xf numFmtId="0" fontId="50" fillId="20" borderId="0" applyNumberFormat="0" applyBorder="0" applyAlignment="0" applyProtection="0"/>
    <xf numFmtId="0" fontId="50" fillId="17" borderId="0" applyNumberFormat="0" applyBorder="0" applyAlignment="0" applyProtection="0"/>
    <xf numFmtId="0" fontId="50" fillId="21" borderId="0" applyNumberFormat="0" applyBorder="0" applyAlignment="0" applyProtection="0"/>
    <xf numFmtId="0" fontId="8" fillId="0" borderId="0" applyNumberFormat="0" applyFill="0" applyBorder="0" applyAlignment="0" applyProtection="0"/>
    <xf numFmtId="0" fontId="42" fillId="10" borderId="0" applyNumberFormat="0" applyBorder="0" applyAlignment="0" applyProtection="0"/>
    <xf numFmtId="0" fontId="22" fillId="9" borderId="0" applyNumberFormat="0" applyBorder="0" applyAlignment="0" applyProtection="0"/>
    <xf numFmtId="0" fontId="45" fillId="22" borderId="1" applyNumberFormat="0" applyAlignment="0" applyProtection="0"/>
    <xf numFmtId="0" fontId="23" fillId="23" borderId="1" applyNumberFormat="0" applyAlignment="0" applyProtection="0"/>
    <xf numFmtId="0" fontId="24" fillId="24" borderId="2" applyNumberFormat="0" applyAlignment="0" applyProtection="0"/>
    <xf numFmtId="0" fontId="25" fillId="0" borderId="3" applyNumberFormat="0" applyFill="0" applyAlignment="0" applyProtection="0"/>
    <xf numFmtId="0" fontId="47" fillId="24" borderId="2" applyNumberFormat="0" applyAlignment="0" applyProtection="0"/>
    <xf numFmtId="164" fontId="8" fillId="0" borderId="0" applyFont="0" applyFill="0" applyBorder="0" applyAlignment="0" applyProtection="0"/>
    <xf numFmtId="3" fontId="11" fillId="0" borderId="0" applyFont="0" applyFill="0" applyBorder="0" applyAlignment="0" applyProtection="0"/>
    <xf numFmtId="184" fontId="8" fillId="0" borderId="0" applyFont="0" applyFill="0" applyBorder="0" applyAlignment="0" applyProtection="0"/>
    <xf numFmtId="181" fontId="15" fillId="0" borderId="0" applyFont="0" applyFill="0" applyBorder="0" applyAlignment="0" applyProtection="0"/>
    <xf numFmtId="182" fontId="15" fillId="0" borderId="0" applyFont="0" applyFill="0" applyBorder="0" applyAlignment="0" applyProtection="0"/>
    <xf numFmtId="0" fontId="26" fillId="0" borderId="0" applyNumberFormat="0" applyFill="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2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7" fillId="5" borderId="1" applyNumberFormat="0" applyAlignment="0" applyProtection="0"/>
    <xf numFmtId="0" fontId="8" fillId="0" borderId="0" applyFont="0" applyFill="0" applyBorder="0" applyAlignment="0" applyProtection="0"/>
    <xf numFmtId="0" fontId="49" fillId="0" borderId="0" applyNumberFormat="0" applyFill="0" applyBorder="0" applyAlignment="0" applyProtection="0"/>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8" fillId="0" borderId="0">
      <protection locked="0"/>
    </xf>
    <xf numFmtId="0" fontId="12" fillId="0" borderId="0"/>
    <xf numFmtId="0" fontId="41" fillId="6" borderId="0" applyNumberFormat="0" applyBorder="0" applyAlignment="0" applyProtection="0"/>
    <xf numFmtId="0" fontId="38" fillId="0" borderId="4" applyNumberFormat="0" applyFill="0" applyAlignment="0" applyProtection="0"/>
    <xf numFmtId="0" fontId="39"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1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8" fillId="8" borderId="0" applyNumberFormat="0" applyBorder="0" applyAlignment="0" applyProtection="0"/>
    <xf numFmtId="0" fontId="43" fillId="11" borderId="1" applyNumberFormat="0" applyAlignment="0" applyProtection="0"/>
    <xf numFmtId="15" fontId="8" fillId="0" borderId="0"/>
    <xf numFmtId="0" fontId="46" fillId="0" borderId="7" applyNumberFormat="0" applyFill="0" applyAlignment="0" applyProtection="0"/>
    <xf numFmtId="174" fontId="8" fillId="0" borderId="0" applyFont="0" applyFill="0" applyBorder="0" applyAlignment="0" applyProtection="0"/>
    <xf numFmtId="173" fontId="8" fillId="0" borderId="0" applyFont="0" applyFill="0" applyBorder="0" applyAlignment="0" applyProtection="0"/>
    <xf numFmtId="4" fontId="17" fillId="0" borderId="0" applyFont="0" applyFill="0" applyBorder="0" applyAlignment="0" applyProtection="0"/>
    <xf numFmtId="0" fontId="29" fillId="11" borderId="0" applyNumberFormat="0" applyBorder="0" applyAlignment="0" applyProtection="0"/>
    <xf numFmtId="0" fontId="9" fillId="0" borderId="0"/>
    <xf numFmtId="0" fontId="8" fillId="0" borderId="0"/>
    <xf numFmtId="0" fontId="8" fillId="0" borderId="0"/>
    <xf numFmtId="0" fontId="20" fillId="4" borderId="8" applyNumberFormat="0" applyFont="0" applyAlignment="0" applyProtection="0"/>
    <xf numFmtId="0" fontId="8" fillId="4" borderId="8" applyNumberFormat="0" applyFont="0" applyAlignment="0" applyProtection="0"/>
    <xf numFmtId="183" fontId="7" fillId="0" borderId="0" applyFont="0" applyFill="0" applyBorder="0" applyAlignment="0" applyProtection="0"/>
    <xf numFmtId="189" fontId="19" fillId="0" borderId="0">
      <protection locked="0"/>
    </xf>
    <xf numFmtId="0" fontId="44" fillId="22" borderId="9" applyNumberFormat="0" applyAlignment="0" applyProtection="0"/>
    <xf numFmtId="9" fontId="8" fillId="0" borderId="0" applyFont="0" applyFill="0" applyBorder="0" applyAlignment="0" applyProtection="0"/>
    <xf numFmtId="0" fontId="30" fillId="23" borderId="9"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7" fillId="0" borderId="0" applyNumberFormat="0" applyFill="0" applyBorder="0" applyAlignment="0" applyProtection="0"/>
    <xf numFmtId="0" fontId="33" fillId="0" borderId="0" applyNumberFormat="0" applyFill="0" applyBorder="0" applyAlignment="0" applyProtection="0"/>
    <xf numFmtId="0" fontId="34" fillId="0" borderId="10" applyNumberFormat="0" applyFill="0" applyAlignment="0" applyProtection="0"/>
    <xf numFmtId="0" fontId="35" fillId="0" borderId="11" applyNumberFormat="0" applyFill="0" applyAlignment="0" applyProtection="0"/>
    <xf numFmtId="0" fontId="26" fillId="0" borderId="12" applyNumberFormat="0" applyFill="0" applyAlignment="0" applyProtection="0"/>
    <xf numFmtId="0" fontId="36" fillId="0" borderId="13" applyNumberFormat="0" applyFill="0" applyAlignment="0" applyProtection="0"/>
    <xf numFmtId="0" fontId="12" fillId="0" borderId="0"/>
    <xf numFmtId="0" fontId="48" fillId="0" borderId="0" applyNumberFormat="0" applyFill="0" applyBorder="0" applyAlignment="0" applyProtection="0"/>
    <xf numFmtId="0" fontId="21" fillId="14" borderId="0" applyNumberFormat="0" applyBorder="0" applyAlignment="0" applyProtection="0"/>
    <xf numFmtId="0" fontId="21" fillId="19"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21" fillId="3" borderId="0" applyNumberFormat="0" applyBorder="0" applyAlignment="0" applyProtection="0"/>
    <xf numFmtId="0" fontId="21" fillId="6" borderId="0" applyNumberFormat="0" applyBorder="0" applyAlignment="0" applyProtection="0"/>
    <xf numFmtId="0" fontId="21" fillId="8" borderId="0" applyNumberFormat="0" applyBorder="0" applyAlignment="0" applyProtection="0"/>
    <xf numFmtId="0" fontId="21" fillId="1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2" borderId="0" applyNumberFormat="0" applyBorder="0" applyAlignment="0" applyProtection="0"/>
    <xf numFmtId="0" fontId="6" fillId="13" borderId="0" applyNumberFormat="0" applyBorder="0" applyAlignment="0" applyProtection="0"/>
    <xf numFmtId="0" fontId="21" fillId="6" borderId="0" applyNumberFormat="0" applyBorder="0" applyAlignment="0" applyProtection="0"/>
    <xf numFmtId="0" fontId="21" fillId="14"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21" fillId="15" borderId="0" applyNumberFormat="0" applyBorder="0" applyAlignment="0" applyProtection="0"/>
    <xf numFmtId="0" fontId="21" fillId="3"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3"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8" fillId="10" borderId="0" applyNumberFormat="0" applyBorder="0" applyAlignment="0" applyProtection="0"/>
    <xf numFmtId="0" fontId="22" fillId="9" borderId="0" applyNumberFormat="0" applyBorder="0" applyAlignment="0" applyProtection="0"/>
    <xf numFmtId="0" fontId="21" fillId="6" borderId="0" applyNumberFormat="0" applyBorder="0" applyAlignment="0" applyProtection="0"/>
    <xf numFmtId="0" fontId="23" fillId="23" borderId="1" applyNumberFormat="0" applyAlignment="0" applyProtection="0"/>
    <xf numFmtId="0" fontId="24" fillId="24" borderId="2" applyNumberFormat="0" applyAlignment="0" applyProtection="0"/>
    <xf numFmtId="0" fontId="25" fillId="0" borderId="3" applyNumberFormat="0" applyFill="0" applyAlignment="0" applyProtection="0"/>
    <xf numFmtId="0" fontId="24" fillId="24" borderId="2" applyNumberFormat="0" applyAlignment="0" applyProtection="0"/>
    <xf numFmtId="0" fontId="26" fillId="0" borderId="0" applyNumberFormat="0" applyFill="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2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7" fillId="5" borderId="1" applyNumberFormat="0" applyAlignment="0" applyProtection="0"/>
    <xf numFmtId="0" fontId="32" fillId="0" borderId="0" applyNumberFormat="0" applyFill="0" applyBorder="0" applyAlignment="0" applyProtection="0"/>
    <xf numFmtId="0" fontId="30" fillId="22" borderId="9" applyNumberFormat="0" applyAlignment="0" applyProtection="0"/>
    <xf numFmtId="0" fontId="22" fillId="6" borderId="0" applyNumberFormat="0" applyBorder="0" applyAlignment="0" applyProtection="0"/>
    <xf numFmtId="0" fontId="21" fillId="17" borderId="0" applyNumberFormat="0" applyBorder="0" applyAlignment="0" applyProtection="0"/>
    <xf numFmtId="0" fontId="28" fillId="8" borderId="0" applyNumberFormat="0" applyBorder="0" applyAlignment="0" applyProtection="0"/>
    <xf numFmtId="0" fontId="27" fillId="11" borderId="1" applyNumberFormat="0" applyAlignment="0" applyProtection="0"/>
    <xf numFmtId="0" fontId="21" fillId="14" borderId="0" applyNumberFormat="0" applyBorder="0" applyAlignment="0" applyProtection="0"/>
    <xf numFmtId="0" fontId="31" fillId="0" borderId="7" applyNumberFormat="0" applyFill="0" applyAlignment="0" applyProtection="0"/>
    <xf numFmtId="4" fontId="10" fillId="0" borderId="0" applyFont="0" applyFill="0" applyBorder="0" applyAlignment="0" applyProtection="0"/>
    <xf numFmtId="0" fontId="29" fillId="11" borderId="0" applyNumberFormat="0" applyBorder="0" applyAlignment="0" applyProtection="0"/>
    <xf numFmtId="0" fontId="21" fillId="19" borderId="0" applyNumberFormat="0" applyBorder="0" applyAlignment="0" applyProtection="0"/>
    <xf numFmtId="0" fontId="6" fillId="4" borderId="8" applyNumberFormat="0" applyFont="0" applyAlignment="0" applyProtection="0"/>
    <xf numFmtId="0" fontId="30" fillId="22" borderId="9" applyNumberFormat="0" applyAlignment="0" applyProtection="0"/>
    <xf numFmtId="0" fontId="30" fillId="23" borderId="9"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0" applyNumberFormat="0" applyFill="0" applyAlignment="0" applyProtection="0"/>
    <xf numFmtId="0" fontId="35" fillId="0" borderId="11" applyNumberFormat="0" applyFill="0" applyAlignment="0" applyProtection="0"/>
    <xf numFmtId="0" fontId="26" fillId="0" borderId="12" applyNumberFormat="0" applyFill="0" applyAlignment="0" applyProtection="0"/>
    <xf numFmtId="0" fontId="36" fillId="0" borderId="13" applyNumberFormat="0" applyFill="0" applyAlignment="0" applyProtection="0"/>
    <xf numFmtId="0" fontId="31" fillId="0" borderId="0" applyNumberFormat="0" applyFill="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23" borderId="1" applyNumberFormat="0" applyAlignment="0" applyProtection="0"/>
    <xf numFmtId="0" fontId="23" fillId="23" borderId="1" applyNumberFormat="0" applyAlignment="0" applyProtection="0"/>
    <xf numFmtId="0" fontId="23" fillId="23" borderId="1" applyNumberFormat="0" applyAlignment="0" applyProtection="0"/>
    <xf numFmtId="0" fontId="24" fillId="24" borderId="2" applyNumberFormat="0" applyAlignment="0" applyProtection="0"/>
    <xf numFmtId="0" fontId="24" fillId="24" borderId="2" applyNumberFormat="0" applyAlignment="0" applyProtection="0"/>
    <xf numFmtId="0" fontId="24" fillId="24" borderId="2" applyNumberFormat="0" applyAlignment="0" applyProtection="0"/>
    <xf numFmtId="0" fontId="25" fillId="0" borderId="3" applyNumberFormat="0" applyFill="0" applyAlignment="0" applyProtection="0"/>
    <xf numFmtId="0" fontId="25" fillId="0" borderId="3" applyNumberFormat="0" applyFill="0" applyAlignment="0" applyProtection="0"/>
    <xf numFmtId="0" fontId="25" fillId="0" borderId="3" applyNumberFormat="0" applyFill="0" applyAlignment="0" applyProtection="0"/>
    <xf numFmtId="167" fontId="8" fillId="0" borderId="0" applyFont="0" applyFill="0" applyBorder="0" applyAlignment="0" applyProtection="0"/>
    <xf numFmtId="169" fontId="8" fillId="0" borderId="0" applyFont="0" applyFill="0" applyBorder="0" applyAlignment="0" applyProtection="0"/>
    <xf numFmtId="166" fontId="8" fillId="0" borderId="0" applyFont="0" applyFill="0" applyBorder="0" applyAlignment="0" applyProtection="0"/>
    <xf numFmtId="168" fontId="8"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7" fillId="5" borderId="1" applyNumberFormat="0" applyAlignment="0" applyProtection="0"/>
    <xf numFmtId="0" fontId="27" fillId="5" borderId="1" applyNumberFormat="0" applyAlignment="0" applyProtection="0"/>
    <xf numFmtId="0" fontId="27" fillId="5" borderId="1" applyNumberFormat="0" applyAlignment="0" applyProtection="0"/>
    <xf numFmtId="0" fontId="8" fillId="0" borderId="0" applyNumberFormat="0" applyFill="0" applyBorder="0" applyAlignment="0" applyProtection="0">
      <alignment vertical="top"/>
      <protection locked="0"/>
    </xf>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5" fillId="0" borderId="0"/>
    <xf numFmtId="0" fontId="5" fillId="0" borderId="0"/>
    <xf numFmtId="0" fontId="6" fillId="4" borderId="8" applyNumberFormat="0" applyFont="0" applyAlignment="0" applyProtection="0"/>
    <xf numFmtId="0" fontId="6" fillId="4" borderId="8" applyNumberFormat="0" applyFont="0" applyAlignment="0" applyProtection="0"/>
    <xf numFmtId="0" fontId="6" fillId="4" borderId="8" applyNumberFormat="0" applyFont="0" applyAlignment="0" applyProtection="0"/>
    <xf numFmtId="183" fontId="51" fillId="0" borderId="0" applyFont="0" applyFill="0" applyBorder="0" applyAlignment="0" applyProtection="0"/>
    <xf numFmtId="183" fontId="7" fillId="0" borderId="0" applyFont="0" applyFill="0" applyBorder="0" applyAlignment="0" applyProtection="0"/>
    <xf numFmtId="183" fontId="7" fillId="0" borderId="0" applyFont="0" applyFill="0" applyBorder="0" applyAlignment="0" applyProtection="0"/>
    <xf numFmtId="183" fontId="7" fillId="0" borderId="0" applyFont="0" applyFill="0" applyBorder="0" applyAlignment="0" applyProtection="0"/>
    <xf numFmtId="0" fontId="30" fillId="23" borderId="9" applyNumberFormat="0" applyAlignment="0" applyProtection="0"/>
    <xf numFmtId="0" fontId="30" fillId="23" borderId="9" applyNumberFormat="0" applyAlignment="0" applyProtection="0"/>
    <xf numFmtId="0" fontId="30" fillId="23" borderId="9"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26" fillId="0" borderId="12" applyNumberFormat="0" applyFill="0" applyAlignment="0" applyProtection="0"/>
    <xf numFmtId="0" fontId="26" fillId="0" borderId="12" applyNumberFormat="0" applyFill="0" applyAlignment="0" applyProtection="0"/>
    <xf numFmtId="0" fontId="26" fillId="0" borderId="12"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36" fillId="0" borderId="13" applyNumberFormat="0" applyFill="0" applyAlignment="0" applyProtection="0"/>
    <xf numFmtId="0" fontId="21" fillId="13"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8" fillId="10" borderId="0" applyNumberFormat="0" applyBorder="0" applyAlignment="0" applyProtection="0"/>
    <xf numFmtId="0" fontId="24" fillId="24" borderId="2" applyNumberFormat="0" applyAlignment="0" applyProtection="0"/>
    <xf numFmtId="0" fontId="21" fillId="20" borderId="0" applyNumberFormat="0" applyBorder="0" applyAlignment="0" applyProtection="0"/>
    <xf numFmtId="4" fontId="10"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2" fillId="6" borderId="0" applyNumberFormat="0" applyBorder="0" applyAlignment="0" applyProtection="0"/>
    <xf numFmtId="4" fontId="10" fillId="0" borderId="0" applyFont="0" applyFill="0" applyBorder="0" applyAlignment="0" applyProtection="0"/>
    <xf numFmtId="0" fontId="27" fillId="11" borderId="1" applyNumberFormat="0" applyAlignment="0" applyProtection="0"/>
    <xf numFmtId="0" fontId="31" fillId="0" borderId="7" applyNumberFormat="0" applyFill="0" applyAlignment="0" applyProtection="0"/>
    <xf numFmtId="4" fontId="10" fillId="0" borderId="0" applyFont="0" applyFill="0" applyBorder="0" applyAlignment="0" applyProtection="0"/>
    <xf numFmtId="0" fontId="28" fillId="10" borderId="0" applyNumberFormat="0" applyBorder="0" applyAlignment="0" applyProtection="0"/>
    <xf numFmtId="0" fontId="21" fillId="20" borderId="0" applyNumberFormat="0" applyBorder="0" applyAlignment="0" applyProtection="0"/>
    <xf numFmtId="0" fontId="21" fillId="13" borderId="0" applyNumberFormat="0" applyBorder="0" applyAlignment="0" applyProtection="0"/>
    <xf numFmtId="0" fontId="30" fillId="22" borderId="9" applyNumberFormat="0" applyAlignment="0" applyProtection="0"/>
    <xf numFmtId="0" fontId="21" fillId="6" borderId="0" applyNumberFormat="0" applyBorder="0" applyAlignment="0" applyProtection="0"/>
    <xf numFmtId="0" fontId="21" fillId="6" borderId="0" applyNumberFormat="0" applyBorder="0" applyAlignment="0" applyProtection="0"/>
    <xf numFmtId="0" fontId="31" fillId="0" borderId="0" applyNumberFormat="0" applyFill="0" applyBorder="0" applyAlignment="0" applyProtection="0"/>
    <xf numFmtId="0" fontId="21" fillId="21" borderId="0" applyNumberFormat="0" applyBorder="0" applyAlignment="0" applyProtection="0"/>
    <xf numFmtId="0" fontId="24" fillId="24" borderId="2" applyNumberFormat="0" applyAlignment="0" applyProtection="0"/>
    <xf numFmtId="0" fontId="22" fillId="6" borderId="0" applyNumberFormat="0" applyBorder="0" applyAlignment="0" applyProtection="0"/>
    <xf numFmtId="0" fontId="27" fillId="11" borderId="1" applyNumberFormat="0" applyAlignment="0" applyProtection="0"/>
    <xf numFmtId="0" fontId="31" fillId="0" borderId="7"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1" fillId="6" borderId="0" applyNumberFormat="0" applyBorder="0" applyAlignment="0" applyProtection="0"/>
    <xf numFmtId="0" fontId="21" fillId="6" borderId="0" applyNumberFormat="0" applyBorder="0" applyAlignment="0" applyProtection="0"/>
    <xf numFmtId="0" fontId="30" fillId="22" borderId="9" applyNumberFormat="0" applyAlignment="0" applyProtection="0"/>
    <xf numFmtId="0" fontId="21" fillId="13" borderId="0" applyNumberFormat="0" applyBorder="0" applyAlignment="0" applyProtection="0"/>
    <xf numFmtId="0" fontId="28" fillId="10" borderId="0" applyNumberFormat="0" applyBorder="0" applyAlignment="0" applyProtection="0"/>
    <xf numFmtId="0" fontId="31" fillId="0" borderId="7" applyNumberFormat="0" applyFill="0" applyAlignment="0" applyProtection="0"/>
    <xf numFmtId="0" fontId="27" fillId="11" borderId="1" applyNumberFormat="0" applyAlignment="0" applyProtection="0"/>
    <xf numFmtId="0" fontId="22" fillId="6" borderId="0" applyNumberFormat="0" applyBorder="0" applyAlignment="0" applyProtection="0"/>
    <xf numFmtId="0" fontId="24" fillId="24" borderId="2" applyNumberFormat="0" applyAlignment="0" applyProtection="0"/>
    <xf numFmtId="0" fontId="21" fillId="21"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3"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4" borderId="0" applyNumberFormat="0" applyBorder="0" applyAlignment="0" applyProtection="0"/>
    <xf numFmtId="0" fontId="21" fillId="3"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4" borderId="0" applyNumberFormat="0" applyBorder="0" applyAlignment="0" applyProtection="0"/>
    <xf numFmtId="0" fontId="8" fillId="0" borderId="0" applyNumberForma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0" fontId="8" fillId="0" borderId="0" applyNumberFormat="0" applyFill="0" applyBorder="0" applyAlignment="0" applyProtection="0"/>
    <xf numFmtId="9" fontId="8" fillId="0" borderId="0" applyFont="0" applyFill="0" applyBorder="0" applyAlignment="0" applyProtection="0"/>
    <xf numFmtId="171" fontId="4" fillId="0" borderId="0" applyFont="0" applyFill="0" applyBorder="0" applyAlignment="0" applyProtection="0"/>
    <xf numFmtId="0" fontId="8" fillId="0" borderId="0" applyNumberFormat="0" applyFill="0" applyBorder="0" applyAlignment="0" applyProtection="0"/>
    <xf numFmtId="196" fontId="8" fillId="0" borderId="0" applyFont="0" applyFill="0" applyBorder="0" applyAlignment="0" applyProtection="0"/>
    <xf numFmtId="0" fontId="9" fillId="0" borderId="0"/>
    <xf numFmtId="197" fontId="8" fillId="0" borderId="0" applyFont="0" applyFill="0" applyBorder="0" applyAlignment="0" applyProtection="0"/>
    <xf numFmtId="0" fontId="8" fillId="0" borderId="0"/>
    <xf numFmtId="0" fontId="8" fillId="0" borderId="0"/>
    <xf numFmtId="201" fontId="8" fillId="0" borderId="0" applyFont="0" applyFill="0" applyBorder="0" applyAlignment="0" applyProtection="0"/>
    <xf numFmtId="201" fontId="8" fillId="0" borderId="0" applyFont="0" applyFill="0" applyBorder="0" applyAlignment="0" applyProtection="0"/>
    <xf numFmtId="201" fontId="8" fillId="0" borderId="0" applyFont="0" applyFill="0" applyBorder="0" applyAlignment="0" applyProtection="0"/>
    <xf numFmtId="201"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2" fontId="8" fillId="0" borderId="0" applyFont="0" applyFill="0" applyBorder="0" applyAlignment="0" applyProtection="0"/>
    <xf numFmtId="192" fontId="8" fillId="0" borderId="0" applyFont="0" applyFill="0" applyBorder="0" applyAlignment="0" applyProtection="0"/>
    <xf numFmtId="171" fontId="6" fillId="0" borderId="0" applyFont="0" applyFill="0" applyBorder="0" applyAlignment="0" applyProtection="0"/>
    <xf numFmtId="196" fontId="8" fillId="0" borderId="0" applyFont="0" applyFill="0" applyBorder="0" applyAlignment="0" applyProtection="0"/>
    <xf numFmtId="171" fontId="6"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9" fontId="3"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96" fontId="8" fillId="0" borderId="0" applyFont="0" applyFill="0" applyBorder="0" applyAlignment="0" applyProtection="0"/>
    <xf numFmtId="171" fontId="6" fillId="0" borderId="0" applyFont="0" applyFill="0" applyBorder="0" applyAlignment="0" applyProtection="0"/>
    <xf numFmtId="196" fontId="8" fillId="0" borderId="0" applyFont="0" applyFill="0" applyBorder="0" applyAlignment="0" applyProtection="0"/>
    <xf numFmtId="171" fontId="6" fillId="0" borderId="0" applyFont="0" applyFill="0" applyBorder="0" applyAlignment="0" applyProtection="0"/>
    <xf numFmtId="169" fontId="3" fillId="0" borderId="0" applyFont="0" applyFill="0" applyBorder="0" applyAlignment="0" applyProtection="0"/>
    <xf numFmtId="196" fontId="8" fillId="0" borderId="0" applyFont="0" applyFill="0" applyBorder="0" applyAlignment="0" applyProtection="0"/>
    <xf numFmtId="169" fontId="8" fillId="0" borderId="0" applyFont="0" applyFill="0" applyBorder="0" applyAlignment="0" applyProtection="0"/>
    <xf numFmtId="0" fontId="8"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202" fontId="8" fillId="0" borderId="0" applyFont="0" applyFill="0" applyBorder="0" applyAlignment="0" applyProtection="0"/>
    <xf numFmtId="197" fontId="8" fillId="0" borderId="0" applyFont="0" applyFill="0" applyBorder="0" applyAlignment="0" applyProtection="0"/>
  </cellStyleXfs>
  <cellXfs count="1366">
    <xf numFmtId="0" fontId="0" fillId="0" borderId="0" xfId="0"/>
    <xf numFmtId="174" fontId="52" fillId="28" borderId="0" xfId="85" applyFont="1" applyFill="1" applyAlignment="1">
      <alignment horizontal="left" vertical="center" wrapText="1"/>
    </xf>
    <xf numFmtId="1" fontId="3" fillId="0" borderId="20" xfId="43" applyNumberFormat="1" applyFont="1" applyFill="1" applyBorder="1" applyAlignment="1">
      <alignment horizontal="center"/>
    </xf>
    <xf numFmtId="0" fontId="52" fillId="0" borderId="0" xfId="43" applyFont="1" applyFill="1"/>
    <xf numFmtId="0" fontId="54" fillId="0" borderId="0" xfId="43" applyFont="1" applyFill="1"/>
    <xf numFmtId="0" fontId="54" fillId="27" borderId="0" xfId="43" applyFont="1" applyFill="1"/>
    <xf numFmtId="192" fontId="52" fillId="27" borderId="0" xfId="86" applyNumberFormat="1" applyFont="1" applyFill="1"/>
    <xf numFmtId="0" fontId="52" fillId="27" borderId="0" xfId="43" applyFont="1" applyFill="1"/>
    <xf numFmtId="0" fontId="54" fillId="27" borderId="0" xfId="43" applyFont="1" applyFill="1" applyAlignment="1"/>
    <xf numFmtId="0" fontId="55" fillId="27" borderId="0" xfId="43" applyFont="1" applyFill="1"/>
    <xf numFmtId="192" fontId="55" fillId="27" borderId="0" xfId="86" applyNumberFormat="1" applyFont="1" applyFill="1"/>
    <xf numFmtId="0" fontId="58" fillId="27" borderId="14" xfId="43" applyFont="1" applyFill="1" applyBorder="1" applyAlignment="1">
      <alignment horizontal="center"/>
    </xf>
    <xf numFmtId="175" fontId="59" fillId="27" borderId="20" xfId="43" applyNumberFormat="1" applyFont="1" applyFill="1" applyBorder="1"/>
    <xf numFmtId="0" fontId="60" fillId="27" borderId="20" xfId="43" applyFont="1" applyFill="1" applyBorder="1" applyAlignment="1">
      <alignment horizontal="center"/>
    </xf>
    <xf numFmtId="0" fontId="58" fillId="27" borderId="0" xfId="43" applyFont="1" applyFill="1" applyBorder="1" applyAlignment="1">
      <alignment horizontal="center"/>
    </xf>
    <xf numFmtId="192" fontId="61" fillId="27" borderId="15" xfId="86" applyNumberFormat="1" applyFont="1" applyFill="1" applyBorder="1"/>
    <xf numFmtId="192" fontId="55" fillId="27" borderId="15" xfId="86" applyNumberFormat="1" applyFont="1" applyFill="1" applyBorder="1"/>
    <xf numFmtId="192" fontId="55" fillId="27" borderId="37" xfId="86" applyNumberFormat="1" applyFont="1" applyFill="1" applyBorder="1"/>
    <xf numFmtId="0" fontId="62" fillId="27" borderId="20" xfId="43" applyFont="1" applyFill="1" applyBorder="1"/>
    <xf numFmtId="0" fontId="64" fillId="27" borderId="0" xfId="43" applyFont="1" applyFill="1" applyBorder="1" applyAlignment="1">
      <alignment horizontal="center"/>
    </xf>
    <xf numFmtId="0" fontId="64" fillId="0" borderId="0" xfId="43" applyFont="1" applyFill="1"/>
    <xf numFmtId="185" fontId="52" fillId="27" borderId="14" xfId="43" applyNumberFormat="1" applyFont="1" applyFill="1" applyBorder="1" applyAlignment="1">
      <alignment horizontal="center"/>
    </xf>
    <xf numFmtId="0" fontId="52" fillId="27" borderId="20" xfId="89" applyFont="1" applyFill="1" applyBorder="1" applyAlignment="1">
      <alignment horizontal="left" wrapText="1"/>
    </xf>
    <xf numFmtId="3" fontId="52" fillId="27" borderId="15" xfId="43" quotePrefix="1" applyNumberFormat="1" applyFont="1" applyFill="1" applyBorder="1" applyAlignment="1">
      <alignment horizontal="right" indent="1"/>
    </xf>
    <xf numFmtId="175" fontId="60" fillId="27" borderId="20" xfId="43" applyNumberFormat="1" applyFont="1" applyFill="1" applyBorder="1"/>
    <xf numFmtId="0" fontId="52" fillId="27" borderId="14" xfId="43" applyFont="1" applyFill="1" applyBorder="1" applyAlignment="1">
      <alignment horizontal="center"/>
    </xf>
    <xf numFmtId="0" fontId="64" fillId="27" borderId="14" xfId="43" applyFont="1" applyFill="1" applyBorder="1" applyAlignment="1">
      <alignment horizontal="center"/>
    </xf>
    <xf numFmtId="0" fontId="64" fillId="27" borderId="20" xfId="43" applyFont="1" applyFill="1" applyBorder="1" applyAlignment="1">
      <alignment horizontal="center"/>
    </xf>
    <xf numFmtId="0" fontId="67" fillId="27" borderId="20" xfId="89" applyFont="1" applyFill="1" applyBorder="1" applyAlignment="1">
      <alignment horizontal="left" wrapText="1"/>
    </xf>
    <xf numFmtId="0" fontId="52" fillId="27" borderId="30" xfId="43" applyFont="1" applyFill="1" applyBorder="1"/>
    <xf numFmtId="0" fontId="52" fillId="27" borderId="62" xfId="43" applyFont="1" applyFill="1" applyBorder="1"/>
    <xf numFmtId="15" fontId="52" fillId="27" borderId="0" xfId="43" applyNumberFormat="1" applyFont="1" applyFill="1" applyAlignment="1"/>
    <xf numFmtId="0" fontId="52" fillId="0" borderId="0" xfId="368" applyFont="1"/>
    <xf numFmtId="0" fontId="64" fillId="27" borderId="0" xfId="43" applyFont="1" applyFill="1" applyBorder="1"/>
    <xf numFmtId="0" fontId="52" fillId="0" borderId="0" xfId="43" applyFont="1" applyFill="1" applyBorder="1"/>
    <xf numFmtId="0" fontId="56" fillId="0" borderId="0" xfId="378" applyFont="1" applyFill="1" applyBorder="1" applyAlignment="1">
      <alignment vertical="center" wrapText="1"/>
    </xf>
    <xf numFmtId="0" fontId="52" fillId="28" borderId="0" xfId="43" applyFont="1" applyFill="1"/>
    <xf numFmtId="0" fontId="64" fillId="28" borderId="0" xfId="43" applyFont="1" applyFill="1" applyAlignment="1">
      <alignment horizontal="right"/>
    </xf>
    <xf numFmtId="0" fontId="54" fillId="28" borderId="0" xfId="43" applyFont="1" applyFill="1" applyAlignment="1"/>
    <xf numFmtId="0" fontId="56" fillId="27" borderId="0" xfId="43" applyFont="1" applyFill="1" applyAlignment="1"/>
    <xf numFmtId="0" fontId="72" fillId="0" borderId="0" xfId="43" applyFont="1" applyFill="1" applyAlignment="1"/>
    <xf numFmtId="0" fontId="71" fillId="28" borderId="0" xfId="43" applyFont="1" applyFill="1"/>
    <xf numFmtId="173" fontId="52" fillId="0" borderId="16" xfId="369" applyFont="1" applyFill="1" applyBorder="1"/>
    <xf numFmtId="164" fontId="52" fillId="0" borderId="0" xfId="43" applyNumberFormat="1" applyFont="1" applyFill="1"/>
    <xf numFmtId="0" fontId="52" fillId="0" borderId="16" xfId="43" applyFont="1" applyFill="1" applyBorder="1"/>
    <xf numFmtId="0" fontId="64" fillId="27" borderId="20" xfId="43" applyFont="1" applyFill="1" applyBorder="1"/>
    <xf numFmtId="164" fontId="54" fillId="27" borderId="63" xfId="86" applyNumberFormat="1" applyFont="1" applyFill="1" applyBorder="1" applyAlignment="1">
      <alignment horizontal="center" vertical="center"/>
    </xf>
    <xf numFmtId="164" fontId="54" fillId="27" borderId="32" xfId="86" applyNumberFormat="1" applyFont="1" applyFill="1" applyBorder="1" applyAlignment="1">
      <alignment horizontal="center" vertical="center"/>
    </xf>
    <xf numFmtId="0" fontId="52" fillId="0" borderId="0" xfId="0" applyFont="1"/>
    <xf numFmtId="173" fontId="52" fillId="28" borderId="0" xfId="86" applyFont="1" applyFill="1" applyBorder="1" applyAlignment="1" applyProtection="1">
      <alignment horizontal="center"/>
    </xf>
    <xf numFmtId="173" fontId="52" fillId="27" borderId="0" xfId="86" applyFont="1" applyFill="1" applyBorder="1" applyAlignment="1" applyProtection="1">
      <alignment horizontal="center"/>
    </xf>
    <xf numFmtId="173" fontId="56" fillId="27" borderId="0" xfId="86" applyFont="1" applyFill="1" applyAlignment="1"/>
    <xf numFmtId="15" fontId="54" fillId="0" borderId="0" xfId="86" applyNumberFormat="1" applyFont="1" applyFill="1" applyAlignment="1"/>
    <xf numFmtId="15" fontId="54" fillId="28" borderId="0" xfId="86" applyNumberFormat="1" applyFont="1" applyFill="1" applyAlignment="1">
      <alignment horizontal="center"/>
    </xf>
    <xf numFmtId="0" fontId="71" fillId="27" borderId="0" xfId="43" applyFont="1" applyFill="1"/>
    <xf numFmtId="0" fontId="73" fillId="27" borderId="52" xfId="43" applyFont="1" applyFill="1" applyBorder="1" applyAlignment="1">
      <alignment horizontal="center"/>
    </xf>
    <xf numFmtId="3" fontId="52" fillId="27" borderId="61" xfId="43" applyNumberFormat="1" applyFont="1" applyFill="1" applyBorder="1" applyAlignment="1">
      <alignment horizontal="center" vertical="center" wrapText="1"/>
    </xf>
    <xf numFmtId="0" fontId="54" fillId="27" borderId="19" xfId="43" applyFont="1" applyFill="1" applyBorder="1"/>
    <xf numFmtId="173" fontId="54" fillId="27" borderId="21" xfId="86" applyFont="1" applyFill="1" applyBorder="1" applyProtection="1"/>
    <xf numFmtId="0" fontId="52" fillId="27" borderId="31" xfId="43" applyFont="1" applyFill="1" applyBorder="1"/>
    <xf numFmtId="173" fontId="52" fillId="27" borderId="32" xfId="86" applyFont="1" applyFill="1" applyBorder="1" applyAlignment="1" applyProtection="1">
      <alignment horizontal="right"/>
    </xf>
    <xf numFmtId="0" fontId="75" fillId="27" borderId="0" xfId="43" applyFont="1" applyFill="1"/>
    <xf numFmtId="0" fontId="71" fillId="27" borderId="0" xfId="43" applyFont="1" applyFill="1" applyAlignment="1">
      <alignment wrapText="1"/>
    </xf>
    <xf numFmtId="0" fontId="55" fillId="27" borderId="0" xfId="43" applyNumberFormat="1" applyFont="1" applyFill="1" applyBorder="1" applyAlignment="1" applyProtection="1"/>
    <xf numFmtId="0" fontId="55" fillId="27" borderId="0" xfId="43" applyFont="1" applyFill="1" applyAlignment="1">
      <alignment horizontal="left"/>
    </xf>
    <xf numFmtId="0" fontId="52" fillId="22" borderId="0" xfId="43" applyFont="1" applyFill="1"/>
    <xf numFmtId="173" fontId="52" fillId="0" borderId="0" xfId="86" applyFont="1"/>
    <xf numFmtId="0" fontId="52" fillId="27" borderId="33" xfId="43" applyFont="1" applyFill="1" applyBorder="1"/>
    <xf numFmtId="0" fontId="52" fillId="27" borderId="15" xfId="43" applyFont="1" applyFill="1" applyBorder="1"/>
    <xf numFmtId="0" fontId="58" fillId="27" borderId="15" xfId="43" applyFont="1" applyFill="1" applyBorder="1"/>
    <xf numFmtId="3" fontId="75" fillId="27" borderId="15" xfId="43" applyNumberFormat="1" applyFont="1" applyFill="1" applyBorder="1"/>
    <xf numFmtId="0" fontId="78" fillId="27" borderId="15" xfId="43" applyFont="1" applyFill="1" applyBorder="1"/>
    <xf numFmtId="0" fontId="52" fillId="22" borderId="25" xfId="43" applyFont="1" applyFill="1" applyBorder="1"/>
    <xf numFmtId="0" fontId="52" fillId="0" borderId="0" xfId="43" applyFont="1"/>
    <xf numFmtId="0" fontId="79" fillId="0" borderId="0" xfId="43" applyFont="1"/>
    <xf numFmtId="0" fontId="75" fillId="27" borderId="0" xfId="43" applyFont="1" applyFill="1" applyAlignment="1">
      <alignment vertical="center" wrapText="1"/>
    </xf>
    <xf numFmtId="0" fontId="52" fillId="27" borderId="27" xfId="43" applyFont="1" applyFill="1" applyBorder="1"/>
    <xf numFmtId="0" fontId="66" fillId="27" borderId="33" xfId="43" applyFont="1" applyFill="1" applyBorder="1"/>
    <xf numFmtId="3" fontId="52" fillId="0" borderId="0" xfId="0" applyNumberFormat="1" applyFont="1"/>
    <xf numFmtId="0" fontId="58" fillId="27" borderId="14" xfId="43" applyFont="1" applyFill="1" applyBorder="1"/>
    <xf numFmtId="0" fontId="58" fillId="0" borderId="14" xfId="43" applyFont="1" applyFill="1" applyBorder="1"/>
    <xf numFmtId="0" fontId="52" fillId="27" borderId="25" xfId="43" applyFont="1" applyFill="1" applyBorder="1"/>
    <xf numFmtId="174" fontId="52" fillId="0" borderId="0" xfId="85" applyFont="1"/>
    <xf numFmtId="0" fontId="75" fillId="27" borderId="0" xfId="43" applyFont="1" applyFill="1" applyAlignment="1">
      <alignment horizontal="right"/>
    </xf>
    <xf numFmtId="0" fontId="52" fillId="27" borderId="0" xfId="0" applyFont="1" applyFill="1"/>
    <xf numFmtId="0" fontId="80" fillId="27" borderId="14" xfId="43" applyFont="1" applyFill="1" applyBorder="1"/>
    <xf numFmtId="0" fontId="80" fillId="27" borderId="15" xfId="43" applyFont="1" applyFill="1" applyBorder="1"/>
    <xf numFmtId="0" fontId="75" fillId="27" borderId="25" xfId="43" applyFont="1" applyFill="1" applyBorder="1"/>
    <xf numFmtId="186" fontId="75" fillId="27" borderId="25" xfId="43" applyNumberFormat="1" applyFont="1" applyFill="1" applyBorder="1"/>
    <xf numFmtId="0" fontId="52" fillId="27" borderId="50" xfId="43" applyFont="1" applyFill="1" applyBorder="1" applyAlignment="1">
      <alignment vertical="center" wrapText="1"/>
    </xf>
    <xf numFmtId="3" fontId="52" fillId="27" borderId="0" xfId="91" applyNumberFormat="1" applyFont="1" applyFill="1" applyAlignment="1">
      <alignment horizontal="center"/>
    </xf>
    <xf numFmtId="3" fontId="54" fillId="27" borderId="0" xfId="91" applyNumberFormat="1" applyFont="1" applyFill="1" applyAlignment="1">
      <alignment horizontal="center"/>
    </xf>
    <xf numFmtId="0" fontId="54" fillId="27" borderId="0" xfId="91" applyFont="1" applyFill="1" applyAlignment="1">
      <alignment horizontal="center"/>
    </xf>
    <xf numFmtId="188" fontId="52" fillId="27" borderId="0" xfId="86" applyNumberFormat="1" applyFont="1" applyFill="1" applyAlignment="1">
      <alignment horizontal="center"/>
    </xf>
    <xf numFmtId="1" fontId="52" fillId="27" borderId="0" xfId="43" applyNumberFormat="1" applyFont="1" applyFill="1"/>
    <xf numFmtId="174" fontId="52" fillId="27" borderId="0" xfId="85" applyFont="1" applyFill="1" applyAlignment="1">
      <alignment horizontal="center"/>
    </xf>
    <xf numFmtId="3" fontId="64" fillId="27" borderId="0" xfId="43" applyNumberFormat="1" applyFont="1" applyFill="1" applyAlignment="1">
      <alignment horizontal="right" vertical="center"/>
    </xf>
    <xf numFmtId="3" fontId="64" fillId="0" borderId="45" xfId="43" applyNumberFormat="1" applyFont="1" applyFill="1" applyBorder="1" applyAlignment="1">
      <alignment horizontal="right" vertical="center"/>
    </xf>
    <xf numFmtId="3" fontId="52" fillId="0" borderId="47" xfId="43" applyNumberFormat="1" applyFont="1" applyFill="1" applyBorder="1" applyAlignment="1">
      <alignment horizontal="right" vertical="center"/>
    </xf>
    <xf numFmtId="3" fontId="52" fillId="0" borderId="26" xfId="43" applyNumberFormat="1" applyFont="1" applyFill="1" applyBorder="1" applyAlignment="1">
      <alignment horizontal="right" vertical="center"/>
    </xf>
    <xf numFmtId="3" fontId="52" fillId="0" borderId="0" xfId="43" applyNumberFormat="1" applyFont="1" applyFill="1" applyBorder="1" applyAlignment="1">
      <alignment horizontal="right" vertical="center"/>
    </xf>
    <xf numFmtId="3" fontId="52" fillId="0" borderId="90" xfId="43" applyNumberFormat="1" applyFont="1" applyFill="1" applyBorder="1" applyAlignment="1">
      <alignment horizontal="right" vertical="center"/>
    </xf>
    <xf numFmtId="3" fontId="52" fillId="0" borderId="89" xfId="43" applyNumberFormat="1" applyFont="1" applyFill="1" applyBorder="1" applyAlignment="1">
      <alignment horizontal="right" vertical="center"/>
    </xf>
    <xf numFmtId="3" fontId="52" fillId="0" borderId="92" xfId="43" applyNumberFormat="1" applyFont="1" applyFill="1" applyBorder="1" applyAlignment="1">
      <alignment horizontal="right" vertical="center"/>
    </xf>
    <xf numFmtId="3" fontId="52" fillId="0" borderId="40" xfId="43" applyNumberFormat="1" applyFont="1" applyFill="1" applyBorder="1" applyAlignment="1">
      <alignment horizontal="right" vertical="center"/>
    </xf>
    <xf numFmtId="3" fontId="52" fillId="0" borderId="0" xfId="43" applyNumberFormat="1" applyFont="1" applyFill="1" applyAlignment="1">
      <alignment horizontal="right" vertical="center"/>
    </xf>
    <xf numFmtId="3" fontId="52" fillId="27" borderId="0" xfId="43" applyNumberFormat="1" applyFont="1" applyFill="1" applyAlignment="1">
      <alignment horizontal="center"/>
    </xf>
    <xf numFmtId="0" fontId="52" fillId="27" borderId="0" xfId="91" applyFont="1" applyFill="1"/>
    <xf numFmtId="174" fontId="52" fillId="0" borderId="0" xfId="85" applyFont="1" applyFill="1" applyAlignment="1">
      <alignment horizontal="center"/>
    </xf>
    <xf numFmtId="174" fontId="52" fillId="0" borderId="0" xfId="85" applyFont="1" applyFill="1"/>
    <xf numFmtId="1" fontId="52" fillId="27" borderId="0" xfId="43" applyNumberFormat="1" applyFont="1" applyFill="1" applyBorder="1" applyAlignment="1">
      <alignment horizontal="center"/>
    </xf>
    <xf numFmtId="3" fontId="64" fillId="0" borderId="0" xfId="43" applyNumberFormat="1" applyFont="1" applyFill="1" applyAlignment="1">
      <alignment horizontal="right" vertical="center"/>
    </xf>
    <xf numFmtId="174" fontId="52" fillId="27" borderId="0" xfId="85" applyFont="1" applyFill="1"/>
    <xf numFmtId="3" fontId="52" fillId="0" borderId="88" xfId="43" applyNumberFormat="1" applyFont="1" applyFill="1" applyBorder="1" applyAlignment="1">
      <alignment horizontal="right" vertical="center"/>
    </xf>
    <xf numFmtId="3" fontId="52" fillId="0" borderId="48" xfId="43" applyNumberFormat="1" applyFont="1" applyFill="1" applyBorder="1" applyAlignment="1">
      <alignment horizontal="right" vertical="center"/>
    </xf>
    <xf numFmtId="0" fontId="52" fillId="0" borderId="0" xfId="91" applyFont="1" applyFill="1"/>
    <xf numFmtId="0" fontId="52" fillId="0" borderId="0" xfId="91" applyFont="1" applyFill="1" applyAlignment="1">
      <alignment vertical="center"/>
    </xf>
    <xf numFmtId="0" fontId="52" fillId="27" borderId="0" xfId="91" applyFont="1" applyFill="1" applyAlignment="1">
      <alignment vertical="center"/>
    </xf>
    <xf numFmtId="0" fontId="55" fillId="0" borderId="0" xfId="43" applyFont="1" applyFill="1"/>
    <xf numFmtId="4" fontId="55" fillId="0" borderId="0" xfId="43" applyNumberFormat="1" applyFont="1" applyFill="1"/>
    <xf numFmtId="174" fontId="55" fillId="0" borderId="0" xfId="85" applyFont="1" applyFill="1"/>
    <xf numFmtId="3" fontId="55" fillId="28" borderId="0" xfId="43" applyNumberFormat="1" applyFont="1" applyFill="1"/>
    <xf numFmtId="0" fontId="55" fillId="28" borderId="0" xfId="43" applyFont="1" applyFill="1"/>
    <xf numFmtId="0" fontId="73" fillId="28" borderId="0" xfId="43" applyFont="1" applyFill="1"/>
    <xf numFmtId="0" fontId="83" fillId="28" borderId="0" xfId="43" quotePrefix="1" applyNumberFormat="1" applyFont="1" applyFill="1" applyAlignment="1" applyProtection="1">
      <alignment horizontal="centerContinuous"/>
    </xf>
    <xf numFmtId="3" fontId="55" fillId="28" borderId="0" xfId="43" applyNumberFormat="1" applyFont="1" applyFill="1" applyAlignment="1">
      <alignment horizontal="centerContinuous"/>
    </xf>
    <xf numFmtId="0" fontId="55" fillId="28" borderId="0" xfId="43" applyFont="1" applyFill="1" applyAlignment="1">
      <alignment horizontal="centerContinuous"/>
    </xf>
    <xf numFmtId="0" fontId="55" fillId="28" borderId="0" xfId="43" quotePrefix="1" applyFont="1" applyFill="1" applyAlignment="1" applyProtection="1">
      <alignment horizontal="centerContinuous"/>
    </xf>
    <xf numFmtId="0" fontId="73" fillId="0" borderId="0" xfId="43" applyFont="1" applyFill="1"/>
    <xf numFmtId="0" fontId="84" fillId="0" borderId="49" xfId="43" applyNumberFormat="1" applyFont="1" applyFill="1" applyBorder="1" applyProtection="1"/>
    <xf numFmtId="3" fontId="85" fillId="0" borderId="49" xfId="43" applyNumberFormat="1" applyFont="1" applyFill="1" applyBorder="1" applyAlignment="1" applyProtection="1">
      <alignment horizontal="right"/>
    </xf>
    <xf numFmtId="3" fontId="85" fillId="0" borderId="50" xfId="43" applyNumberFormat="1" applyFont="1" applyFill="1" applyBorder="1" applyAlignment="1" applyProtection="1">
      <alignment horizontal="right"/>
    </xf>
    <xf numFmtId="174" fontId="73" fillId="0" borderId="0" xfId="85" applyFont="1" applyFill="1"/>
    <xf numFmtId="173" fontId="52" fillId="28" borderId="0" xfId="86" applyFont="1" applyFill="1"/>
    <xf numFmtId="0" fontId="75" fillId="28" borderId="0" xfId="43" applyNumberFormat="1" applyFont="1" applyFill="1" applyBorder="1" applyAlignment="1" applyProtection="1"/>
    <xf numFmtId="3" fontId="75" fillId="28" borderId="0" xfId="43" applyNumberFormat="1" applyFont="1" applyFill="1" applyBorder="1"/>
    <xf numFmtId="174" fontId="75" fillId="28" borderId="0" xfId="85" applyFont="1" applyFill="1" applyBorder="1"/>
    <xf numFmtId="167" fontId="55" fillId="0" borderId="0" xfId="43" applyNumberFormat="1" applyFont="1" applyFill="1"/>
    <xf numFmtId="3" fontId="52" fillId="0" borderId="0" xfId="91" applyNumberFormat="1" applyFont="1" applyFill="1" applyAlignment="1">
      <alignment horizontal="center"/>
    </xf>
    <xf numFmtId="17" fontId="52" fillId="27" borderId="49" xfId="43" applyNumberFormat="1" applyFont="1" applyFill="1" applyBorder="1" applyAlignment="1">
      <alignment horizontal="center"/>
    </xf>
    <xf numFmtId="173" fontId="52" fillId="27" borderId="0" xfId="86" applyFont="1" applyFill="1"/>
    <xf numFmtId="0" fontId="87" fillId="27" borderId="0" xfId="43" applyFont="1" applyFill="1"/>
    <xf numFmtId="3" fontId="52" fillId="27" borderId="0" xfId="91" applyNumberFormat="1" applyFont="1" applyFill="1" applyAlignment="1">
      <alignment horizontal="center" vertical="center"/>
    </xf>
    <xf numFmtId="3" fontId="52" fillId="27" borderId="0" xfId="91" applyNumberFormat="1" applyFont="1" applyFill="1" applyBorder="1" applyAlignment="1">
      <alignment horizontal="center"/>
    </xf>
    <xf numFmtId="0" fontId="52" fillId="27" borderId="0" xfId="43" applyFont="1" applyFill="1" applyBorder="1"/>
    <xf numFmtId="3" fontId="64" fillId="0" borderId="26" xfId="43" applyNumberFormat="1" applyFont="1" applyFill="1" applyBorder="1" applyAlignment="1">
      <alignment horizontal="right" vertical="center"/>
    </xf>
    <xf numFmtId="0" fontId="52" fillId="0" borderId="0" xfId="43" applyFont="1" applyFill="1" applyAlignment="1"/>
    <xf numFmtId="3" fontId="64" fillId="28" borderId="0" xfId="43" applyNumberFormat="1" applyFont="1" applyFill="1" applyAlignment="1">
      <alignment horizontal="right" vertical="center"/>
    </xf>
    <xf numFmtId="0" fontId="64" fillId="27" borderId="44" xfId="43" applyFont="1" applyFill="1" applyBorder="1" applyAlignment="1">
      <alignment horizontal="left" vertical="center"/>
    </xf>
    <xf numFmtId="3" fontId="64" fillId="0" borderId="68" xfId="43" applyNumberFormat="1" applyFont="1" applyFill="1" applyBorder="1" applyAlignment="1">
      <alignment horizontal="right" vertical="center"/>
    </xf>
    <xf numFmtId="3" fontId="52" fillId="0" borderId="91" xfId="43" applyNumberFormat="1" applyFont="1" applyFill="1" applyBorder="1" applyAlignment="1">
      <alignment horizontal="right" vertical="center"/>
    </xf>
    <xf numFmtId="0" fontId="80" fillId="0" borderId="0" xfId="43" applyFont="1" applyFill="1"/>
    <xf numFmtId="0" fontId="80" fillId="27" borderId="0" xfId="43" applyFont="1" applyFill="1"/>
    <xf numFmtId="0" fontId="75" fillId="27" borderId="0" xfId="43" applyFont="1" applyFill="1" applyAlignment="1" applyProtection="1">
      <alignment horizontal="centerContinuous"/>
    </xf>
    <xf numFmtId="0" fontId="75" fillId="27" borderId="0" xfId="43" applyFont="1" applyFill="1" applyAlignment="1">
      <alignment horizontal="centerContinuous"/>
    </xf>
    <xf numFmtId="0" fontId="90" fillId="27" borderId="0" xfId="43" applyFont="1" applyFill="1"/>
    <xf numFmtId="0" fontId="75" fillId="27" borderId="0" xfId="43" applyFont="1" applyFill="1" applyBorder="1"/>
    <xf numFmtId="172" fontId="54" fillId="27" borderId="15" xfId="43" applyNumberFormat="1" applyFont="1" applyFill="1" applyBorder="1" applyAlignment="1">
      <alignment horizontal="center"/>
    </xf>
    <xf numFmtId="172" fontId="75" fillId="27" borderId="15" xfId="43" applyNumberFormat="1" applyFont="1" applyFill="1" applyBorder="1" applyAlignment="1">
      <alignment horizontal="center"/>
    </xf>
    <xf numFmtId="172" fontId="80" fillId="0" borderId="0" xfId="43" applyNumberFormat="1" applyFont="1" applyFill="1"/>
    <xf numFmtId="172" fontId="54" fillId="27" borderId="25" xfId="43" applyNumberFormat="1" applyFont="1" applyFill="1" applyBorder="1" applyAlignment="1">
      <alignment horizontal="center"/>
    </xf>
    <xf numFmtId="0" fontId="54" fillId="27" borderId="25" xfId="43" applyNumberFormat="1" applyFont="1" applyFill="1" applyBorder="1" applyAlignment="1" applyProtection="1"/>
    <xf numFmtId="3" fontId="75" fillId="27" borderId="0" xfId="43" applyNumberFormat="1" applyFont="1" applyFill="1" applyBorder="1" applyAlignment="1">
      <alignment horizontal="center"/>
    </xf>
    <xf numFmtId="0" fontId="75" fillId="27" borderId="0" xfId="43" applyNumberFormat="1" applyFont="1" applyFill="1" applyBorder="1"/>
    <xf numFmtId="0" fontId="80" fillId="28" borderId="0" xfId="43" applyFont="1" applyFill="1"/>
    <xf numFmtId="0" fontId="52" fillId="0" borderId="0" xfId="43" applyFont="1" applyBorder="1"/>
    <xf numFmtId="0" fontId="52" fillId="0" borderId="0" xfId="368" applyFont="1" applyBorder="1"/>
    <xf numFmtId="180" fontId="52" fillId="27" borderId="0" xfId="86" applyNumberFormat="1" applyFont="1" applyFill="1" applyBorder="1" applyAlignment="1">
      <alignment horizontal="center"/>
    </xf>
    <xf numFmtId="14" fontId="52" fillId="27" borderId="0" xfId="43" applyNumberFormat="1" applyFont="1" applyFill="1" applyBorder="1" applyAlignment="1">
      <alignment horizontal="center"/>
    </xf>
    <xf numFmtId="167" fontId="52" fillId="27" borderId="0" xfId="85" applyNumberFormat="1" applyFont="1" applyFill="1"/>
    <xf numFmtId="177" fontId="64" fillId="27" borderId="23" xfId="85" applyNumberFormat="1" applyFont="1" applyFill="1" applyBorder="1" applyAlignment="1">
      <alignment horizontal="center"/>
    </xf>
    <xf numFmtId="177" fontId="64" fillId="27" borderId="27" xfId="85" applyNumberFormat="1" applyFont="1" applyFill="1" applyBorder="1" applyAlignment="1">
      <alignment horizontal="center"/>
    </xf>
    <xf numFmtId="174" fontId="57" fillId="27" borderId="14" xfId="85" applyFont="1" applyFill="1" applyBorder="1"/>
    <xf numFmtId="0" fontId="52" fillId="27" borderId="14" xfId="43" applyFont="1" applyFill="1" applyBorder="1"/>
    <xf numFmtId="0" fontId="54" fillId="27" borderId="14" xfId="43" applyFont="1" applyFill="1" applyBorder="1"/>
    <xf numFmtId="0" fontId="64" fillId="27" borderId="14" xfId="43" applyFont="1" applyFill="1" applyBorder="1"/>
    <xf numFmtId="0" fontId="71" fillId="27" borderId="14" xfId="43" applyFont="1" applyFill="1" applyBorder="1"/>
    <xf numFmtId="0" fontId="63" fillId="27" borderId="14" xfId="43" applyFont="1" applyFill="1" applyBorder="1"/>
    <xf numFmtId="0" fontId="72" fillId="0" borderId="14" xfId="43" applyFont="1" applyFill="1" applyBorder="1"/>
    <xf numFmtId="0" fontId="72" fillId="0" borderId="25" xfId="43" applyFont="1" applyFill="1" applyBorder="1"/>
    <xf numFmtId="0" fontId="72" fillId="0" borderId="0" xfId="43" applyFont="1" applyFill="1" applyBorder="1"/>
    <xf numFmtId="177" fontId="72" fillId="0" borderId="0" xfId="85" applyNumberFormat="1" applyFont="1" applyFill="1" applyBorder="1"/>
    <xf numFmtId="43" fontId="52" fillId="0" borderId="0" xfId="85" applyNumberFormat="1" applyFont="1" applyFill="1" applyAlignment="1">
      <alignment horizontal="left" wrapText="1"/>
    </xf>
    <xf numFmtId="0" fontId="64" fillId="27" borderId="27" xfId="43" applyFont="1" applyFill="1" applyBorder="1" applyAlignment="1">
      <alignment horizontal="center"/>
    </xf>
    <xf numFmtId="0" fontId="64" fillId="27" borderId="17" xfId="43" applyFont="1" applyFill="1" applyBorder="1" applyAlignment="1">
      <alignment horizontal="center"/>
    </xf>
    <xf numFmtId="3" fontId="64" fillId="0" borderId="0" xfId="86" applyNumberFormat="1" applyFont="1" applyFill="1" applyBorder="1"/>
    <xf numFmtId="3" fontId="52" fillId="27" borderId="0" xfId="43" applyNumberFormat="1" applyFont="1" applyFill="1"/>
    <xf numFmtId="3" fontId="52" fillId="27" borderId="33" xfId="43" applyNumberFormat="1" applyFont="1" applyFill="1" applyBorder="1"/>
    <xf numFmtId="191" fontId="52" fillId="27" borderId="33" xfId="43" applyNumberFormat="1" applyFont="1" applyFill="1" applyBorder="1"/>
    <xf numFmtId="3" fontId="52" fillId="27" borderId="15" xfId="43" applyNumberFormat="1" applyFont="1" applyFill="1" applyBorder="1"/>
    <xf numFmtId="0" fontId="52" fillId="0" borderId="14" xfId="43" applyFont="1" applyFill="1" applyBorder="1"/>
    <xf numFmtId="3" fontId="64" fillId="27" borderId="14" xfId="43" applyNumberFormat="1" applyFont="1" applyFill="1" applyBorder="1"/>
    <xf numFmtId="3" fontId="64" fillId="27" borderId="15" xfId="43" applyNumberFormat="1" applyFont="1" applyFill="1" applyBorder="1"/>
    <xf numFmtId="0" fontId="81" fillId="27" borderId="14" xfId="43" applyFont="1" applyFill="1" applyBorder="1"/>
    <xf numFmtId="3" fontId="81" fillId="27" borderId="15" xfId="43" applyNumberFormat="1" applyFont="1" applyFill="1" applyBorder="1"/>
    <xf numFmtId="0" fontId="52" fillId="27" borderId="14" xfId="43" applyFont="1" applyFill="1" applyBorder="1" applyAlignment="1">
      <alignment horizontal="left" vertical="center" wrapText="1"/>
    </xf>
    <xf numFmtId="0" fontId="64" fillId="27" borderId="14" xfId="43" applyFont="1" applyFill="1" applyBorder="1" applyAlignment="1">
      <alignment horizontal="left" vertical="center" wrapText="1"/>
    </xf>
    <xf numFmtId="3" fontId="96" fillId="27" borderId="15" xfId="43" applyNumberFormat="1" applyFont="1" applyFill="1" applyBorder="1"/>
    <xf numFmtId="3" fontId="66" fillId="27" borderId="15" xfId="43" applyNumberFormat="1" applyFont="1" applyFill="1" applyBorder="1"/>
    <xf numFmtId="177" fontId="66" fillId="27" borderId="15" xfId="370" applyNumberFormat="1" applyFont="1" applyFill="1" applyBorder="1"/>
    <xf numFmtId="0" fontId="65" fillId="27" borderId="15" xfId="43" applyFont="1" applyFill="1" applyBorder="1"/>
    <xf numFmtId="3" fontId="52" fillId="0" borderId="15" xfId="43" applyNumberFormat="1" applyFont="1" applyFill="1" applyBorder="1"/>
    <xf numFmtId="3" fontId="52" fillId="27" borderId="25" xfId="43" applyNumberFormat="1" applyFont="1" applyFill="1" applyBorder="1"/>
    <xf numFmtId="3" fontId="52" fillId="27" borderId="0" xfId="43" applyNumberFormat="1" applyFont="1" applyFill="1" applyBorder="1"/>
    <xf numFmtId="3" fontId="52" fillId="27" borderId="62" xfId="43" applyNumberFormat="1" applyFont="1" applyFill="1" applyBorder="1"/>
    <xf numFmtId="0" fontId="52" fillId="0" borderId="0" xfId="43" applyFont="1" applyFill="1" applyAlignment="1">
      <alignment horizontal="left" wrapText="1"/>
    </xf>
    <xf numFmtId="0" fontId="52" fillId="0" borderId="0" xfId="0" applyFont="1" applyFill="1"/>
    <xf numFmtId="0" fontId="63" fillId="27" borderId="0" xfId="43" applyFont="1" applyFill="1"/>
    <xf numFmtId="172" fontId="52" fillId="27" borderId="0" xfId="43" applyNumberFormat="1" applyFont="1" applyFill="1"/>
    <xf numFmtId="172" fontId="52" fillId="27" borderId="0" xfId="86" applyNumberFormat="1" applyFont="1" applyFill="1" applyAlignment="1">
      <alignment horizontal="right"/>
    </xf>
    <xf numFmtId="0" fontId="55" fillId="27" borderId="28" xfId="43" applyFont="1" applyFill="1" applyBorder="1" applyAlignment="1">
      <alignment horizontal="center"/>
    </xf>
    <xf numFmtId="0" fontId="55" fillId="27" borderId="43" xfId="43" applyFont="1" applyFill="1" applyBorder="1" applyAlignment="1">
      <alignment horizontal="center"/>
    </xf>
    <xf numFmtId="172" fontId="97" fillId="27" borderId="20" xfId="86" applyNumberFormat="1" applyFont="1" applyFill="1" applyBorder="1" applyAlignment="1" applyProtection="1"/>
    <xf numFmtId="172" fontId="97" fillId="27" borderId="34" xfId="86" applyNumberFormat="1" applyFont="1" applyFill="1" applyBorder="1" applyAlignment="1" applyProtection="1"/>
    <xf numFmtId="172" fontId="97" fillId="27" borderId="16" xfId="86" applyNumberFormat="1" applyFont="1" applyFill="1" applyBorder="1" applyAlignment="1" applyProtection="1"/>
    <xf numFmtId="172" fontId="97" fillId="27" borderId="15" xfId="86" applyNumberFormat="1" applyFont="1" applyFill="1" applyBorder="1" applyAlignment="1" applyProtection="1"/>
    <xf numFmtId="1" fontId="67" fillId="29" borderId="95" xfId="376" applyNumberFormat="1" applyFont="1" applyFill="1" applyBorder="1" applyAlignment="1">
      <alignment horizontal="right" wrapText="1"/>
    </xf>
    <xf numFmtId="0" fontId="67" fillId="29" borderId="95" xfId="376" applyFont="1" applyFill="1" applyBorder="1" applyAlignment="1">
      <alignment horizontal="right" wrapText="1"/>
    </xf>
    <xf numFmtId="0" fontId="52" fillId="27" borderId="0" xfId="43" applyFont="1" applyFill="1" applyAlignment="1">
      <alignment horizontal="left"/>
    </xf>
    <xf numFmtId="0" fontId="52" fillId="27" borderId="0" xfId="43" applyFont="1" applyFill="1" applyAlignment="1">
      <alignment vertical="center" wrapText="1"/>
    </xf>
    <xf numFmtId="172" fontId="52" fillId="0" borderId="0" xfId="0" applyNumberFormat="1" applyFont="1"/>
    <xf numFmtId="172" fontId="52" fillId="27" borderId="0" xfId="369" applyNumberFormat="1" applyFont="1" applyFill="1" applyAlignment="1">
      <alignment horizontal="right"/>
    </xf>
    <xf numFmtId="193" fontId="73" fillId="27" borderId="0" xfId="86" applyNumberFormat="1" applyFont="1" applyFill="1" applyAlignment="1">
      <alignment horizontal="right"/>
    </xf>
    <xf numFmtId="0" fontId="75" fillId="0" borderId="0" xfId="43" applyFont="1" applyFill="1"/>
    <xf numFmtId="193" fontId="52" fillId="27" borderId="0" xfId="86" applyNumberFormat="1" applyFont="1" applyFill="1"/>
    <xf numFmtId="0" fontId="71" fillId="27" borderId="0" xfId="43" applyFont="1" applyFill="1" applyBorder="1"/>
    <xf numFmtId="0" fontId="99" fillId="27" borderId="0" xfId="43" applyFont="1" applyFill="1"/>
    <xf numFmtId="0" fontId="52" fillId="27" borderId="19" xfId="43" applyFont="1" applyFill="1" applyBorder="1" applyAlignment="1">
      <alignment horizontal="center"/>
    </xf>
    <xf numFmtId="0" fontId="55" fillId="27" borderId="38" xfId="43" applyFont="1" applyFill="1" applyBorder="1" applyAlignment="1">
      <alignment horizontal="center"/>
    </xf>
    <xf numFmtId="49" fontId="52" fillId="27" borderId="20" xfId="43" applyNumberFormat="1" applyFont="1" applyFill="1" applyBorder="1" applyAlignment="1">
      <alignment horizontal="center"/>
    </xf>
    <xf numFmtId="1" fontId="52" fillId="27" borderId="65" xfId="43" applyNumberFormat="1" applyFont="1" applyFill="1" applyBorder="1" applyAlignment="1">
      <alignment horizontal="center"/>
    </xf>
    <xf numFmtId="193" fontId="100" fillId="27" borderId="15" xfId="86" applyNumberFormat="1" applyFont="1" applyFill="1" applyBorder="1" applyAlignment="1" applyProtection="1">
      <alignment horizontal="center" vertical="center" wrapText="1"/>
    </xf>
    <xf numFmtId="0" fontId="64" fillId="0" borderId="0" xfId="43" applyFont="1" applyFill="1" applyAlignment="1"/>
    <xf numFmtId="15" fontId="52" fillId="27" borderId="19" xfId="43" applyNumberFormat="1" applyFont="1" applyFill="1" applyBorder="1" applyAlignment="1">
      <alignment horizontal="center" vertical="center" wrapText="1"/>
    </xf>
    <xf numFmtId="15" fontId="52" fillId="27" borderId="19" xfId="43" applyNumberFormat="1" applyFont="1" applyFill="1" applyBorder="1" applyAlignment="1">
      <alignment horizontal="center"/>
    </xf>
    <xf numFmtId="3" fontId="52" fillId="27" borderId="15" xfId="43" applyNumberFormat="1" applyFont="1" applyFill="1" applyBorder="1" applyAlignment="1">
      <alignment horizontal="right" indent="1"/>
    </xf>
    <xf numFmtId="0" fontId="52" fillId="27" borderId="20" xfId="43" applyFont="1" applyFill="1" applyBorder="1" applyAlignment="1">
      <alignment vertical="center" wrapText="1"/>
    </xf>
    <xf numFmtId="49" fontId="52" fillId="27" borderId="20" xfId="43" applyNumberFormat="1" applyFont="1" applyFill="1" applyBorder="1" applyAlignment="1">
      <alignment horizontal="center" vertical="center" wrapText="1"/>
    </xf>
    <xf numFmtId="15" fontId="52" fillId="27" borderId="31" xfId="43" applyNumberFormat="1" applyFont="1" applyFill="1" applyBorder="1" applyAlignment="1">
      <alignment horizontal="center" vertical="center" wrapText="1"/>
    </xf>
    <xf numFmtId="0" fontId="101" fillId="27" borderId="35" xfId="43" applyFont="1" applyFill="1" applyBorder="1" applyAlignment="1">
      <alignment vertical="center" wrapText="1"/>
    </xf>
    <xf numFmtId="49" fontId="81" fillId="27" borderId="35" xfId="43" applyNumberFormat="1" applyFont="1" applyFill="1" applyBorder="1" applyAlignment="1">
      <alignment horizontal="center" vertical="center" wrapText="1"/>
    </xf>
    <xf numFmtId="1" fontId="52" fillId="27" borderId="63" xfId="43" applyNumberFormat="1" applyFont="1" applyFill="1" applyBorder="1" applyAlignment="1" applyProtection="1">
      <alignment horizontal="center" vertical="center" wrapText="1"/>
    </xf>
    <xf numFmtId="49" fontId="52" fillId="27" borderId="0" xfId="43" applyNumberFormat="1" applyFont="1" applyFill="1" applyAlignment="1">
      <alignment horizontal="center"/>
    </xf>
    <xf numFmtId="1" fontId="52" fillId="27" borderId="0" xfId="43" applyNumberFormat="1" applyFont="1" applyFill="1" applyAlignment="1">
      <alignment horizontal="center"/>
    </xf>
    <xf numFmtId="1" fontId="52" fillId="27" borderId="0" xfId="86" applyNumberFormat="1" applyFont="1" applyFill="1" applyAlignment="1">
      <alignment horizontal="center"/>
    </xf>
    <xf numFmtId="0" fontId="52" fillId="27" borderId="0" xfId="43" applyFont="1" applyFill="1" applyAlignment="1">
      <alignment horizontal="right"/>
    </xf>
    <xf numFmtId="0" fontId="52" fillId="27" borderId="0" xfId="43" applyFont="1" applyFill="1" applyAlignment="1">
      <alignment horizontal="centerContinuous"/>
    </xf>
    <xf numFmtId="0" fontId="73" fillId="27" borderId="20" xfId="43" applyFont="1" applyFill="1" applyBorder="1"/>
    <xf numFmtId="0" fontId="64" fillId="27" borderId="65" xfId="43" applyFont="1" applyFill="1" applyBorder="1" applyAlignment="1">
      <alignment horizontal="center"/>
    </xf>
    <xf numFmtId="3" fontId="55" fillId="27" borderId="15" xfId="43" applyNumberFormat="1" applyFont="1" applyFill="1" applyBorder="1"/>
    <xf numFmtId="15" fontId="88" fillId="27" borderId="19" xfId="43" applyNumberFormat="1" applyFont="1" applyFill="1" applyBorder="1" applyAlignment="1">
      <alignment horizontal="center"/>
    </xf>
    <xf numFmtId="0" fontId="102" fillId="27" borderId="20" xfId="43" applyFont="1" applyFill="1" applyBorder="1"/>
    <xf numFmtId="0" fontId="103" fillId="27" borderId="20" xfId="43" applyFont="1" applyFill="1" applyBorder="1"/>
    <xf numFmtId="0" fontId="104" fillId="27" borderId="65" xfId="43" applyFont="1" applyFill="1" applyBorder="1" applyAlignment="1">
      <alignment horizontal="center"/>
    </xf>
    <xf numFmtId="3" fontId="80" fillId="27" borderId="15" xfId="43" applyNumberFormat="1" applyFont="1" applyFill="1" applyBorder="1" applyAlignment="1">
      <alignment horizontal="right" indent="1"/>
    </xf>
    <xf numFmtId="3" fontId="54" fillId="27" borderId="15" xfId="43" applyNumberFormat="1" applyFont="1" applyFill="1" applyBorder="1" applyAlignment="1">
      <alignment horizontal="right" indent="1"/>
    </xf>
    <xf numFmtId="0" fontId="88" fillId="27" borderId="20" xfId="43" applyFont="1" applyFill="1" applyBorder="1"/>
    <xf numFmtId="10" fontId="88" fillId="27" borderId="20" xfId="97" applyNumberFormat="1" applyFont="1" applyFill="1" applyBorder="1" applyAlignment="1">
      <alignment horizontal="center"/>
    </xf>
    <xf numFmtId="194" fontId="88" fillId="27" borderId="65" xfId="43" applyNumberFormat="1" applyFont="1" applyFill="1" applyBorder="1" applyAlignment="1">
      <alignment horizontal="center"/>
    </xf>
    <xf numFmtId="15" fontId="88" fillId="0" borderId="19" xfId="43" applyNumberFormat="1" applyFont="1" applyFill="1" applyBorder="1" applyAlignment="1">
      <alignment horizontal="center"/>
    </xf>
    <xf numFmtId="179" fontId="88" fillId="0" borderId="20" xfId="97" applyNumberFormat="1" applyFont="1" applyFill="1" applyBorder="1" applyAlignment="1">
      <alignment horizontal="center"/>
    </xf>
    <xf numFmtId="194" fontId="88" fillId="28" borderId="65" xfId="43" applyNumberFormat="1" applyFont="1" applyFill="1" applyBorder="1" applyAlignment="1">
      <alignment horizontal="center"/>
    </xf>
    <xf numFmtId="0" fontId="88" fillId="27" borderId="20" xfId="43" applyFont="1" applyFill="1" applyBorder="1" applyAlignment="1">
      <alignment horizontal="center"/>
    </xf>
    <xf numFmtId="0" fontId="88" fillId="27" borderId="65" xfId="43" applyFont="1" applyFill="1" applyBorder="1" applyAlignment="1">
      <alignment horizontal="center"/>
    </xf>
    <xf numFmtId="15" fontId="52" fillId="27" borderId="0" xfId="43" applyNumberFormat="1" applyFont="1" applyFill="1" applyAlignment="1">
      <alignment horizontal="center"/>
    </xf>
    <xf numFmtId="172" fontId="52" fillId="27" borderId="0" xfId="86" applyNumberFormat="1" applyFont="1" applyFill="1"/>
    <xf numFmtId="3" fontId="52" fillId="0" borderId="0" xfId="43" applyNumberFormat="1" applyFont="1"/>
    <xf numFmtId="190" fontId="52" fillId="0" borderId="0" xfId="43" applyNumberFormat="1" applyFont="1"/>
    <xf numFmtId="0" fontId="71" fillId="0" borderId="0" xfId="43" applyFont="1" applyFill="1"/>
    <xf numFmtId="0" fontId="71" fillId="0" borderId="15" xfId="43" applyFont="1" applyBorder="1"/>
    <xf numFmtId="0" fontId="71" fillId="0" borderId="15" xfId="43" applyFont="1" applyFill="1" applyBorder="1" applyAlignment="1"/>
    <xf numFmtId="0" fontId="68" fillId="27" borderId="15" xfId="90" applyFont="1" applyFill="1" applyBorder="1" applyAlignment="1">
      <alignment vertical="center"/>
    </xf>
    <xf numFmtId="187" fontId="68" fillId="27" borderId="15" xfId="51" applyNumberFormat="1" applyFont="1" applyFill="1" applyBorder="1" applyAlignment="1">
      <alignment horizontal="center" vertical="center" wrapText="1"/>
    </xf>
    <xf numFmtId="0" fontId="71" fillId="27" borderId="15" xfId="43" applyFont="1" applyFill="1" applyBorder="1"/>
    <xf numFmtId="187" fontId="71" fillId="27" borderId="15" xfId="51" applyNumberFormat="1" applyFont="1" applyFill="1" applyBorder="1" applyAlignment="1">
      <alignment horizontal="center"/>
    </xf>
    <xf numFmtId="187" fontId="52" fillId="27" borderId="15" xfId="51" applyNumberFormat="1" applyFont="1" applyFill="1" applyBorder="1" applyAlignment="1">
      <alignment horizontal="center"/>
    </xf>
    <xf numFmtId="0" fontId="52" fillId="27" borderId="15" xfId="90" applyFont="1" applyFill="1" applyBorder="1"/>
    <xf numFmtId="187" fontId="52" fillId="27" borderId="15" xfId="51" applyNumberFormat="1" applyFont="1" applyFill="1" applyBorder="1" applyAlignment="1">
      <alignment horizontal="center" vertical="center" wrapText="1"/>
    </xf>
    <xf numFmtId="187" fontId="52" fillId="27" borderId="25" xfId="51" applyNumberFormat="1" applyFont="1" applyFill="1" applyBorder="1" applyAlignment="1">
      <alignment horizontal="center"/>
    </xf>
    <xf numFmtId="187" fontId="71" fillId="0" borderId="0" xfId="43" applyNumberFormat="1" applyFont="1" applyFill="1"/>
    <xf numFmtId="0" fontId="54" fillId="28" borderId="0" xfId="43" applyFont="1" applyFill="1" applyAlignment="1">
      <alignment horizontal="right"/>
    </xf>
    <xf numFmtId="0" fontId="55" fillId="28" borderId="0" xfId="43" applyFont="1" applyFill="1" applyAlignment="1">
      <alignment horizontal="center"/>
    </xf>
    <xf numFmtId="0" fontId="54" fillId="28" borderId="0" xfId="43" applyFont="1" applyFill="1" applyAlignment="1">
      <alignment horizontal="center"/>
    </xf>
    <xf numFmtId="0" fontId="71" fillId="27" borderId="62" xfId="43" applyFont="1" applyFill="1" applyBorder="1"/>
    <xf numFmtId="0" fontId="52" fillId="27" borderId="33" xfId="43" applyFont="1" applyFill="1" applyBorder="1" applyAlignment="1">
      <alignment horizontal="center"/>
    </xf>
    <xf numFmtId="0" fontId="52" fillId="27" borderId="25" xfId="43" applyFont="1" applyFill="1" applyBorder="1" applyAlignment="1">
      <alignment horizontal="right"/>
    </xf>
    <xf numFmtId="0" fontId="52" fillId="27" borderId="0" xfId="43" applyFont="1" applyFill="1" applyAlignment="1">
      <alignment vertical="justify" wrapText="1"/>
    </xf>
    <xf numFmtId="178" fontId="71" fillId="28" borderId="0" xfId="43" applyNumberFormat="1" applyFont="1" applyFill="1" applyAlignment="1" applyProtection="1">
      <alignment horizontal="right"/>
    </xf>
    <xf numFmtId="178" fontId="55" fillId="27" borderId="37" xfId="43" applyNumberFormat="1" applyFont="1" applyFill="1" applyBorder="1" applyAlignment="1" applyProtection="1"/>
    <xf numFmtId="3" fontId="52" fillId="28" borderId="19" xfId="43" applyNumberFormat="1" applyFont="1" applyFill="1" applyBorder="1" applyAlignment="1">
      <alignment horizontal="right"/>
    </xf>
    <xf numFmtId="10" fontId="75" fillId="27" borderId="21" xfId="372" applyNumberFormat="1" applyFont="1" applyFill="1" applyBorder="1" applyAlignment="1" applyProtection="1">
      <alignment horizontal="center"/>
    </xf>
    <xf numFmtId="3" fontId="52" fillId="0" borderId="19" xfId="43" applyNumberFormat="1" applyFont="1" applyFill="1" applyBorder="1" applyAlignment="1">
      <alignment horizontal="right"/>
    </xf>
    <xf numFmtId="10" fontId="75" fillId="0" borderId="21" xfId="372" applyNumberFormat="1" applyFont="1" applyFill="1" applyBorder="1" applyAlignment="1" applyProtection="1">
      <alignment horizontal="center"/>
    </xf>
    <xf numFmtId="178" fontId="54" fillId="27" borderId="15" xfId="43" applyNumberFormat="1" applyFont="1" applyFill="1" applyBorder="1" applyAlignment="1" applyProtection="1"/>
    <xf numFmtId="3" fontId="54" fillId="28" borderId="19" xfId="43" applyNumberFormat="1" applyFont="1" applyFill="1" applyBorder="1" applyAlignment="1" applyProtection="1">
      <alignment horizontal="right"/>
    </xf>
    <xf numFmtId="10" fontId="54" fillId="27" borderId="21" xfId="372" applyNumberFormat="1" applyFont="1" applyFill="1" applyBorder="1" applyAlignment="1" applyProtection="1">
      <alignment horizontal="center"/>
    </xf>
    <xf numFmtId="3" fontId="54" fillId="0" borderId="19" xfId="43" applyNumberFormat="1" applyFont="1" applyFill="1" applyBorder="1" applyAlignment="1" applyProtection="1">
      <alignment horizontal="right"/>
    </xf>
    <xf numFmtId="10" fontId="54" fillId="0" borderId="21" xfId="372" applyNumberFormat="1" applyFont="1" applyFill="1" applyBorder="1" applyAlignment="1" applyProtection="1">
      <alignment horizontal="center"/>
    </xf>
    <xf numFmtId="178" fontId="106" fillId="27" borderId="15" xfId="43" applyNumberFormat="1" applyFont="1" applyFill="1" applyBorder="1" applyAlignment="1" applyProtection="1"/>
    <xf numFmtId="178" fontId="81" fillId="27" borderId="15" xfId="43" applyNumberFormat="1" applyFont="1" applyFill="1" applyBorder="1" applyAlignment="1" applyProtection="1"/>
    <xf numFmtId="178" fontId="106" fillId="27" borderId="25" xfId="43" applyNumberFormat="1" applyFont="1" applyFill="1" applyBorder="1" applyAlignment="1" applyProtection="1"/>
    <xf numFmtId="3" fontId="52" fillId="28" borderId="31" xfId="43" applyNumberFormat="1" applyFont="1" applyFill="1" applyBorder="1" applyAlignment="1">
      <alignment horizontal="right"/>
    </xf>
    <xf numFmtId="10" fontId="75" fillId="27" borderId="32" xfId="372" applyNumberFormat="1" applyFont="1" applyFill="1" applyBorder="1" applyAlignment="1" applyProtection="1">
      <alignment horizontal="center"/>
    </xf>
    <xf numFmtId="178" fontId="55" fillId="27" borderId="0" xfId="43" applyNumberFormat="1" applyFont="1" applyFill="1" applyBorder="1" applyAlignment="1" applyProtection="1"/>
    <xf numFmtId="39" fontId="55" fillId="27" borderId="0" xfId="43" applyNumberFormat="1" applyFont="1" applyFill="1" applyBorder="1" applyAlignment="1" applyProtection="1"/>
    <xf numFmtId="10" fontId="55" fillId="27" borderId="0" xfId="372" applyNumberFormat="1" applyFont="1" applyFill="1" applyBorder="1" applyAlignment="1" applyProtection="1"/>
    <xf numFmtId="10" fontId="55" fillId="27" borderId="0" xfId="97" applyNumberFormat="1" applyFont="1" applyFill="1" applyBorder="1" applyAlignment="1" applyProtection="1"/>
    <xf numFmtId="0" fontId="52" fillId="0" borderId="0" xfId="0" applyFont="1" applyAlignment="1">
      <alignment wrapText="1"/>
    </xf>
    <xf numFmtId="3" fontId="52" fillId="0" borderId="0" xfId="0" applyNumberFormat="1" applyFont="1" applyAlignment="1">
      <alignment wrapText="1"/>
    </xf>
    <xf numFmtId="10" fontId="52" fillId="27" borderId="0" xfId="97" applyNumberFormat="1" applyFont="1" applyFill="1"/>
    <xf numFmtId="4" fontId="52" fillId="27" borderId="0" xfId="43" applyNumberFormat="1" applyFont="1" applyFill="1"/>
    <xf numFmtId="0" fontId="52" fillId="27" borderId="27" xfId="43" applyFont="1" applyFill="1" applyBorder="1" applyAlignment="1">
      <alignment horizontal="centerContinuous" vertical="center" wrapText="1"/>
    </xf>
    <xf numFmtId="0" fontId="52" fillId="27" borderId="14" xfId="43" applyFont="1" applyFill="1" applyBorder="1" applyAlignment="1">
      <alignment horizontal="centerContinuous" vertical="center" wrapText="1"/>
    </xf>
    <xf numFmtId="10" fontId="52" fillId="27" borderId="33" xfId="97" applyNumberFormat="1" applyFont="1" applyFill="1" applyBorder="1"/>
    <xf numFmtId="10" fontId="52" fillId="27" borderId="15" xfId="97" applyNumberFormat="1" applyFont="1" applyFill="1" applyBorder="1"/>
    <xf numFmtId="0" fontId="70" fillId="27" borderId="14" xfId="43" applyFont="1" applyFill="1" applyBorder="1"/>
    <xf numFmtId="3" fontId="109" fillId="27" borderId="15" xfId="43" applyNumberFormat="1" applyFont="1" applyFill="1" applyBorder="1"/>
    <xf numFmtId="10" fontId="109" fillId="27" borderId="15" xfId="97" applyNumberFormat="1" applyFont="1" applyFill="1" applyBorder="1" applyAlignment="1">
      <alignment horizontal="center"/>
    </xf>
    <xf numFmtId="3" fontId="63" fillId="27" borderId="15" xfId="43" applyNumberFormat="1" applyFont="1" applyFill="1" applyBorder="1"/>
    <xf numFmtId="10" fontId="56" fillId="27" borderId="15" xfId="97" applyNumberFormat="1" applyFont="1" applyFill="1" applyBorder="1" applyAlignment="1">
      <alignment horizontal="center"/>
    </xf>
    <xf numFmtId="10" fontId="52" fillId="27" borderId="25" xfId="97" applyNumberFormat="1" applyFont="1" applyFill="1" applyBorder="1"/>
    <xf numFmtId="0" fontId="109" fillId="27" borderId="14" xfId="43" applyFont="1" applyFill="1" applyBorder="1"/>
    <xf numFmtId="10" fontId="110" fillId="27" borderId="15" xfId="97" applyNumberFormat="1" applyFont="1" applyFill="1" applyBorder="1" applyAlignment="1">
      <alignment horizontal="center"/>
    </xf>
    <xf numFmtId="3" fontId="80" fillId="28" borderId="15" xfId="43" applyNumberFormat="1" applyFont="1" applyFill="1" applyBorder="1"/>
    <xf numFmtId="3" fontId="63" fillId="28" borderId="15" xfId="43" applyNumberFormat="1" applyFont="1" applyFill="1" applyBorder="1"/>
    <xf numFmtId="0" fontId="52" fillId="28" borderId="0" xfId="368" applyFont="1" applyFill="1"/>
    <xf numFmtId="3" fontId="109" fillId="28" borderId="15" xfId="43" applyNumberFormat="1" applyFont="1" applyFill="1" applyBorder="1"/>
    <xf numFmtId="3" fontId="52" fillId="27" borderId="50" xfId="43" applyNumberFormat="1" applyFont="1" applyFill="1" applyBorder="1"/>
    <xf numFmtId="0" fontId="52" fillId="0" borderId="43" xfId="368" applyFont="1" applyBorder="1"/>
    <xf numFmtId="0" fontId="54" fillId="27" borderId="15" xfId="43" applyFont="1" applyFill="1" applyBorder="1"/>
    <xf numFmtId="10" fontId="75" fillId="27" borderId="15" xfId="97" applyNumberFormat="1" applyFont="1" applyFill="1" applyBorder="1"/>
    <xf numFmtId="0" fontId="75" fillId="27" borderId="15" xfId="43" applyFont="1" applyFill="1" applyBorder="1"/>
    <xf numFmtId="10" fontId="52" fillId="27" borderId="0" xfId="97" applyNumberFormat="1" applyFont="1" applyFill="1" applyBorder="1"/>
    <xf numFmtId="0" fontId="52" fillId="27" borderId="27" xfId="43" applyFont="1" applyFill="1" applyBorder="1" applyAlignment="1">
      <alignment horizontal="center" vertical="center" wrapText="1"/>
    </xf>
    <xf numFmtId="4" fontId="52" fillId="27" borderId="15" xfId="43" applyNumberFormat="1" applyFont="1" applyFill="1" applyBorder="1"/>
    <xf numFmtId="0" fontId="101" fillId="27" borderId="14" xfId="43" applyFont="1" applyFill="1" applyBorder="1"/>
    <xf numFmtId="0" fontId="68" fillId="0" borderId="14" xfId="43" applyFont="1" applyFill="1" applyBorder="1"/>
    <xf numFmtId="3" fontId="70" fillId="0" borderId="15" xfId="43" applyNumberFormat="1" applyFont="1" applyFill="1" applyBorder="1"/>
    <xf numFmtId="0" fontId="81" fillId="27" borderId="30" xfId="43" applyFont="1" applyFill="1" applyBorder="1"/>
    <xf numFmtId="3" fontId="81" fillId="27" borderId="25" xfId="43" applyNumberFormat="1" applyFont="1" applyFill="1" applyBorder="1"/>
    <xf numFmtId="0" fontId="81" fillId="27" borderId="50" xfId="43" applyFont="1" applyFill="1" applyBorder="1"/>
    <xf numFmtId="3" fontId="81" fillId="27" borderId="50" xfId="43" applyNumberFormat="1" applyFont="1" applyFill="1" applyBorder="1"/>
    <xf numFmtId="0" fontId="52" fillId="28" borderId="0" xfId="43" applyFont="1" applyFill="1" applyBorder="1"/>
    <xf numFmtId="3" fontId="64" fillId="28" borderId="0" xfId="43" applyNumberFormat="1" applyFont="1" applyFill="1" applyBorder="1"/>
    <xf numFmtId="0" fontId="52" fillId="28" borderId="0" xfId="43" applyFont="1" applyFill="1" applyAlignment="1">
      <alignment horizontal="left" wrapText="1"/>
    </xf>
    <xf numFmtId="0" fontId="52" fillId="0" borderId="0" xfId="368" applyFont="1" applyAlignment="1">
      <alignment wrapText="1"/>
    </xf>
    <xf numFmtId="0" fontId="52" fillId="0" borderId="0" xfId="368" applyFont="1" applyAlignment="1">
      <alignment vertical="center"/>
    </xf>
    <xf numFmtId="0" fontId="55" fillId="27" borderId="0" xfId="43" applyFont="1" applyFill="1" applyAlignment="1">
      <alignment vertical="center"/>
    </xf>
    <xf numFmtId="0" fontId="52" fillId="27" borderId="0" xfId="43" applyFont="1" applyFill="1" applyAlignment="1">
      <alignment vertical="center"/>
    </xf>
    <xf numFmtId="0" fontId="54" fillId="27" borderId="0" xfId="43" applyFont="1" applyFill="1" applyAlignment="1">
      <alignment vertical="center"/>
    </xf>
    <xf numFmtId="3" fontId="52" fillId="27" borderId="0" xfId="43" applyNumberFormat="1" applyFont="1" applyFill="1" applyAlignment="1">
      <alignment vertical="center"/>
    </xf>
    <xf numFmtId="0" fontId="52" fillId="27" borderId="27" xfId="43" applyFont="1" applyFill="1" applyBorder="1" applyAlignment="1">
      <alignment vertical="center"/>
    </xf>
    <xf numFmtId="3" fontId="52" fillId="27" borderId="33" xfId="43" applyNumberFormat="1" applyFont="1" applyFill="1" applyBorder="1" applyAlignment="1">
      <alignment vertical="center"/>
    </xf>
    <xf numFmtId="0" fontId="52" fillId="27" borderId="30" xfId="43" applyFont="1" applyFill="1" applyBorder="1" applyAlignment="1">
      <alignment vertical="center"/>
    </xf>
    <xf numFmtId="0" fontId="52" fillId="27" borderId="25" xfId="43" applyFont="1" applyFill="1" applyBorder="1" applyAlignment="1">
      <alignment vertical="center"/>
    </xf>
    <xf numFmtId="0" fontId="107" fillId="28" borderId="14" xfId="43" applyFont="1" applyFill="1" applyBorder="1" applyAlignment="1">
      <alignment vertical="center"/>
    </xf>
    <xf numFmtId="3" fontId="94" fillId="28" borderId="15" xfId="43" applyNumberFormat="1" applyFont="1" applyFill="1" applyBorder="1" applyAlignment="1">
      <alignment vertical="center"/>
    </xf>
    <xf numFmtId="0" fontId="52" fillId="28" borderId="0" xfId="368" applyFont="1" applyFill="1" applyAlignment="1">
      <alignment vertical="center"/>
    </xf>
    <xf numFmtId="0" fontId="52" fillId="27" borderId="14" xfId="43" applyFont="1" applyFill="1" applyBorder="1" applyAlignment="1">
      <alignment vertical="center"/>
    </xf>
    <xf numFmtId="0" fontId="52" fillId="27" borderId="15" xfId="43" applyFont="1" applyFill="1" applyBorder="1" applyAlignment="1">
      <alignment vertical="center"/>
    </xf>
    <xf numFmtId="173" fontId="64" fillId="27" borderId="14" xfId="86" applyFont="1" applyFill="1" applyBorder="1" applyAlignment="1">
      <alignment vertical="center"/>
    </xf>
    <xf numFmtId="3" fontId="64" fillId="27" borderId="15" xfId="43" applyNumberFormat="1" applyFont="1" applyFill="1" applyBorder="1" applyAlignment="1">
      <alignment vertical="center"/>
    </xf>
    <xf numFmtId="3" fontId="54" fillId="0" borderId="15" xfId="43" applyNumberFormat="1" applyFont="1" applyFill="1" applyBorder="1" applyAlignment="1">
      <alignment vertical="center"/>
    </xf>
    <xf numFmtId="3" fontId="54" fillId="27" borderId="15" xfId="43" applyNumberFormat="1" applyFont="1" applyFill="1" applyBorder="1" applyAlignment="1">
      <alignment vertical="center"/>
    </xf>
    <xf numFmtId="3" fontId="52" fillId="27" borderId="15" xfId="43" applyNumberFormat="1" applyFont="1" applyFill="1" applyBorder="1" applyAlignment="1">
      <alignment vertical="center"/>
    </xf>
    <xf numFmtId="0" fontId="52" fillId="0" borderId="14" xfId="43" applyFont="1" applyFill="1" applyBorder="1" applyAlignment="1">
      <alignment vertical="center"/>
    </xf>
    <xf numFmtId="0" fontId="64" fillId="27" borderId="14" xfId="43" applyFont="1" applyFill="1" applyBorder="1" applyAlignment="1">
      <alignment vertical="center"/>
    </xf>
    <xf numFmtId="3" fontId="64" fillId="0" borderId="15" xfId="43" applyNumberFormat="1" applyFont="1" applyFill="1" applyBorder="1" applyAlignment="1">
      <alignment vertical="center"/>
    </xf>
    <xf numFmtId="0" fontId="81" fillId="27" borderId="14" xfId="43" applyFont="1" applyFill="1" applyBorder="1" applyAlignment="1">
      <alignment vertical="center"/>
    </xf>
    <xf numFmtId="3" fontId="72" fillId="27" borderId="15" xfId="43" applyNumberFormat="1" applyFont="1" applyFill="1" applyBorder="1" applyAlignment="1">
      <alignment vertical="center"/>
    </xf>
    <xf numFmtId="3" fontId="81" fillId="27" borderId="15" xfId="43" applyNumberFormat="1" applyFont="1" applyFill="1" applyBorder="1" applyAlignment="1">
      <alignment vertical="center"/>
    </xf>
    <xf numFmtId="0" fontId="111" fillId="0" borderId="14" xfId="43" applyFont="1" applyFill="1" applyBorder="1" applyAlignment="1">
      <alignment vertical="center"/>
    </xf>
    <xf numFmtId="3" fontId="68" fillId="0" borderId="15" xfId="43" applyNumberFormat="1" applyFont="1" applyFill="1" applyBorder="1" applyAlignment="1">
      <alignment vertical="center"/>
    </xf>
    <xf numFmtId="3" fontId="64" fillId="27" borderId="14" xfId="43" applyNumberFormat="1" applyFont="1" applyFill="1" applyBorder="1" applyAlignment="1">
      <alignment vertical="center"/>
    </xf>
    <xf numFmtId="0" fontId="64" fillId="0" borderId="14" xfId="43" applyFont="1" applyFill="1" applyBorder="1" applyAlignment="1">
      <alignment vertical="center"/>
    </xf>
    <xf numFmtId="3" fontId="64" fillId="0" borderId="14" xfId="43" applyNumberFormat="1" applyFont="1" applyFill="1" applyBorder="1" applyAlignment="1">
      <alignment vertical="center"/>
    </xf>
    <xf numFmtId="3" fontId="70" fillId="28" borderId="15" xfId="43" applyNumberFormat="1" applyFont="1" applyFill="1" applyBorder="1" applyAlignment="1">
      <alignment vertical="center"/>
    </xf>
    <xf numFmtId="3" fontId="64" fillId="27" borderId="25" xfId="43" applyNumberFormat="1" applyFont="1" applyFill="1" applyBorder="1" applyAlignment="1">
      <alignment vertical="center"/>
    </xf>
    <xf numFmtId="0" fontId="63" fillId="0" borderId="14" xfId="43" applyFont="1" applyFill="1" applyBorder="1" applyAlignment="1">
      <alignment vertical="center"/>
    </xf>
    <xf numFmtId="3" fontId="94" fillId="0" borderId="15" xfId="43" applyNumberFormat="1" applyFont="1" applyFill="1" applyBorder="1" applyAlignment="1">
      <alignment vertical="center"/>
    </xf>
    <xf numFmtId="0" fontId="91" fillId="28" borderId="30" xfId="43" applyFont="1" applyFill="1" applyBorder="1" applyAlignment="1">
      <alignment vertical="center"/>
    </xf>
    <xf numFmtId="3" fontId="107" fillId="28" borderId="25" xfId="43" applyNumberFormat="1" applyFont="1" applyFill="1" applyBorder="1" applyAlignment="1">
      <alignment vertical="center"/>
    </xf>
    <xf numFmtId="0" fontId="57" fillId="28" borderId="0" xfId="368" applyFont="1" applyFill="1" applyAlignment="1">
      <alignment vertical="center"/>
    </xf>
    <xf numFmtId="0" fontId="75" fillId="28" borderId="0" xfId="43" applyFont="1" applyFill="1" applyAlignment="1">
      <alignment vertical="center"/>
    </xf>
    <xf numFmtId="3" fontId="75" fillId="28" borderId="0" xfId="43" applyNumberFormat="1" applyFont="1" applyFill="1" applyAlignment="1">
      <alignment vertical="center"/>
    </xf>
    <xf numFmtId="174" fontId="75" fillId="28" borderId="0" xfId="85" applyFont="1" applyFill="1" applyAlignment="1">
      <alignment vertical="center"/>
    </xf>
    <xf numFmtId="0" fontId="112" fillId="27" borderId="0" xfId="43" applyFont="1" applyFill="1"/>
    <xf numFmtId="176" fontId="80" fillId="27" borderId="0" xfId="86" applyNumberFormat="1" applyFont="1" applyFill="1"/>
    <xf numFmtId="0" fontId="63" fillId="27" borderId="78" xfId="43" applyFont="1" applyFill="1" applyBorder="1" applyAlignment="1">
      <alignment horizontal="center" vertical="center"/>
    </xf>
    <xf numFmtId="0" fontId="63" fillId="27" borderId="68" xfId="43" applyFont="1" applyFill="1" applyBorder="1" applyAlignment="1">
      <alignment horizontal="center" vertical="center"/>
    </xf>
    <xf numFmtId="0" fontId="53" fillId="27" borderId="69" xfId="79" applyFont="1" applyFill="1" applyBorder="1" applyAlignment="1" applyProtection="1">
      <alignment horizontal="center" vertical="center"/>
    </xf>
    <xf numFmtId="0" fontId="80" fillId="27" borderId="70" xfId="43" applyFont="1" applyFill="1" applyBorder="1" applyAlignment="1">
      <alignment vertical="center" wrapText="1"/>
    </xf>
    <xf numFmtId="174" fontId="80" fillId="27" borderId="0" xfId="85" applyFont="1" applyFill="1"/>
    <xf numFmtId="0" fontId="80" fillId="27" borderId="71" xfId="43" applyFont="1" applyFill="1" applyBorder="1" applyAlignment="1">
      <alignment horizontal="justify" vertical="top" wrapText="1"/>
    </xf>
    <xf numFmtId="0" fontId="53" fillId="0" borderId="69" xfId="79" applyFont="1" applyFill="1" applyBorder="1" applyAlignment="1" applyProtection="1">
      <alignment horizontal="center" vertical="center"/>
    </xf>
    <xf numFmtId="0" fontId="80" fillId="27" borderId="94" xfId="43" applyFont="1" applyFill="1" applyBorder="1"/>
    <xf numFmtId="0" fontId="80" fillId="27" borderId="94" xfId="43" applyFont="1" applyFill="1" applyBorder="1" applyAlignment="1">
      <alignment vertical="center" wrapText="1"/>
    </xf>
    <xf numFmtId="0" fontId="53" fillId="27" borderId="72" xfId="79" applyFont="1" applyFill="1" applyBorder="1" applyAlignment="1" applyProtection="1">
      <alignment horizontal="center" vertical="center"/>
    </xf>
    <xf numFmtId="0" fontId="80" fillId="27" borderId="71" xfId="43" applyFont="1" applyFill="1" applyBorder="1" applyAlignment="1">
      <alignment vertical="center" wrapText="1"/>
    </xf>
    <xf numFmtId="0" fontId="107" fillId="30" borderId="14" xfId="43" applyFont="1" applyFill="1" applyBorder="1" applyAlignment="1">
      <alignment vertical="center"/>
    </xf>
    <xf numFmtId="3" fontId="94" fillId="30" borderId="15" xfId="43" applyNumberFormat="1" applyFont="1" applyFill="1" applyBorder="1" applyAlignment="1">
      <alignment vertical="center"/>
    </xf>
    <xf numFmtId="178" fontId="91" fillId="30" borderId="96" xfId="43" applyNumberFormat="1" applyFont="1" applyFill="1" applyBorder="1" applyAlignment="1" applyProtection="1">
      <alignment horizontal="center" vertical="center"/>
    </xf>
    <xf numFmtId="10" fontId="91" fillId="30" borderId="80" xfId="372" applyNumberFormat="1" applyFont="1" applyFill="1" applyBorder="1" applyAlignment="1" applyProtection="1">
      <alignment horizontal="center"/>
    </xf>
    <xf numFmtId="178" fontId="91" fillId="30" borderId="33" xfId="43" applyNumberFormat="1" applyFont="1" applyFill="1" applyBorder="1" applyAlignment="1" applyProtection="1">
      <alignment horizontal="center" vertical="center"/>
    </xf>
    <xf numFmtId="178" fontId="91" fillId="30" borderId="15" xfId="43" applyNumberFormat="1" applyFont="1" applyFill="1" applyBorder="1" applyAlignment="1" applyProtection="1">
      <alignment horizontal="center" vertical="center"/>
    </xf>
    <xf numFmtId="3" fontId="68" fillId="30" borderId="15" xfId="43" applyNumberFormat="1" applyFont="1" applyFill="1" applyBorder="1" applyAlignment="1">
      <alignment horizontal="center"/>
    </xf>
    <xf numFmtId="3" fontId="70" fillId="30" borderId="86" xfId="43" applyNumberFormat="1" applyFont="1" applyFill="1" applyBorder="1" applyAlignment="1">
      <alignment horizontal="right" vertical="center" indent="1"/>
    </xf>
    <xf numFmtId="172" fontId="70" fillId="30" borderId="59" xfId="86" applyNumberFormat="1" applyFont="1" applyFill="1" applyBorder="1" applyAlignment="1">
      <alignment horizontal="right" vertical="center" wrapText="1"/>
    </xf>
    <xf numFmtId="172" fontId="70" fillId="30" borderId="77" xfId="86" applyNumberFormat="1" applyFont="1" applyFill="1" applyBorder="1" applyAlignment="1">
      <alignment horizontal="right" vertical="center" wrapText="1"/>
    </xf>
    <xf numFmtId="172" fontId="70" fillId="30" borderId="60" xfId="86" applyNumberFormat="1" applyFont="1" applyFill="1" applyBorder="1" applyAlignment="1">
      <alignment horizontal="right" vertical="center" wrapText="1"/>
    </xf>
    <xf numFmtId="172" fontId="70" fillId="30" borderId="24" xfId="86" applyNumberFormat="1" applyFont="1" applyFill="1" applyBorder="1" applyAlignment="1">
      <alignment horizontal="right" vertical="center" wrapText="1"/>
    </xf>
    <xf numFmtId="0" fontId="70" fillId="30" borderId="15" xfId="43" applyFont="1" applyFill="1" applyBorder="1" applyAlignment="1">
      <alignment vertical="center" wrapText="1"/>
    </xf>
    <xf numFmtId="0" fontId="77" fillId="30" borderId="15" xfId="43" applyFont="1" applyFill="1" applyBorder="1" applyAlignment="1">
      <alignment vertical="center" wrapText="1"/>
    </xf>
    <xf numFmtId="0" fontId="68" fillId="30" borderId="59" xfId="43" applyFont="1" applyFill="1" applyBorder="1" applyAlignment="1">
      <alignment horizontal="center" vertical="center" wrapText="1"/>
    </xf>
    <xf numFmtId="0" fontId="68" fillId="30" borderId="56" xfId="43" applyFont="1" applyFill="1" applyBorder="1" applyAlignment="1">
      <alignment horizontal="center" vertical="center" wrapText="1"/>
    </xf>
    <xf numFmtId="0" fontId="68" fillId="30" borderId="60" xfId="43" applyFont="1" applyFill="1" applyBorder="1" applyAlignment="1">
      <alignment horizontal="center" vertical="center" wrapText="1"/>
    </xf>
    <xf numFmtId="0" fontId="69" fillId="30" borderId="24" xfId="379" quotePrefix="1" applyFont="1" applyFill="1" applyBorder="1" applyAlignment="1">
      <alignment horizontal="center" vertical="center" wrapText="1"/>
    </xf>
    <xf numFmtId="0" fontId="68" fillId="30" borderId="44" xfId="43" applyFont="1" applyFill="1" applyBorder="1" applyAlignment="1">
      <alignment horizontal="left" vertical="center"/>
    </xf>
    <xf numFmtId="3" fontId="68" fillId="30" borderId="45" xfId="43" applyNumberFormat="1" applyFont="1" applyFill="1" applyBorder="1" applyAlignment="1">
      <alignment horizontal="right" vertical="center"/>
    </xf>
    <xf numFmtId="0" fontId="91" fillId="30" borderId="14" xfId="43" applyFont="1" applyFill="1" applyBorder="1" applyAlignment="1">
      <alignment vertical="center"/>
    </xf>
    <xf numFmtId="3" fontId="70" fillId="30" borderId="15" xfId="43" applyNumberFormat="1" applyFont="1" applyFill="1" applyBorder="1" applyAlignment="1">
      <alignment vertical="center"/>
    </xf>
    <xf numFmtId="3" fontId="68" fillId="30" borderId="15" xfId="43" applyNumberFormat="1" applyFont="1" applyFill="1" applyBorder="1" applyAlignment="1">
      <alignment vertical="center"/>
    </xf>
    <xf numFmtId="3" fontId="52" fillId="0" borderId="99" xfId="43" applyNumberFormat="1" applyFont="1" applyFill="1" applyBorder="1" applyAlignment="1">
      <alignment horizontal="right" vertical="center"/>
    </xf>
    <xf numFmtId="0" fontId="64" fillId="0" borderId="26" xfId="43" applyFont="1" applyFill="1" applyBorder="1" applyAlignment="1">
      <alignment vertical="center"/>
    </xf>
    <xf numFmtId="3" fontId="64" fillId="0" borderId="26" xfId="91" applyNumberFormat="1" applyFont="1" applyFill="1" applyBorder="1" applyAlignment="1">
      <alignment vertical="center"/>
    </xf>
    <xf numFmtId="0" fontId="52" fillId="0" borderId="26" xfId="43" applyFont="1" applyFill="1" applyBorder="1" applyAlignment="1">
      <alignment vertical="center"/>
    </xf>
    <xf numFmtId="3" fontId="52" fillId="0" borderId="26" xfId="91" applyNumberFormat="1" applyFont="1" applyFill="1" applyBorder="1" applyAlignment="1">
      <alignment vertical="center"/>
    </xf>
    <xf numFmtId="0" fontId="72" fillId="27" borderId="0" xfId="43" applyFont="1" applyFill="1" applyAlignment="1">
      <alignment vertical="center"/>
    </xf>
    <xf numFmtId="174" fontId="64" fillId="27" borderId="0" xfId="85" applyNumberFormat="1" applyFont="1" applyFill="1" applyAlignment="1">
      <alignment horizontal="center" vertical="center"/>
    </xf>
    <xf numFmtId="3" fontId="52" fillId="0" borderId="89" xfId="43" applyNumberFormat="1" applyFont="1" applyFill="1" applyBorder="1" applyAlignment="1">
      <alignment vertical="center"/>
    </xf>
    <xf numFmtId="3" fontId="52" fillId="0" borderId="90" xfId="43" applyNumberFormat="1" applyFont="1" applyFill="1" applyBorder="1" applyAlignment="1">
      <alignment vertical="center"/>
    </xf>
    <xf numFmtId="3" fontId="52" fillId="0" borderId="88" xfId="43" applyNumberFormat="1" applyFont="1" applyFill="1" applyBorder="1" applyAlignment="1">
      <alignment vertical="center"/>
    </xf>
    <xf numFmtId="0" fontId="52" fillId="0" borderId="88" xfId="43" applyFont="1" applyFill="1" applyBorder="1" applyAlignment="1">
      <alignment vertical="center"/>
    </xf>
    <xf numFmtId="0" fontId="52" fillId="0" borderId="89" xfId="43" applyFont="1" applyFill="1" applyBorder="1" applyAlignment="1">
      <alignment vertical="center"/>
    </xf>
    <xf numFmtId="0" fontId="52" fillId="0" borderId="92" xfId="43" applyFont="1" applyFill="1" applyBorder="1" applyAlignment="1">
      <alignment vertical="center"/>
    </xf>
    <xf numFmtId="3" fontId="52" fillId="0" borderId="92" xfId="43" applyNumberFormat="1" applyFont="1" applyFill="1" applyBorder="1" applyAlignment="1">
      <alignment vertical="center"/>
    </xf>
    <xf numFmtId="0" fontId="52" fillId="0" borderId="0" xfId="43" applyFont="1" applyFill="1" applyBorder="1" applyAlignment="1">
      <alignment vertical="center"/>
    </xf>
    <xf numFmtId="3" fontId="52" fillId="0" borderId="0" xfId="43" applyNumberFormat="1" applyFont="1" applyFill="1" applyBorder="1" applyAlignment="1">
      <alignment vertical="center"/>
    </xf>
    <xf numFmtId="0" fontId="52" fillId="27" borderId="0" xfId="43" applyFont="1" applyFill="1" applyBorder="1" applyAlignment="1">
      <alignment vertical="center"/>
    </xf>
    <xf numFmtId="3" fontId="89" fillId="0" borderId="0" xfId="85" applyNumberFormat="1" applyFont="1" applyFill="1" applyAlignment="1">
      <alignment horizontal="center" vertical="center"/>
    </xf>
    <xf numFmtId="3" fontId="89" fillId="0" borderId="0" xfId="85" applyNumberFormat="1" applyFont="1" applyFill="1" applyBorder="1" applyAlignment="1">
      <alignment horizontal="center" vertical="center"/>
    </xf>
    <xf numFmtId="0" fontId="52" fillId="27" borderId="40" xfId="43" applyFont="1" applyFill="1" applyBorder="1" applyAlignment="1">
      <alignment vertical="center"/>
    </xf>
    <xf numFmtId="3" fontId="52" fillId="0" borderId="40" xfId="43" applyNumberFormat="1" applyFont="1" applyFill="1" applyBorder="1" applyAlignment="1">
      <alignment vertical="center"/>
    </xf>
    <xf numFmtId="3" fontId="52" fillId="0" borderId="0" xfId="43" applyNumberFormat="1" applyFont="1" applyFill="1" applyAlignment="1">
      <alignment vertical="center"/>
    </xf>
    <xf numFmtId="0" fontId="52" fillId="27" borderId="0" xfId="43" applyFont="1" applyFill="1" applyAlignment="1">
      <alignment horizontal="left" vertical="center" indent="1"/>
    </xf>
    <xf numFmtId="0" fontId="71" fillId="27" borderId="0" xfId="43" applyFont="1" applyFill="1" applyAlignment="1">
      <alignment horizontal="left" vertical="center" indent="2"/>
    </xf>
    <xf numFmtId="3" fontId="71" fillId="27" borderId="0" xfId="43" applyNumberFormat="1" applyFont="1" applyFill="1" applyAlignment="1">
      <alignment horizontal="left" vertical="center" indent="2"/>
    </xf>
    <xf numFmtId="0" fontId="52" fillId="27" borderId="26" xfId="43" applyFont="1" applyFill="1" applyBorder="1" applyAlignment="1">
      <alignment vertical="center"/>
    </xf>
    <xf numFmtId="3" fontId="52" fillId="0" borderId="26" xfId="43" applyNumberFormat="1" applyFont="1" applyFill="1" applyBorder="1" applyAlignment="1">
      <alignment vertical="center"/>
    </xf>
    <xf numFmtId="0" fontId="52" fillId="0" borderId="0" xfId="43" applyFont="1" applyFill="1" applyAlignment="1">
      <alignment horizontal="left" vertical="center" indent="1"/>
    </xf>
    <xf numFmtId="0" fontId="52" fillId="0" borderId="26" xfId="91" applyFont="1" applyFill="1" applyBorder="1" applyAlignment="1">
      <alignment vertical="center"/>
    </xf>
    <xf numFmtId="3" fontId="52" fillId="0" borderId="48" xfId="91" applyNumberFormat="1" applyFont="1" applyFill="1" applyBorder="1" applyAlignment="1">
      <alignment vertical="center"/>
    </xf>
    <xf numFmtId="3" fontId="52" fillId="0" borderId="48" xfId="43" applyNumberFormat="1" applyFont="1" applyFill="1" applyBorder="1" applyAlignment="1">
      <alignment vertical="center"/>
    </xf>
    <xf numFmtId="3" fontId="52" fillId="0" borderId="40" xfId="91" applyNumberFormat="1" applyFont="1" applyFill="1" applyBorder="1" applyAlignment="1">
      <alignment vertical="center"/>
    </xf>
    <xf numFmtId="3" fontId="52" fillId="0" borderId="88" xfId="91" applyNumberFormat="1" applyFont="1" applyFill="1" applyBorder="1" applyAlignment="1">
      <alignment vertical="center"/>
    </xf>
    <xf numFmtId="3" fontId="52" fillId="0" borderId="0" xfId="91" applyNumberFormat="1" applyFont="1" applyFill="1" applyBorder="1" applyAlignment="1">
      <alignment vertical="center"/>
    </xf>
    <xf numFmtId="0" fontId="81" fillId="0" borderId="0" xfId="43" applyFont="1" applyFill="1" applyBorder="1" applyAlignment="1">
      <alignment vertical="center"/>
    </xf>
    <xf numFmtId="0" fontId="52" fillId="0" borderId="91" xfId="43" applyFont="1" applyFill="1" applyBorder="1" applyAlignment="1">
      <alignment vertical="center"/>
    </xf>
    <xf numFmtId="3" fontId="52" fillId="0" borderId="91" xfId="91" applyNumberFormat="1" applyFont="1" applyFill="1" applyBorder="1" applyAlignment="1">
      <alignment vertical="center"/>
    </xf>
    <xf numFmtId="3" fontId="52" fillId="0" borderId="89" xfId="91" applyNumberFormat="1" applyFont="1" applyFill="1" applyBorder="1" applyAlignment="1">
      <alignment vertical="center"/>
    </xf>
    <xf numFmtId="0" fontId="81" fillId="0" borderId="0" xfId="43" applyFont="1" applyFill="1" applyAlignment="1">
      <alignment vertical="center"/>
    </xf>
    <xf numFmtId="0" fontId="52" fillId="0" borderId="48" xfId="43" applyFont="1" applyFill="1" applyBorder="1" applyAlignment="1">
      <alignment vertical="center"/>
    </xf>
    <xf numFmtId="0" fontId="52" fillId="0" borderId="40" xfId="43" applyFont="1" applyFill="1" applyBorder="1" applyAlignment="1">
      <alignment vertical="center"/>
    </xf>
    <xf numFmtId="0" fontId="52" fillId="0" borderId="46" xfId="43" applyFont="1" applyFill="1" applyBorder="1" applyAlignment="1">
      <alignment vertical="center"/>
    </xf>
    <xf numFmtId="0" fontId="52" fillId="0" borderId="90" xfId="43" applyFont="1" applyFill="1" applyBorder="1" applyAlignment="1">
      <alignment vertical="center"/>
    </xf>
    <xf numFmtId="1" fontId="52" fillId="0" borderId="90" xfId="43" applyNumberFormat="1" applyFont="1" applyFill="1" applyBorder="1" applyAlignment="1">
      <alignment vertical="center"/>
    </xf>
    <xf numFmtId="0" fontId="64" fillId="0" borderId="0" xfId="43" applyFont="1" applyFill="1" applyBorder="1" applyAlignment="1">
      <alignment vertical="center"/>
    </xf>
    <xf numFmtId="3" fontId="64" fillId="0" borderId="0" xfId="43" applyNumberFormat="1" applyFont="1" applyFill="1" applyBorder="1" applyAlignment="1">
      <alignment horizontal="right" vertical="center"/>
    </xf>
    <xf numFmtId="3" fontId="52" fillId="0" borderId="91" xfId="43" applyNumberFormat="1" applyFont="1" applyFill="1" applyBorder="1" applyAlignment="1">
      <alignment vertical="center"/>
    </xf>
    <xf numFmtId="0" fontId="52" fillId="28" borderId="0" xfId="43" applyFont="1" applyFill="1" applyAlignment="1">
      <alignment horizontal="left" vertical="center" wrapText="1"/>
    </xf>
    <xf numFmtId="0" fontId="71" fillId="27" borderId="0" xfId="43" applyFont="1" applyFill="1" applyAlignment="1">
      <alignment horizontal="center"/>
    </xf>
    <xf numFmtId="0" fontId="52" fillId="27" borderId="0" xfId="43" applyFont="1" applyFill="1" applyBorder="1" applyAlignment="1">
      <alignment wrapText="1"/>
    </xf>
    <xf numFmtId="0" fontId="52" fillId="27" borderId="0" xfId="43" applyFont="1" applyFill="1" applyBorder="1" applyAlignment="1">
      <alignment horizontal="left" vertical="center" wrapText="1"/>
    </xf>
    <xf numFmtId="0" fontId="54" fillId="0" borderId="0" xfId="43" applyFont="1" applyFill="1" applyAlignment="1"/>
    <xf numFmtId="0" fontId="54" fillId="0" borderId="0" xfId="43" applyFont="1" applyFill="1" applyAlignment="1">
      <alignment vertical="center"/>
    </xf>
    <xf numFmtId="0" fontId="91" fillId="28" borderId="14" xfId="43" applyFont="1" applyFill="1" applyBorder="1" applyAlignment="1">
      <alignment horizontal="left" vertical="center"/>
    </xf>
    <xf numFmtId="0" fontId="64" fillId="28" borderId="14" xfId="43" applyFont="1" applyFill="1" applyBorder="1" applyAlignment="1">
      <alignment vertical="center"/>
    </xf>
    <xf numFmtId="3" fontId="64" fillId="28" borderId="19" xfId="43" applyNumberFormat="1" applyFont="1" applyFill="1" applyBorder="1" applyAlignment="1">
      <alignment vertical="center"/>
    </xf>
    <xf numFmtId="3" fontId="64" fillId="28" borderId="15" xfId="43" applyNumberFormat="1" applyFont="1" applyFill="1" applyBorder="1" applyAlignment="1">
      <alignment vertical="center"/>
    </xf>
    <xf numFmtId="3" fontId="52" fillId="28" borderId="19" xfId="43" applyNumberFormat="1" applyFont="1" applyFill="1" applyBorder="1" applyAlignment="1">
      <alignment vertical="center"/>
    </xf>
    <xf numFmtId="3" fontId="52" fillId="28" borderId="15" xfId="43" applyNumberFormat="1" applyFont="1" applyFill="1" applyBorder="1" applyAlignment="1">
      <alignment vertical="center"/>
    </xf>
    <xf numFmtId="0" fontId="65" fillId="28" borderId="14" xfId="43" applyFont="1" applyFill="1" applyBorder="1" applyAlignment="1">
      <alignment vertical="center"/>
    </xf>
    <xf numFmtId="3" fontId="52" fillId="0" borderId="19" xfId="43" applyNumberFormat="1" applyFont="1" applyFill="1" applyBorder="1" applyAlignment="1">
      <alignment vertical="center"/>
    </xf>
    <xf numFmtId="3" fontId="52" fillId="0" borderId="15" xfId="43" applyNumberFormat="1" applyFont="1" applyFill="1" applyBorder="1" applyAlignment="1">
      <alignment vertical="center"/>
    </xf>
    <xf numFmtId="0" fontId="70" fillId="30" borderId="14" xfId="43" applyFont="1" applyFill="1" applyBorder="1" applyAlignment="1">
      <alignment vertical="center"/>
    </xf>
    <xf numFmtId="3" fontId="116" fillId="30" borderId="15" xfId="43" applyNumberFormat="1" applyFont="1" applyFill="1" applyBorder="1" applyAlignment="1">
      <alignment vertical="center"/>
    </xf>
    <xf numFmtId="0" fontId="107" fillId="30" borderId="14" xfId="43" applyFont="1" applyFill="1" applyBorder="1" applyAlignment="1">
      <alignment horizontal="left" vertical="center"/>
    </xf>
    <xf numFmtId="0" fontId="117" fillId="30" borderId="14" xfId="43" applyFont="1" applyFill="1" applyBorder="1" applyAlignment="1">
      <alignment vertical="center"/>
    </xf>
    <xf numFmtId="3" fontId="91" fillId="30" borderId="15" xfId="43" applyNumberFormat="1" applyFont="1" applyFill="1" applyBorder="1" applyAlignment="1">
      <alignment vertical="center"/>
    </xf>
    <xf numFmtId="0" fontId="75" fillId="28" borderId="0" xfId="368" applyFont="1" applyFill="1" applyAlignment="1">
      <alignment vertical="center"/>
    </xf>
    <xf numFmtId="0" fontId="71" fillId="0" borderId="0" xfId="368" applyFont="1" applyAlignment="1">
      <alignment vertical="center"/>
    </xf>
    <xf numFmtId="0" fontId="75" fillId="0" borderId="0" xfId="368" applyFont="1" applyAlignment="1">
      <alignment vertical="center"/>
    </xf>
    <xf numFmtId="0" fontId="108" fillId="30" borderId="14" xfId="43" applyFont="1" applyFill="1" applyBorder="1" applyAlignment="1">
      <alignment vertical="center"/>
    </xf>
    <xf numFmtId="0" fontId="80" fillId="0" borderId="0" xfId="368" applyFont="1" applyAlignment="1">
      <alignment vertical="center"/>
    </xf>
    <xf numFmtId="0" fontId="118" fillId="30" borderId="14" xfId="43" applyFont="1" applyFill="1" applyBorder="1" applyAlignment="1">
      <alignment vertical="center"/>
    </xf>
    <xf numFmtId="0" fontId="78" fillId="27" borderId="14" xfId="43" applyFont="1" applyFill="1" applyBorder="1" applyAlignment="1">
      <alignment vertical="center"/>
    </xf>
    <xf numFmtId="0" fontId="110" fillId="0" borderId="0" xfId="368" applyFont="1"/>
    <xf numFmtId="10" fontId="110" fillId="30" borderId="15" xfId="97" applyNumberFormat="1" applyFont="1" applyFill="1" applyBorder="1"/>
    <xf numFmtId="0" fontId="80" fillId="0" borderId="0" xfId="368" applyFont="1"/>
    <xf numFmtId="0" fontId="75" fillId="27" borderId="24" xfId="43" applyFont="1" applyFill="1" applyBorder="1" applyAlignment="1">
      <alignment horizontal="center" vertical="center" wrapText="1"/>
    </xf>
    <xf numFmtId="0" fontId="75" fillId="27" borderId="24" xfId="43" applyFont="1" applyFill="1" applyBorder="1" applyAlignment="1">
      <alignment horizontal="centerContinuous" vertical="center" wrapText="1"/>
    </xf>
    <xf numFmtId="0" fontId="80" fillId="0" borderId="0" xfId="0" applyFont="1"/>
    <xf numFmtId="0" fontId="75" fillId="0" borderId="0" xfId="0" applyFont="1"/>
    <xf numFmtId="0" fontId="52" fillId="0" borderId="50" xfId="43" applyFont="1" applyFill="1" applyBorder="1" applyAlignment="1">
      <alignment vertical="center"/>
    </xf>
    <xf numFmtId="0" fontId="115" fillId="27" borderId="0" xfId="43" applyFont="1" applyFill="1" applyAlignment="1">
      <alignment horizontal="centerContinuous"/>
    </xf>
    <xf numFmtId="0" fontId="71" fillId="27" borderId="0" xfId="43" applyFont="1" applyFill="1" applyAlignment="1">
      <alignment horizontal="center" vertical="center"/>
    </xf>
    <xf numFmtId="3" fontId="71" fillId="27" borderId="0" xfId="43" applyNumberFormat="1" applyFont="1" applyFill="1" applyAlignment="1">
      <alignment vertical="center"/>
    </xf>
    <xf numFmtId="0" fontId="71" fillId="27" borderId="0" xfId="43" applyFont="1" applyFill="1" applyAlignment="1">
      <alignment vertical="center"/>
    </xf>
    <xf numFmtId="173" fontId="71" fillId="27" borderId="0" xfId="43" applyNumberFormat="1" applyFont="1" applyFill="1" applyAlignment="1">
      <alignment vertical="center"/>
    </xf>
    <xf numFmtId="0" fontId="71" fillId="0" borderId="0" xfId="43" applyFont="1" applyFill="1" applyAlignment="1">
      <alignment vertical="center"/>
    </xf>
    <xf numFmtId="3" fontId="71" fillId="27" borderId="0" xfId="43" applyNumberFormat="1" applyFont="1" applyFill="1"/>
    <xf numFmtId="0" fontId="71" fillId="0" borderId="0" xfId="368" applyFont="1"/>
    <xf numFmtId="10" fontId="71" fillId="27" borderId="0" xfId="97" applyNumberFormat="1" applyFont="1" applyFill="1"/>
    <xf numFmtId="0" fontId="115" fillId="27" borderId="0" xfId="43" applyFont="1" applyFill="1" applyAlignment="1">
      <alignment horizontal="center"/>
    </xf>
    <xf numFmtId="0" fontId="115" fillId="27" borderId="0" xfId="43" applyFont="1" applyFill="1"/>
    <xf numFmtId="3" fontId="71" fillId="27" borderId="0" xfId="43" applyNumberFormat="1" applyFont="1" applyFill="1" applyAlignment="1">
      <alignment horizontal="centerContinuous"/>
    </xf>
    <xf numFmtId="0" fontId="71" fillId="0" borderId="0" xfId="0" applyFont="1"/>
    <xf numFmtId="0" fontId="115" fillId="28" borderId="0" xfId="43" applyFont="1" applyFill="1" applyAlignment="1"/>
    <xf numFmtId="174" fontId="71" fillId="0" borderId="0" xfId="85" applyFont="1"/>
    <xf numFmtId="178" fontId="115" fillId="27" borderId="0" xfId="43" applyNumberFormat="1" applyFont="1" applyFill="1" applyBorder="1" applyAlignment="1" applyProtection="1">
      <alignment horizontal="center"/>
    </xf>
    <xf numFmtId="0" fontId="71" fillId="0" borderId="0" xfId="43" applyFont="1"/>
    <xf numFmtId="0" fontId="71" fillId="27" borderId="0" xfId="43" applyFont="1" applyFill="1" applyAlignment="1">
      <alignment horizontal="centerContinuous"/>
    </xf>
    <xf numFmtId="0" fontId="71" fillId="27" borderId="0" xfId="43" applyFont="1" applyFill="1" applyAlignment="1">
      <alignment horizontal="right"/>
    </xf>
    <xf numFmtId="0" fontId="54" fillId="0" borderId="0" xfId="368" applyFont="1"/>
    <xf numFmtId="15" fontId="105" fillId="27" borderId="19" xfId="43" applyNumberFormat="1" applyFont="1" applyFill="1" applyBorder="1" applyAlignment="1">
      <alignment horizontal="center"/>
    </xf>
    <xf numFmtId="10" fontId="105" fillId="27" borderId="20" xfId="97" applyNumberFormat="1" applyFont="1" applyFill="1" applyBorder="1" applyAlignment="1">
      <alignment horizontal="center"/>
    </xf>
    <xf numFmtId="194" fontId="105" fillId="28" borderId="65" xfId="43" applyNumberFormat="1" applyFont="1" applyFill="1" applyBorder="1" applyAlignment="1">
      <alignment horizontal="center"/>
    </xf>
    <xf numFmtId="3" fontId="54" fillId="27" borderId="15" xfId="43" quotePrefix="1" applyNumberFormat="1" applyFont="1" applyFill="1" applyBorder="1" applyAlignment="1">
      <alignment horizontal="right" indent="1"/>
    </xf>
    <xf numFmtId="0" fontId="54" fillId="0" borderId="0" xfId="43" applyFont="1"/>
    <xf numFmtId="0" fontId="75" fillId="0" borderId="0" xfId="368" applyFont="1"/>
    <xf numFmtId="15" fontId="2" fillId="27" borderId="19" xfId="43" applyNumberFormat="1" applyFont="1" applyFill="1" applyBorder="1" applyAlignment="1">
      <alignment horizontal="center"/>
    </xf>
    <xf numFmtId="0" fontId="75" fillId="0" borderId="0" xfId="43" applyFont="1"/>
    <xf numFmtId="15" fontId="2" fillId="0" borderId="19" xfId="43" applyNumberFormat="1" applyFont="1" applyFill="1" applyBorder="1" applyAlignment="1">
      <alignment horizontal="center"/>
    </xf>
    <xf numFmtId="192" fontId="71" fillId="27" borderId="0" xfId="86" applyNumberFormat="1" applyFont="1" applyFill="1" applyAlignment="1">
      <alignment horizontal="centerContinuous"/>
    </xf>
    <xf numFmtId="192" fontId="71" fillId="27" borderId="0" xfId="86" applyNumberFormat="1" applyFont="1" applyFill="1"/>
    <xf numFmtId="192" fontId="115" fillId="27" borderId="0" xfId="86" applyNumberFormat="1" applyFont="1" applyFill="1" applyAlignment="1">
      <alignment horizontal="center"/>
    </xf>
    <xf numFmtId="185" fontId="54" fillId="27" borderId="14" xfId="43" applyNumberFormat="1" applyFont="1" applyFill="1" applyBorder="1" applyAlignment="1">
      <alignment horizontal="center"/>
    </xf>
    <xf numFmtId="179" fontId="105" fillId="0" borderId="20" xfId="97" applyNumberFormat="1" applyFont="1" applyFill="1" applyBorder="1" applyAlignment="1">
      <alignment horizontal="center"/>
    </xf>
    <xf numFmtId="0" fontId="54" fillId="27" borderId="14" xfId="43" applyFont="1" applyFill="1" applyBorder="1" applyAlignment="1">
      <alignment horizontal="center"/>
    </xf>
    <xf numFmtId="15" fontId="54" fillId="27" borderId="19" xfId="43" applyNumberFormat="1" applyFont="1" applyFill="1" applyBorder="1" applyAlignment="1">
      <alignment horizontal="center" vertical="center" wrapText="1"/>
    </xf>
    <xf numFmtId="49" fontId="54" fillId="27" borderId="20" xfId="43" applyNumberFormat="1" applyFont="1" applyFill="1" applyBorder="1" applyAlignment="1">
      <alignment horizontal="center" vertical="center" wrapText="1"/>
    </xf>
    <xf numFmtId="1" fontId="54" fillId="27" borderId="65" xfId="43" applyNumberFormat="1" applyFont="1" applyFill="1" applyBorder="1" applyAlignment="1" applyProtection="1">
      <alignment horizontal="center" vertical="center" wrapText="1"/>
    </xf>
    <xf numFmtId="0" fontId="75" fillId="0" borderId="0" xfId="43" applyFont="1" applyFill="1" applyAlignment="1"/>
    <xf numFmtId="0" fontId="54" fillId="27" borderId="38" xfId="43" applyFont="1" applyFill="1" applyBorder="1" applyAlignment="1">
      <alignment vertical="center" wrapText="1"/>
    </xf>
    <xf numFmtId="193" fontId="71" fillId="27" borderId="0" xfId="86" applyNumberFormat="1" applyFont="1" applyFill="1"/>
    <xf numFmtId="15" fontId="115" fillId="27" borderId="0" xfId="86" applyNumberFormat="1" applyFont="1" applyFill="1" applyAlignment="1">
      <alignment horizontal="center"/>
    </xf>
    <xf numFmtId="0" fontId="54" fillId="27" borderId="20" xfId="43" applyFont="1" applyFill="1" applyBorder="1" applyAlignment="1">
      <alignment vertical="center" wrapText="1"/>
    </xf>
    <xf numFmtId="4" fontId="76" fillId="30" borderId="24" xfId="43" applyNumberFormat="1" applyFont="1" applyFill="1" applyBorder="1" applyAlignment="1">
      <alignment horizontal="center" vertical="center" wrapText="1"/>
    </xf>
    <xf numFmtId="0" fontId="109" fillId="30" borderId="15" xfId="43" applyFont="1" applyFill="1" applyBorder="1" applyAlignment="1">
      <alignment vertical="center" wrapText="1"/>
    </xf>
    <xf numFmtId="49" fontId="120" fillId="27" borderId="0" xfId="85" applyNumberFormat="1" applyFont="1" applyFill="1" applyAlignment="1">
      <alignment horizontal="center"/>
    </xf>
    <xf numFmtId="177" fontId="115" fillId="27" borderId="0" xfId="85" applyNumberFormat="1" applyFont="1" applyFill="1" applyBorder="1" applyAlignment="1">
      <alignment horizontal="center"/>
    </xf>
    <xf numFmtId="167" fontId="115" fillId="27" borderId="0" xfId="85" applyNumberFormat="1" applyFont="1" applyFill="1" applyBorder="1" applyAlignment="1">
      <alignment horizontal="center"/>
    </xf>
    <xf numFmtId="174" fontId="71" fillId="27" borderId="0" xfId="85" applyFont="1" applyFill="1"/>
    <xf numFmtId="167" fontId="71" fillId="27" borderId="0" xfId="85" applyNumberFormat="1" applyFont="1" applyFill="1"/>
    <xf numFmtId="167" fontId="75" fillId="27" borderId="24" xfId="85" applyNumberFormat="1" applyFont="1" applyFill="1" applyBorder="1" applyAlignment="1">
      <alignment horizontal="center" vertical="center"/>
    </xf>
    <xf numFmtId="174" fontId="71" fillId="27" borderId="0" xfId="85" applyFont="1" applyFill="1" applyBorder="1"/>
    <xf numFmtId="167" fontId="71" fillId="27" borderId="0" xfId="85" applyNumberFormat="1" applyFont="1" applyFill="1" applyBorder="1"/>
    <xf numFmtId="0" fontId="76" fillId="30" borderId="24" xfId="43" applyFont="1" applyFill="1" applyBorder="1" applyAlignment="1">
      <alignment horizontal="center" vertical="center" wrapText="1"/>
    </xf>
    <xf numFmtId="0" fontId="76" fillId="30" borderId="23" xfId="43" applyFont="1" applyFill="1" applyBorder="1" applyAlignment="1">
      <alignment horizontal="center" vertical="center" wrapText="1"/>
    </xf>
    <xf numFmtId="0" fontId="76" fillId="30" borderId="76" xfId="43" applyFont="1" applyFill="1" applyBorder="1" applyAlignment="1">
      <alignment horizontal="center" vertical="center" wrapText="1"/>
    </xf>
    <xf numFmtId="0" fontId="71" fillId="27" borderId="0" xfId="43" applyFont="1" applyFill="1" applyBorder="1" applyAlignment="1">
      <alignment horizontal="centerContinuous"/>
    </xf>
    <xf numFmtId="0" fontId="71" fillId="27" borderId="0" xfId="43" applyFont="1" applyFill="1" applyBorder="1" applyAlignment="1">
      <alignment horizontal="center"/>
    </xf>
    <xf numFmtId="3" fontId="52" fillId="0" borderId="0" xfId="91" applyNumberFormat="1" applyFont="1" applyFill="1" applyAlignment="1">
      <alignment horizontal="center" vertical="center"/>
    </xf>
    <xf numFmtId="3" fontId="71" fillId="27" borderId="0" xfId="43" applyNumberFormat="1" applyFont="1" applyFill="1" applyAlignment="1">
      <alignment horizontal="center" vertical="center"/>
    </xf>
    <xf numFmtId="0" fontId="71" fillId="27" borderId="0" xfId="91" applyFont="1" applyFill="1" applyAlignment="1">
      <alignment vertical="center"/>
    </xf>
    <xf numFmtId="0" fontId="52" fillId="0" borderId="0" xfId="43" applyFont="1" applyFill="1" applyAlignment="1">
      <alignment vertical="center"/>
    </xf>
    <xf numFmtId="17" fontId="52" fillId="27" borderId="49" xfId="43" applyNumberFormat="1" applyFont="1" applyFill="1" applyBorder="1" applyAlignment="1">
      <alignment horizontal="center" vertical="center"/>
    </xf>
    <xf numFmtId="1" fontId="52" fillId="27" borderId="49" xfId="43" applyNumberFormat="1" applyFont="1" applyFill="1" applyBorder="1" applyAlignment="1">
      <alignment horizontal="center" vertical="center"/>
    </xf>
    <xf numFmtId="174" fontId="52" fillId="27" borderId="0" xfId="85" applyFont="1" applyFill="1" applyAlignment="1">
      <alignment vertical="center"/>
    </xf>
    <xf numFmtId="173" fontId="52" fillId="27" borderId="0" xfId="86" applyFont="1" applyFill="1" applyAlignment="1">
      <alignment vertical="center"/>
    </xf>
    <xf numFmtId="0" fontId="87" fillId="27" borderId="0" xfId="43" applyFont="1" applyFill="1" applyAlignment="1">
      <alignment vertical="center"/>
    </xf>
    <xf numFmtId="174" fontId="52" fillId="0" borderId="0" xfId="85" applyFont="1" applyFill="1" applyAlignment="1">
      <alignment horizontal="center" vertical="center"/>
    </xf>
    <xf numFmtId="0" fontId="72" fillId="28" borderId="0" xfId="43" applyFont="1" applyFill="1" applyAlignment="1">
      <alignment vertical="center"/>
    </xf>
    <xf numFmtId="0" fontId="52" fillId="27" borderId="46" xfId="43" applyFont="1" applyFill="1" applyBorder="1" applyAlignment="1">
      <alignment vertical="center"/>
    </xf>
    <xf numFmtId="0" fontId="52" fillId="27" borderId="88" xfId="43" applyFont="1" applyFill="1" applyBorder="1" applyAlignment="1">
      <alignment vertical="center"/>
    </xf>
    <xf numFmtId="0" fontId="52" fillId="27" borderId="89" xfId="43" applyFont="1" applyFill="1" applyBorder="1" applyAlignment="1">
      <alignment vertical="center"/>
    </xf>
    <xf numFmtId="0" fontId="52" fillId="27" borderId="90" xfId="43" applyFont="1" applyFill="1" applyBorder="1" applyAlignment="1">
      <alignment vertical="center"/>
    </xf>
    <xf numFmtId="3" fontId="52" fillId="27" borderId="0" xfId="91" applyNumberFormat="1" applyFont="1" applyFill="1" applyBorder="1" applyAlignment="1">
      <alignment horizontal="center" vertical="center"/>
    </xf>
    <xf numFmtId="0" fontId="52" fillId="27" borderId="91" xfId="43" applyFont="1" applyFill="1" applyBorder="1" applyAlignment="1">
      <alignment vertical="center"/>
    </xf>
    <xf numFmtId="1" fontId="52" fillId="27" borderId="90" xfId="43" applyNumberFormat="1" applyFont="1" applyFill="1" applyBorder="1" applyAlignment="1">
      <alignment vertical="center"/>
    </xf>
    <xf numFmtId="174" fontId="52" fillId="0" borderId="0" xfId="85" applyFont="1" applyFill="1" applyAlignment="1">
      <alignment vertical="center"/>
    </xf>
    <xf numFmtId="0" fontId="52" fillId="0" borderId="99" xfId="43" applyFont="1" applyFill="1" applyBorder="1" applyAlignment="1">
      <alignment vertical="center"/>
    </xf>
    <xf numFmtId="3" fontId="52" fillId="0" borderId="99" xfId="91" applyNumberFormat="1" applyFont="1" applyFill="1" applyBorder="1" applyAlignment="1">
      <alignment vertical="center"/>
    </xf>
    <xf numFmtId="0" fontId="81" fillId="0" borderId="91" xfId="43" applyFont="1" applyFill="1" applyBorder="1" applyAlignment="1">
      <alignment vertical="center"/>
    </xf>
    <xf numFmtId="0" fontId="64" fillId="27" borderId="0" xfId="43" applyFont="1" applyFill="1" applyBorder="1" applyAlignment="1">
      <alignment horizontal="center" vertical="center"/>
    </xf>
    <xf numFmtId="0" fontId="52" fillId="27" borderId="0" xfId="43" applyFont="1" applyFill="1" applyBorder="1" applyAlignment="1">
      <alignment horizontal="justify" vertical="center"/>
    </xf>
    <xf numFmtId="0" fontId="52" fillId="27" borderId="0" xfId="43" applyFont="1" applyFill="1" applyBorder="1" applyAlignment="1">
      <alignment horizontal="justify" vertical="center" wrapText="1"/>
    </xf>
    <xf numFmtId="3" fontId="107" fillId="30" borderId="15" xfId="43" applyNumberFormat="1" applyFont="1" applyFill="1" applyBorder="1" applyAlignment="1">
      <alignment vertical="center"/>
    </xf>
    <xf numFmtId="0" fontId="98" fillId="27" borderId="14" xfId="43" applyFont="1" applyFill="1" applyBorder="1" applyAlignment="1">
      <alignment vertical="center"/>
    </xf>
    <xf numFmtId="3" fontId="119" fillId="27" borderId="15" xfId="43" applyNumberFormat="1" applyFont="1" applyFill="1" applyBorder="1" applyAlignment="1">
      <alignment vertical="center"/>
    </xf>
    <xf numFmtId="3" fontId="119" fillId="0" borderId="15" xfId="43" applyNumberFormat="1" applyFont="1" applyFill="1" applyBorder="1" applyAlignment="1">
      <alignment vertical="center"/>
    </xf>
    <xf numFmtId="3" fontId="81" fillId="28" borderId="15" xfId="43" applyNumberFormat="1" applyFont="1" applyFill="1" applyBorder="1" applyAlignment="1">
      <alignment vertical="center"/>
    </xf>
    <xf numFmtId="10" fontId="70" fillId="30" borderId="15" xfId="97" applyNumberFormat="1" applyFont="1" applyFill="1" applyBorder="1" applyAlignment="1">
      <alignment horizontal="center" vertical="center"/>
    </xf>
    <xf numFmtId="0" fontId="63" fillId="27" borderId="14" xfId="43" applyFont="1" applyFill="1" applyBorder="1" applyAlignment="1">
      <alignment vertical="center"/>
    </xf>
    <xf numFmtId="3" fontId="63" fillId="27" borderId="15" xfId="43" applyNumberFormat="1" applyFont="1" applyFill="1" applyBorder="1" applyAlignment="1">
      <alignment vertical="center"/>
    </xf>
    <xf numFmtId="10" fontId="63" fillId="27" borderId="15" xfId="97" applyNumberFormat="1" applyFont="1" applyFill="1" applyBorder="1" applyAlignment="1">
      <alignment horizontal="center" vertical="center"/>
    </xf>
    <xf numFmtId="3" fontId="63" fillId="0" borderId="15" xfId="43" applyNumberFormat="1" applyFont="1" applyFill="1" applyBorder="1" applyAlignment="1">
      <alignment vertical="center"/>
    </xf>
    <xf numFmtId="0" fontId="75" fillId="27" borderId="14" xfId="43" applyFont="1" applyFill="1" applyBorder="1" applyAlignment="1">
      <alignment vertical="center"/>
    </xf>
    <xf numFmtId="3" fontId="75" fillId="27" borderId="15" xfId="43" applyNumberFormat="1" applyFont="1" applyFill="1" applyBorder="1" applyAlignment="1">
      <alignment vertical="center"/>
    </xf>
    <xf numFmtId="10" fontId="75" fillId="27" borderId="15" xfId="97" applyNumberFormat="1" applyFont="1" applyFill="1" applyBorder="1" applyAlignment="1">
      <alignment horizontal="center" vertical="center"/>
    </xf>
    <xf numFmtId="3" fontId="75" fillId="28" borderId="15" xfId="43" applyNumberFormat="1" applyFont="1" applyFill="1" applyBorder="1" applyAlignment="1">
      <alignment vertical="center"/>
    </xf>
    <xf numFmtId="3" fontId="75" fillId="0" borderId="15" xfId="43" applyNumberFormat="1" applyFont="1" applyFill="1" applyBorder="1" applyAlignment="1">
      <alignment vertical="center"/>
    </xf>
    <xf numFmtId="3" fontId="63" fillId="28" borderId="15" xfId="43" applyNumberFormat="1" applyFont="1" applyFill="1" applyBorder="1" applyAlignment="1">
      <alignment vertical="center"/>
    </xf>
    <xf numFmtId="10" fontId="56" fillId="27" borderId="15" xfId="97" applyNumberFormat="1" applyFont="1" applyFill="1" applyBorder="1" applyAlignment="1">
      <alignment horizontal="center" vertical="center"/>
    </xf>
    <xf numFmtId="0" fontId="109" fillId="30" borderId="33" xfId="43" applyFont="1" applyFill="1" applyBorder="1" applyAlignment="1">
      <alignment vertical="center"/>
    </xf>
    <xf numFmtId="3" fontId="109" fillId="30" borderId="33" xfId="43" applyNumberFormat="1" applyFont="1" applyFill="1" applyBorder="1" applyAlignment="1">
      <alignment vertical="center"/>
    </xf>
    <xf numFmtId="10" fontId="109" fillId="30" borderId="33" xfId="97" applyNumberFormat="1" applyFont="1" applyFill="1" applyBorder="1" applyAlignment="1">
      <alignment horizontal="center" vertical="center"/>
    </xf>
    <xf numFmtId="0" fontId="70" fillId="30" borderId="15" xfId="43" applyFont="1" applyFill="1" applyBorder="1" applyAlignment="1">
      <alignment vertical="center"/>
    </xf>
    <xf numFmtId="10" fontId="70" fillId="30" borderId="15" xfId="43" applyNumberFormat="1" applyFont="1" applyFill="1" applyBorder="1" applyAlignment="1">
      <alignment horizontal="center" vertical="center"/>
    </xf>
    <xf numFmtId="0" fontId="54" fillId="27" borderId="14" xfId="43" applyFont="1" applyFill="1" applyBorder="1" applyAlignment="1">
      <alignment vertical="center"/>
    </xf>
    <xf numFmtId="10" fontId="107" fillId="30" borderId="21" xfId="372" applyNumberFormat="1" applyFont="1" applyFill="1" applyBorder="1" applyAlignment="1" applyProtection="1">
      <alignment horizontal="center" vertical="center"/>
    </xf>
    <xf numFmtId="178" fontId="54" fillId="27" borderId="15" xfId="43" applyNumberFormat="1" applyFont="1" applyFill="1" applyBorder="1" applyAlignment="1" applyProtection="1">
      <alignment vertical="center"/>
    </xf>
    <xf numFmtId="3" fontId="54" fillId="28" borderId="19" xfId="43" applyNumberFormat="1" applyFont="1" applyFill="1" applyBorder="1" applyAlignment="1" applyProtection="1">
      <alignment horizontal="right" vertical="center"/>
    </xf>
    <xf numFmtId="10" fontId="54" fillId="27" borderId="21" xfId="372" applyNumberFormat="1" applyFont="1" applyFill="1" applyBorder="1" applyAlignment="1" applyProtection="1">
      <alignment horizontal="center" vertical="center"/>
    </xf>
    <xf numFmtId="3" fontId="54" fillId="0" borderId="19" xfId="43" applyNumberFormat="1" applyFont="1" applyFill="1" applyBorder="1" applyAlignment="1" applyProtection="1">
      <alignment horizontal="right" vertical="center"/>
    </xf>
    <xf numFmtId="10" fontId="54" fillId="0" borderId="21" xfId="372" applyNumberFormat="1" applyFont="1" applyFill="1" applyBorder="1" applyAlignment="1" applyProtection="1">
      <alignment horizontal="center" vertical="center"/>
    </xf>
    <xf numFmtId="178" fontId="106" fillId="27" borderId="15" xfId="43" applyNumberFormat="1" applyFont="1" applyFill="1" applyBorder="1" applyAlignment="1" applyProtection="1">
      <alignment horizontal="left" indent="1"/>
    </xf>
    <xf numFmtId="3" fontId="75" fillId="28" borderId="19" xfId="43" applyNumberFormat="1" applyFont="1" applyFill="1" applyBorder="1" applyAlignment="1">
      <alignment horizontal="right"/>
    </xf>
    <xf numFmtId="3" fontId="75" fillId="0" borderId="19" xfId="43" applyNumberFormat="1" applyFont="1" applyFill="1" applyBorder="1" applyAlignment="1">
      <alignment horizontal="right"/>
    </xf>
    <xf numFmtId="3" fontId="75" fillId="28" borderId="19" xfId="43" applyNumberFormat="1" applyFont="1" applyFill="1" applyBorder="1" applyAlignment="1">
      <alignment horizontal="right" vertical="center"/>
    </xf>
    <xf numFmtId="10" fontId="75" fillId="27" borderId="21" xfId="372" applyNumberFormat="1" applyFont="1" applyFill="1" applyBorder="1" applyAlignment="1" applyProtection="1">
      <alignment horizontal="center" vertical="center"/>
    </xf>
    <xf numFmtId="3" fontId="75" fillId="0" borderId="19" xfId="43" applyNumberFormat="1" applyFont="1" applyFill="1" applyBorder="1" applyAlignment="1">
      <alignment horizontal="right" vertical="center"/>
    </xf>
    <xf numFmtId="10" fontId="75" fillId="0" borderId="21" xfId="372" applyNumberFormat="1" applyFont="1" applyFill="1" applyBorder="1" applyAlignment="1" applyProtection="1">
      <alignment horizontal="center" vertical="center"/>
    </xf>
    <xf numFmtId="178" fontId="106" fillId="27" borderId="15" xfId="43" applyNumberFormat="1" applyFont="1" applyFill="1" applyBorder="1" applyAlignment="1" applyProtection="1">
      <alignment horizontal="left" vertical="center" indent="1"/>
    </xf>
    <xf numFmtId="3" fontId="107" fillId="30" borderId="19" xfId="375" applyNumberFormat="1" applyFont="1" applyFill="1" applyBorder="1" applyAlignment="1" applyProtection="1">
      <alignment horizontal="right" vertical="center"/>
    </xf>
    <xf numFmtId="0" fontId="68" fillId="30" borderId="24" xfId="43" applyFont="1" applyFill="1" applyBorder="1" applyAlignment="1">
      <alignment horizontal="center" vertical="center" wrapText="1"/>
    </xf>
    <xf numFmtId="186" fontId="75" fillId="27" borderId="15" xfId="85" applyNumberFormat="1" applyFont="1" applyFill="1" applyBorder="1" applyAlignment="1">
      <alignment vertical="center"/>
    </xf>
    <xf numFmtId="195" fontId="75" fillId="27" borderId="15" xfId="85" applyNumberFormat="1" applyFont="1" applyFill="1" applyBorder="1" applyAlignment="1">
      <alignment vertical="center"/>
    </xf>
    <xf numFmtId="187" fontId="75" fillId="27" borderId="15" xfId="51" applyNumberFormat="1" applyFont="1" applyFill="1" applyBorder="1" applyAlignment="1">
      <alignment horizontal="center" vertical="center" wrapText="1"/>
    </xf>
    <xf numFmtId="0" fontId="75" fillId="27" borderId="15" xfId="90" applyFont="1" applyFill="1" applyBorder="1" applyAlignment="1">
      <alignment vertical="center"/>
    </xf>
    <xf numFmtId="187" fontId="70" fillId="30" borderId="15" xfId="51" applyNumberFormat="1" applyFont="1" applyFill="1" applyBorder="1" applyAlignment="1">
      <alignment horizontal="center" vertical="center" wrapText="1"/>
    </xf>
    <xf numFmtId="49" fontId="71" fillId="27" borderId="33" xfId="90" applyNumberFormat="1" applyFont="1" applyFill="1" applyBorder="1" applyAlignment="1">
      <alignment horizontal="center"/>
    </xf>
    <xf numFmtId="0" fontId="109" fillId="30" borderId="15" xfId="43" applyFont="1" applyFill="1" applyBorder="1" applyAlignment="1">
      <alignment horizontal="left" vertical="center" wrapText="1"/>
    </xf>
    <xf numFmtId="187" fontId="109" fillId="30" borderId="15" xfId="51" applyNumberFormat="1" applyFont="1" applyFill="1" applyBorder="1" applyAlignment="1">
      <alignment horizontal="center" vertical="center" wrapText="1"/>
    </xf>
    <xf numFmtId="0" fontId="70" fillId="30" borderId="15" xfId="90" applyFont="1" applyFill="1" applyBorder="1" applyAlignment="1">
      <alignment vertical="center"/>
    </xf>
    <xf numFmtId="0" fontId="121" fillId="27" borderId="65" xfId="43" applyFont="1" applyFill="1" applyBorder="1" applyAlignment="1">
      <alignment horizontal="center"/>
    </xf>
    <xf numFmtId="194" fontId="1" fillId="28" borderId="65" xfId="43" applyNumberFormat="1" applyFont="1" applyFill="1" applyBorder="1" applyAlignment="1">
      <alignment horizontal="center"/>
    </xf>
    <xf numFmtId="15" fontId="88" fillId="27" borderId="19" xfId="43" applyNumberFormat="1" applyFont="1" applyFill="1" applyBorder="1" applyAlignment="1">
      <alignment horizontal="center" vertical="center"/>
    </xf>
    <xf numFmtId="0" fontId="88" fillId="27" borderId="20" xfId="43" applyFont="1" applyFill="1" applyBorder="1" applyAlignment="1">
      <alignment vertical="center"/>
    </xf>
    <xf numFmtId="1" fontId="88" fillId="0" borderId="20" xfId="43" applyNumberFormat="1" applyFont="1" applyFill="1" applyBorder="1" applyAlignment="1">
      <alignment horizontal="center" vertical="center"/>
    </xf>
    <xf numFmtId="15" fontId="2" fillId="27" borderId="19" xfId="43" applyNumberFormat="1" applyFont="1" applyFill="1" applyBorder="1" applyAlignment="1">
      <alignment horizontal="center" vertical="center"/>
    </xf>
    <xf numFmtId="0" fontId="105" fillId="27" borderId="20" xfId="43" applyFont="1" applyFill="1" applyBorder="1" applyAlignment="1">
      <alignment vertical="center"/>
    </xf>
    <xf numFmtId="10" fontId="88" fillId="27" borderId="20" xfId="97" applyNumberFormat="1" applyFont="1" applyFill="1" applyBorder="1" applyAlignment="1">
      <alignment horizontal="center" vertical="center"/>
    </xf>
    <xf numFmtId="3" fontId="54" fillId="27" borderId="15" xfId="43" applyNumberFormat="1" applyFont="1" applyFill="1" applyBorder="1" applyAlignment="1">
      <alignment horizontal="right" vertical="center" indent="1"/>
    </xf>
    <xf numFmtId="3" fontId="52" fillId="27" borderId="15" xfId="43" quotePrefix="1" applyNumberFormat="1" applyFont="1" applyFill="1" applyBorder="1" applyAlignment="1">
      <alignment horizontal="right" vertical="center" indent="1"/>
    </xf>
    <xf numFmtId="3" fontId="52" fillId="27" borderId="15" xfId="43" applyNumberFormat="1" applyFont="1" applyFill="1" applyBorder="1" applyAlignment="1">
      <alignment horizontal="right" vertical="center" indent="1"/>
    </xf>
    <xf numFmtId="10" fontId="105" fillId="27" borderId="20" xfId="97" applyNumberFormat="1" applyFont="1" applyFill="1" applyBorder="1" applyAlignment="1">
      <alignment horizontal="center" vertical="center"/>
    </xf>
    <xf numFmtId="3" fontId="54" fillId="27" borderId="15" xfId="43" quotePrefix="1" applyNumberFormat="1" applyFont="1" applyFill="1" applyBorder="1" applyAlignment="1">
      <alignment horizontal="right" vertical="center" indent="1"/>
    </xf>
    <xf numFmtId="10" fontId="88" fillId="0" borderId="20" xfId="97" applyNumberFormat="1" applyFont="1" applyFill="1" applyBorder="1" applyAlignment="1">
      <alignment horizontal="center" vertical="center"/>
    </xf>
    <xf numFmtId="15" fontId="88" fillId="0" borderId="19" xfId="43" applyNumberFormat="1" applyFont="1" applyFill="1" applyBorder="1" applyAlignment="1">
      <alignment horizontal="center" vertical="center"/>
    </xf>
    <xf numFmtId="0" fontId="105" fillId="27" borderId="65" xfId="43" applyFont="1" applyFill="1" applyBorder="1" applyAlignment="1">
      <alignment horizontal="center" vertical="center"/>
    </xf>
    <xf numFmtId="0" fontId="62" fillId="27" borderId="20" xfId="43" applyFont="1" applyFill="1" applyBorder="1" applyAlignment="1">
      <alignment vertical="center"/>
    </xf>
    <xf numFmtId="3" fontId="63" fillId="27" borderId="15" xfId="43" applyNumberFormat="1" applyFont="1" applyFill="1" applyBorder="1" applyAlignment="1">
      <alignment horizontal="right" vertical="center" indent="1"/>
    </xf>
    <xf numFmtId="0" fontId="80" fillId="0" borderId="0" xfId="43" applyFont="1"/>
    <xf numFmtId="15" fontId="122" fillId="0" borderId="19" xfId="43" applyNumberFormat="1" applyFont="1" applyFill="1" applyBorder="1" applyAlignment="1">
      <alignment horizontal="center" vertical="center"/>
    </xf>
    <xf numFmtId="0" fontId="123" fillId="27" borderId="20" xfId="43" applyFont="1" applyFill="1" applyBorder="1" applyAlignment="1">
      <alignment vertical="center"/>
    </xf>
    <xf numFmtId="1" fontId="122" fillId="0" borderId="20" xfId="43" applyNumberFormat="1" applyFont="1" applyFill="1" applyBorder="1" applyAlignment="1">
      <alignment horizontal="center" vertical="center"/>
    </xf>
    <xf numFmtId="0" fontId="124" fillId="27" borderId="14" xfId="43" applyFont="1" applyFill="1" applyBorder="1" applyAlignment="1">
      <alignment horizontal="center"/>
    </xf>
    <xf numFmtId="0" fontId="63" fillId="27" borderId="14" xfId="43" applyFont="1" applyFill="1" applyBorder="1" applyAlignment="1">
      <alignment horizontal="center"/>
    </xf>
    <xf numFmtId="185" fontId="63" fillId="27" borderId="14" xfId="43" applyNumberFormat="1" applyFont="1" applyFill="1" applyBorder="1" applyAlignment="1">
      <alignment horizontal="center"/>
    </xf>
    <xf numFmtId="0" fontId="63" fillId="0" borderId="0" xfId="43" applyFont="1" applyFill="1"/>
    <xf numFmtId="0" fontId="63" fillId="0" borderId="0" xfId="43" applyFont="1" applyFill="1" applyAlignment="1"/>
    <xf numFmtId="0" fontId="80" fillId="0" borderId="0" xfId="43" applyFont="1" applyFill="1" applyAlignment="1"/>
    <xf numFmtId="0" fontId="126" fillId="29" borderId="95" xfId="376" applyFont="1" applyFill="1" applyBorder="1" applyAlignment="1">
      <alignment horizontal="right" wrapText="1"/>
    </xf>
    <xf numFmtId="0" fontId="80" fillId="27" borderId="0" xfId="43" applyFont="1" applyFill="1" applyBorder="1"/>
    <xf numFmtId="0" fontId="95" fillId="30" borderId="14" xfId="43" applyFont="1" applyFill="1" applyBorder="1" applyAlignment="1">
      <alignment vertical="center"/>
    </xf>
    <xf numFmtId="177" fontId="70" fillId="30" borderId="15" xfId="370" applyNumberFormat="1" applyFont="1" applyFill="1" applyBorder="1" applyAlignment="1">
      <alignment vertical="center"/>
    </xf>
    <xf numFmtId="169" fontId="52" fillId="27" borderId="15" xfId="85" applyNumberFormat="1" applyFont="1" applyFill="1" applyBorder="1" applyAlignment="1">
      <alignment vertical="center"/>
    </xf>
    <xf numFmtId="177" fontId="54" fillId="27" borderId="15" xfId="370" applyNumberFormat="1" applyFont="1" applyFill="1" applyBorder="1" applyAlignment="1">
      <alignment vertical="center"/>
    </xf>
    <xf numFmtId="3" fontId="107" fillId="30" borderId="16" xfId="43" applyNumberFormat="1" applyFont="1" applyFill="1" applyBorder="1" applyAlignment="1">
      <alignment vertical="center"/>
    </xf>
    <xf numFmtId="0" fontId="95" fillId="30" borderId="15" xfId="43" applyFont="1" applyFill="1" applyBorder="1" applyAlignment="1">
      <alignment vertical="center"/>
    </xf>
    <xf numFmtId="3" fontId="70" fillId="30" borderId="16" xfId="43" applyNumberFormat="1" applyFont="1" applyFill="1" applyBorder="1" applyAlignment="1">
      <alignment vertical="center"/>
    </xf>
    <xf numFmtId="0" fontId="93" fillId="30" borderId="14" xfId="43" applyFont="1" applyFill="1" applyBorder="1" applyAlignment="1">
      <alignment vertical="center"/>
    </xf>
    <xf numFmtId="0" fontId="115" fillId="27" borderId="14" xfId="43" applyFont="1" applyFill="1" applyBorder="1"/>
    <xf numFmtId="0" fontId="75" fillId="27" borderId="33" xfId="43" applyNumberFormat="1" applyFont="1" applyFill="1" applyBorder="1" applyAlignment="1" applyProtection="1">
      <alignment vertical="center"/>
    </xf>
    <xf numFmtId="0" fontId="75" fillId="27" borderId="15" xfId="43" applyNumberFormat="1" applyFont="1" applyFill="1" applyBorder="1" applyAlignment="1" applyProtection="1">
      <alignment vertical="center"/>
    </xf>
    <xf numFmtId="0" fontId="84" fillId="27" borderId="15" xfId="43" applyNumberFormat="1" applyFont="1" applyFill="1" applyBorder="1" applyAlignment="1" applyProtection="1">
      <alignment vertical="center"/>
    </xf>
    <xf numFmtId="0" fontId="75" fillId="27" borderId="51" xfId="43" applyNumberFormat="1" applyFont="1" applyFill="1" applyBorder="1" applyAlignment="1" applyProtection="1">
      <alignment vertical="center"/>
    </xf>
    <xf numFmtId="0" fontId="75" fillId="27" borderId="37" xfId="43" applyNumberFormat="1" applyFont="1" applyFill="1" applyBorder="1" applyAlignment="1" applyProtection="1">
      <alignment vertical="center"/>
    </xf>
    <xf numFmtId="0" fontId="84" fillId="0" borderId="15" xfId="43" applyNumberFormat="1" applyFont="1" applyFill="1" applyBorder="1" applyAlignment="1" applyProtection="1">
      <alignment vertical="center"/>
    </xf>
    <xf numFmtId="0" fontId="84" fillId="27" borderId="51" xfId="43" applyNumberFormat="1" applyFont="1" applyFill="1" applyBorder="1" applyAlignment="1" applyProtection="1">
      <alignment vertical="center"/>
    </xf>
    <xf numFmtId="0" fontId="84" fillId="27" borderId="15" xfId="43" applyNumberFormat="1" applyFont="1" applyFill="1" applyBorder="1" applyAlignment="1" applyProtection="1">
      <alignment horizontal="left" vertical="center"/>
    </xf>
    <xf numFmtId="0" fontId="84" fillId="28" borderId="15" xfId="43" applyNumberFormat="1" applyFont="1" applyFill="1" applyBorder="1" applyAlignment="1" applyProtection="1">
      <alignment vertical="center"/>
    </xf>
    <xf numFmtId="0" fontId="84" fillId="28" borderId="15" xfId="43" applyNumberFormat="1" applyFont="1" applyFill="1" applyBorder="1" applyAlignment="1" applyProtection="1">
      <alignment horizontal="left" vertical="center"/>
    </xf>
    <xf numFmtId="0" fontId="54" fillId="27" borderId="25" xfId="43" applyNumberFormat="1" applyFont="1" applyFill="1" applyBorder="1" applyAlignment="1" applyProtection="1">
      <alignment vertical="center"/>
    </xf>
    <xf numFmtId="0" fontId="54" fillId="27" borderId="33" xfId="43" applyNumberFormat="1" applyFont="1" applyFill="1" applyBorder="1" applyAlignment="1" applyProtection="1">
      <alignment vertical="center"/>
    </xf>
    <xf numFmtId="0" fontId="68" fillId="30" borderId="15" xfId="43" applyNumberFormat="1" applyFont="1" applyFill="1" applyBorder="1" applyAlignment="1" applyProtection="1">
      <alignment vertical="center"/>
    </xf>
    <xf numFmtId="0" fontId="54" fillId="28" borderId="15" xfId="43" applyNumberFormat="1" applyFont="1" applyFill="1" applyBorder="1" applyAlignment="1" applyProtection="1">
      <alignment vertical="center"/>
    </xf>
    <xf numFmtId="172" fontId="68" fillId="30" borderId="15" xfId="43" applyNumberFormat="1" applyFont="1" applyFill="1" applyBorder="1" applyAlignment="1">
      <alignment horizontal="center" vertical="center"/>
    </xf>
    <xf numFmtId="172" fontId="54" fillId="27" borderId="15" xfId="43" applyNumberFormat="1" applyFont="1" applyFill="1" applyBorder="1" applyAlignment="1">
      <alignment horizontal="center" vertical="center"/>
    </xf>
    <xf numFmtId="172" fontId="75" fillId="27" borderId="15" xfId="43" applyNumberFormat="1" applyFont="1" applyFill="1" applyBorder="1" applyAlignment="1">
      <alignment horizontal="center" vertical="center"/>
    </xf>
    <xf numFmtId="172" fontId="75" fillId="27" borderId="51" xfId="43" applyNumberFormat="1" applyFont="1" applyFill="1" applyBorder="1" applyAlignment="1">
      <alignment horizontal="center" vertical="center"/>
    </xf>
    <xf numFmtId="172" fontId="75" fillId="27" borderId="37" xfId="43" applyNumberFormat="1" applyFont="1" applyFill="1" applyBorder="1" applyAlignment="1">
      <alignment horizontal="center" vertical="center"/>
    </xf>
    <xf numFmtId="172" fontId="54" fillId="27" borderId="25" xfId="43" applyNumberFormat="1" applyFont="1" applyFill="1" applyBorder="1" applyAlignment="1">
      <alignment horizontal="center" vertical="center"/>
    </xf>
    <xf numFmtId="0" fontId="75" fillId="28" borderId="15" xfId="43" applyNumberFormat="1" applyFont="1" applyFill="1" applyBorder="1" applyAlignment="1" applyProtection="1">
      <alignment vertical="center"/>
    </xf>
    <xf numFmtId="1" fontId="52" fillId="0" borderId="0" xfId="43" applyNumberFormat="1" applyFont="1" applyFill="1" applyAlignment="1">
      <alignment vertical="center"/>
    </xf>
    <xf numFmtId="1" fontId="52" fillId="0" borderId="26" xfId="43" applyNumberFormat="1" applyFont="1" applyFill="1" applyBorder="1" applyAlignment="1">
      <alignment vertical="center"/>
    </xf>
    <xf numFmtId="1" fontId="52" fillId="0" borderId="26" xfId="91" applyNumberFormat="1" applyFont="1" applyFill="1" applyBorder="1" applyAlignment="1">
      <alignment vertical="center"/>
    </xf>
    <xf numFmtId="174" fontId="52" fillId="0" borderId="0" xfId="85" applyFont="1" applyFill="1" applyBorder="1" applyAlignment="1">
      <alignment vertical="center"/>
    </xf>
    <xf numFmtId="0" fontId="68" fillId="30" borderId="33" xfId="43" applyNumberFormat="1" applyFont="1" applyFill="1" applyBorder="1" applyAlignment="1" applyProtection="1">
      <alignment vertical="center"/>
    </xf>
    <xf numFmtId="0" fontId="86" fillId="28" borderId="15" xfId="43" applyNumberFormat="1" applyFont="1" applyFill="1" applyBorder="1" applyAlignment="1" applyProtection="1">
      <alignment vertical="center"/>
    </xf>
    <xf numFmtId="0" fontId="86" fillId="27" borderId="15" xfId="43" applyNumberFormat="1" applyFont="1" applyFill="1" applyBorder="1" applyAlignment="1" applyProtection="1">
      <alignment vertical="center"/>
    </xf>
    <xf numFmtId="0" fontId="84" fillId="27" borderId="37" xfId="43" applyNumberFormat="1" applyFont="1" applyFill="1" applyBorder="1" applyAlignment="1" applyProtection="1">
      <alignment vertical="center"/>
    </xf>
    <xf numFmtId="0" fontId="86" fillId="27" borderId="25" xfId="43" applyNumberFormat="1" applyFont="1" applyFill="1" applyBorder="1" applyAlignment="1" applyProtection="1">
      <alignment vertical="center"/>
    </xf>
    <xf numFmtId="0" fontId="54" fillId="27" borderId="15" xfId="43" applyNumberFormat="1" applyFont="1" applyFill="1" applyBorder="1" applyAlignment="1" applyProtection="1">
      <alignment vertical="center"/>
    </xf>
    <xf numFmtId="0" fontId="75" fillId="28" borderId="25" xfId="43" applyNumberFormat="1" applyFont="1" applyFill="1" applyBorder="1" applyAlignment="1" applyProtection="1">
      <alignment vertical="center"/>
    </xf>
    <xf numFmtId="167" fontId="68" fillId="30" borderId="43" xfId="43" applyNumberFormat="1" applyFont="1" applyFill="1" applyBorder="1" applyAlignment="1" applyProtection="1">
      <alignment horizontal="right" vertical="center"/>
    </xf>
    <xf numFmtId="10" fontId="68" fillId="30" borderId="16" xfId="97" applyNumberFormat="1" applyFont="1" applyFill="1" applyBorder="1" applyAlignment="1" applyProtection="1">
      <alignment horizontal="right" vertical="center"/>
    </xf>
    <xf numFmtId="167" fontId="54" fillId="28" borderId="15" xfId="43" applyNumberFormat="1" applyFont="1" applyFill="1" applyBorder="1" applyAlignment="1" applyProtection="1">
      <alignment horizontal="right" vertical="center"/>
    </xf>
    <xf numFmtId="167" fontId="54" fillId="28" borderId="14" xfId="43" applyNumberFormat="1" applyFont="1" applyFill="1" applyBorder="1" applyAlignment="1" applyProtection="1">
      <alignment horizontal="right" vertical="center"/>
    </xf>
    <xf numFmtId="167" fontId="85" fillId="27" borderId="15" xfId="43" applyNumberFormat="1" applyFont="1" applyFill="1" applyBorder="1" applyAlignment="1">
      <alignment vertical="center"/>
    </xf>
    <xf numFmtId="167" fontId="85" fillId="27" borderId="14" xfId="43" applyNumberFormat="1" applyFont="1" applyFill="1" applyBorder="1" applyAlignment="1">
      <alignment vertical="center"/>
    </xf>
    <xf numFmtId="167" fontId="68" fillId="30" borderId="16" xfId="43" applyNumberFormat="1" applyFont="1" applyFill="1" applyBorder="1" applyAlignment="1" applyProtection="1">
      <alignment horizontal="right" vertical="center"/>
    </xf>
    <xf numFmtId="167" fontId="68" fillId="30" borderId="15" xfId="43" applyNumberFormat="1" applyFont="1" applyFill="1" applyBorder="1" applyAlignment="1" applyProtection="1">
      <alignment horizontal="right" vertical="center"/>
    </xf>
    <xf numFmtId="167" fontId="68" fillId="30" borderId="14" xfId="43" applyNumberFormat="1" applyFont="1" applyFill="1" applyBorder="1" applyAlignment="1" applyProtection="1">
      <alignment horizontal="right" vertical="center"/>
    </xf>
    <xf numFmtId="167" fontId="54" fillId="27" borderId="16" xfId="43" applyNumberFormat="1" applyFont="1" applyFill="1" applyBorder="1" applyAlignment="1" applyProtection="1">
      <alignment horizontal="right" vertical="center"/>
    </xf>
    <xf numFmtId="167" fontId="54" fillId="27" borderId="15" xfId="43" applyNumberFormat="1" applyFont="1" applyFill="1" applyBorder="1" applyAlignment="1" applyProtection="1">
      <alignment horizontal="right" vertical="center"/>
    </xf>
    <xf numFmtId="167" fontId="54" fillId="27" borderId="14" xfId="43" applyNumberFormat="1" applyFont="1" applyFill="1" applyBorder="1" applyAlignment="1" applyProtection="1">
      <alignment horizontal="right" vertical="center"/>
    </xf>
    <xf numFmtId="167" fontId="54" fillId="0" borderId="15" xfId="43" applyNumberFormat="1" applyFont="1" applyFill="1" applyBorder="1" applyAlignment="1" applyProtection="1">
      <alignment horizontal="right" vertical="center"/>
    </xf>
    <xf numFmtId="167" fontId="85" fillId="27" borderId="15" xfId="43" applyNumberFormat="1" applyFont="1" applyFill="1" applyBorder="1" applyAlignment="1" applyProtection="1">
      <alignment horizontal="right" vertical="center"/>
    </xf>
    <xf numFmtId="167" fontId="85" fillId="27" borderId="14" xfId="43" applyNumberFormat="1" applyFont="1" applyFill="1" applyBorder="1" applyAlignment="1" applyProtection="1">
      <alignment horizontal="right" vertical="center"/>
    </xf>
    <xf numFmtId="167" fontId="85" fillId="27" borderId="51" xfId="43" applyNumberFormat="1" applyFont="1" applyFill="1" applyBorder="1" applyAlignment="1">
      <alignment vertical="center"/>
    </xf>
    <xf numFmtId="167" fontId="85" fillId="27" borderId="57" xfId="43" applyNumberFormat="1" applyFont="1" applyFill="1" applyBorder="1" applyAlignment="1">
      <alignment vertical="center"/>
    </xf>
    <xf numFmtId="167" fontId="85" fillId="27" borderId="37" xfId="43" applyNumberFormat="1" applyFont="1" applyFill="1" applyBorder="1" applyAlignment="1" applyProtection="1">
      <alignment horizontal="right" vertical="center"/>
    </xf>
    <xf numFmtId="167" fontId="85" fillId="27" borderId="58" xfId="43" applyNumberFormat="1" applyFont="1" applyFill="1" applyBorder="1" applyAlignment="1" applyProtection="1">
      <alignment horizontal="right" vertical="center"/>
    </xf>
    <xf numFmtId="167" fontId="75" fillId="27" borderId="15" xfId="43" applyNumberFormat="1" applyFont="1" applyFill="1" applyBorder="1" applyAlignment="1" applyProtection="1">
      <alignment horizontal="right" vertical="center"/>
    </xf>
    <xf numFmtId="167" fontId="75" fillId="27" borderId="14" xfId="43" applyNumberFormat="1" applyFont="1" applyFill="1" applyBorder="1" applyAlignment="1" applyProtection="1">
      <alignment horizontal="right" vertical="center"/>
    </xf>
    <xf numFmtId="167" fontId="75" fillId="27" borderId="15" xfId="43" applyNumberFormat="1" applyFont="1" applyFill="1" applyBorder="1" applyAlignment="1">
      <alignment vertical="center"/>
    </xf>
    <xf numFmtId="167" fontId="75" fillId="27" borderId="14" xfId="43" applyNumberFormat="1" applyFont="1" applyFill="1" applyBorder="1" applyAlignment="1">
      <alignment vertical="center"/>
    </xf>
    <xf numFmtId="167" fontId="75" fillId="28" borderId="15" xfId="43" applyNumberFormat="1" applyFont="1" applyFill="1" applyBorder="1" applyAlignment="1" applyProtection="1">
      <alignment horizontal="right" vertical="center"/>
    </xf>
    <xf numFmtId="167" fontId="75" fillId="28" borderId="14" xfId="43" applyNumberFormat="1" applyFont="1" applyFill="1" applyBorder="1" applyAlignment="1" applyProtection="1">
      <alignment horizontal="right" vertical="center"/>
    </xf>
    <xf numFmtId="167" fontId="75" fillId="0" borderId="15" xfId="43" applyNumberFormat="1" applyFont="1" applyFill="1" applyBorder="1" applyAlignment="1" applyProtection="1">
      <alignment horizontal="right" vertical="center"/>
    </xf>
    <xf numFmtId="167" fontId="75" fillId="0" borderId="14" xfId="43" applyNumberFormat="1" applyFont="1" applyFill="1" applyBorder="1" applyAlignment="1" applyProtection="1">
      <alignment horizontal="right" vertical="center"/>
    </xf>
    <xf numFmtId="167" fontId="75" fillId="27" borderId="37" xfId="43" applyNumberFormat="1" applyFont="1" applyFill="1" applyBorder="1" applyAlignment="1">
      <alignment vertical="center"/>
    </xf>
    <xf numFmtId="167" fontId="75" fillId="27" borderId="58" xfId="43" applyNumberFormat="1" applyFont="1" applyFill="1" applyBorder="1" applyAlignment="1">
      <alignment vertical="center"/>
    </xf>
    <xf numFmtId="167" fontId="75" fillId="27" borderId="33" xfId="43" applyNumberFormat="1" applyFont="1" applyFill="1" applyBorder="1" applyAlignment="1">
      <alignment vertical="center"/>
    </xf>
    <xf numFmtId="167" fontId="75" fillId="27" borderId="27" xfId="43" applyNumberFormat="1" applyFont="1" applyFill="1" applyBorder="1" applyAlignment="1">
      <alignment vertical="center"/>
    </xf>
    <xf numFmtId="3" fontId="75" fillId="28" borderId="25" xfId="43" applyNumberFormat="1" applyFont="1" applyFill="1" applyBorder="1" applyAlignment="1">
      <alignment vertical="center"/>
    </xf>
    <xf numFmtId="3" fontId="75" fillId="28" borderId="30" xfId="43" applyNumberFormat="1" applyFont="1" applyFill="1" applyBorder="1" applyAlignment="1">
      <alignment vertical="center"/>
    </xf>
    <xf numFmtId="1" fontId="52" fillId="27" borderId="0" xfId="43" applyNumberFormat="1" applyFont="1" applyFill="1" applyBorder="1" applyAlignment="1">
      <alignment horizontal="center" vertical="center"/>
    </xf>
    <xf numFmtId="0" fontId="68" fillId="30" borderId="15" xfId="43" applyFont="1" applyFill="1" applyBorder="1" applyAlignment="1">
      <alignment horizontal="left" vertical="center"/>
    </xf>
    <xf numFmtId="0" fontId="58" fillId="27" borderId="15" xfId="43" applyFont="1" applyFill="1" applyBorder="1" applyAlignment="1">
      <alignment vertical="center"/>
    </xf>
    <xf numFmtId="0" fontId="77" fillId="30" borderId="15" xfId="43" applyFont="1" applyFill="1" applyBorder="1" applyAlignment="1">
      <alignment vertical="center"/>
    </xf>
    <xf numFmtId="0" fontId="52" fillId="0" borderId="15" xfId="43" applyFont="1" applyFill="1" applyBorder="1" applyAlignment="1">
      <alignment vertical="center"/>
    </xf>
    <xf numFmtId="0" fontId="128" fillId="30" borderId="25" xfId="43" applyFont="1" applyFill="1" applyBorder="1"/>
    <xf numFmtId="173" fontId="129" fillId="0" borderId="0" xfId="86" applyFont="1"/>
    <xf numFmtId="0" fontId="128" fillId="30" borderId="33" xfId="43" applyFont="1" applyFill="1" applyBorder="1"/>
    <xf numFmtId="0" fontId="77" fillId="30" borderId="14" xfId="43" applyFont="1" applyFill="1" applyBorder="1" applyAlignment="1">
      <alignment vertical="center"/>
    </xf>
    <xf numFmtId="0" fontId="58" fillId="0" borderId="14" xfId="43" applyFont="1" applyFill="1" applyBorder="1" applyAlignment="1">
      <alignment vertical="center"/>
    </xf>
    <xf numFmtId="0" fontId="68" fillId="30" borderId="15" xfId="43" applyFont="1" applyFill="1" applyBorder="1" applyAlignment="1">
      <alignment horizontal="center" vertical="center"/>
    </xf>
    <xf numFmtId="0" fontId="76" fillId="30" borderId="15" xfId="43" applyFont="1" applyFill="1" applyBorder="1" applyAlignment="1">
      <alignment horizontal="center" vertical="center"/>
    </xf>
    <xf numFmtId="0" fontId="74" fillId="30" borderId="96" xfId="43" applyFont="1" applyFill="1" applyBorder="1" applyAlignment="1">
      <alignment vertical="center"/>
    </xf>
    <xf numFmtId="173" fontId="70" fillId="30" borderId="80" xfId="86" applyFont="1" applyFill="1" applyBorder="1" applyAlignment="1" applyProtection="1">
      <alignment horizontal="center" vertical="center"/>
    </xf>
    <xf numFmtId="0" fontId="75" fillId="27" borderId="19" xfId="85" applyNumberFormat="1" applyFont="1" applyFill="1" applyBorder="1" applyAlignment="1">
      <alignment horizontal="left" vertical="center"/>
    </xf>
    <xf numFmtId="0" fontId="75" fillId="27" borderId="19" xfId="43" applyNumberFormat="1" applyFont="1" applyFill="1" applyBorder="1" applyAlignment="1">
      <alignment horizontal="left" vertical="center"/>
    </xf>
    <xf numFmtId="173" fontId="75" fillId="27" borderId="21" xfId="86" applyFont="1" applyFill="1" applyBorder="1" applyAlignment="1" applyProtection="1">
      <alignment horizontal="center" vertical="center"/>
    </xf>
    <xf numFmtId="0" fontId="68" fillId="30" borderId="56" xfId="43" applyFont="1" applyFill="1" applyBorder="1" applyAlignment="1">
      <alignment horizontal="center" vertical="center"/>
    </xf>
    <xf numFmtId="0" fontId="68" fillId="30" borderId="77" xfId="43" applyFont="1" applyFill="1" applyBorder="1" applyAlignment="1">
      <alignment horizontal="center" vertical="center"/>
    </xf>
    <xf numFmtId="0" fontId="68" fillId="30" borderId="77" xfId="43" applyFont="1" applyFill="1" applyBorder="1" applyAlignment="1">
      <alignment horizontal="center" vertical="center" wrapText="1"/>
    </xf>
    <xf numFmtId="0" fontId="75" fillId="27" borderId="34" xfId="43" applyFont="1" applyFill="1" applyBorder="1" applyAlignment="1">
      <alignment vertical="center"/>
    </xf>
    <xf numFmtId="164" fontId="75" fillId="27" borderId="34" xfId="86" applyNumberFormat="1" applyFont="1" applyFill="1" applyBorder="1" applyAlignment="1">
      <alignment vertical="center"/>
    </xf>
    <xf numFmtId="164" fontId="75" fillId="27" borderId="64" xfId="86" applyNumberFormat="1" applyFont="1" applyFill="1" applyBorder="1" applyAlignment="1">
      <alignment vertical="center"/>
    </xf>
    <xf numFmtId="164" fontId="75" fillId="27" borderId="33" xfId="86" applyNumberFormat="1" applyFont="1" applyFill="1" applyBorder="1" applyAlignment="1">
      <alignment vertical="center"/>
    </xf>
    <xf numFmtId="164" fontId="54" fillId="27" borderId="33" xfId="86" applyNumberFormat="1" applyFont="1" applyFill="1" applyBorder="1" applyAlignment="1">
      <alignment horizontal="right" vertical="center"/>
    </xf>
    <xf numFmtId="0" fontId="75" fillId="27" borderId="20" xfId="43" applyFont="1" applyFill="1" applyBorder="1" applyAlignment="1">
      <alignment vertical="center"/>
    </xf>
    <xf numFmtId="164" fontId="75" fillId="27" borderId="20" xfId="86" applyNumberFormat="1" applyFont="1" applyFill="1" applyBorder="1" applyAlignment="1">
      <alignment vertical="center"/>
    </xf>
    <xf numFmtId="164" fontId="75" fillId="27" borderId="65" xfId="86" applyNumberFormat="1" applyFont="1" applyFill="1" applyBorder="1" applyAlignment="1">
      <alignment vertical="center"/>
    </xf>
    <xf numFmtId="164" fontId="75" fillId="27" borderId="15" xfId="86" applyNumberFormat="1" applyFont="1" applyFill="1" applyBorder="1" applyAlignment="1">
      <alignment vertical="center"/>
    </xf>
    <xf numFmtId="199" fontId="75" fillId="27" borderId="15" xfId="86" applyNumberFormat="1" applyFont="1" applyFill="1" applyBorder="1" applyAlignment="1">
      <alignment vertical="center"/>
    </xf>
    <xf numFmtId="164" fontId="54" fillId="27" borderId="15" xfId="86" applyNumberFormat="1" applyFont="1" applyFill="1" applyBorder="1" applyAlignment="1">
      <alignment horizontal="right" vertical="center"/>
    </xf>
    <xf numFmtId="0" fontId="54" fillId="27" borderId="41" xfId="43" applyFont="1" applyFill="1" applyBorder="1" applyAlignment="1">
      <alignment vertical="center"/>
    </xf>
    <xf numFmtId="164" fontId="54" fillId="27" borderId="41" xfId="86" applyNumberFormat="1" applyFont="1" applyFill="1" applyBorder="1" applyAlignment="1">
      <alignment vertical="center"/>
    </xf>
    <xf numFmtId="164" fontId="54" fillId="27" borderId="66" xfId="86" applyNumberFormat="1" applyFont="1" applyFill="1" applyBorder="1" applyAlignment="1">
      <alignment vertical="center"/>
    </xf>
    <xf numFmtId="164" fontId="54" fillId="27" borderId="65" xfId="86" applyNumberFormat="1" applyFont="1" applyFill="1" applyBorder="1" applyAlignment="1">
      <alignment vertical="center"/>
    </xf>
    <xf numFmtId="164" fontId="54" fillId="27" borderId="20" xfId="86" applyNumberFormat="1" applyFont="1" applyFill="1" applyBorder="1" applyAlignment="1">
      <alignment vertical="center"/>
    </xf>
    <xf numFmtId="164" fontId="54" fillId="27" borderId="15" xfId="86" applyNumberFormat="1" applyFont="1" applyFill="1" applyBorder="1" applyAlignment="1">
      <alignment vertical="center"/>
    </xf>
    <xf numFmtId="199" fontId="54" fillId="27" borderId="15" xfId="86" applyNumberFormat="1" applyFont="1" applyFill="1" applyBorder="1" applyAlignment="1">
      <alignment vertical="center"/>
    </xf>
    <xf numFmtId="0" fontId="75" fillId="30" borderId="73" xfId="43" applyFont="1" applyFill="1" applyBorder="1" applyAlignment="1">
      <alignment vertical="center"/>
    </xf>
    <xf numFmtId="0" fontId="75" fillId="30" borderId="26" xfId="43" applyFont="1" applyFill="1" applyBorder="1" applyAlignment="1">
      <alignment vertical="center"/>
    </xf>
    <xf numFmtId="164" fontId="75" fillId="30" borderId="26" xfId="43" applyNumberFormat="1" applyFont="1" applyFill="1" applyBorder="1" applyAlignment="1">
      <alignment vertical="center"/>
    </xf>
    <xf numFmtId="164" fontId="54" fillId="30" borderId="26" xfId="43" applyNumberFormat="1" applyFont="1" applyFill="1" applyBorder="1" applyAlignment="1">
      <alignment horizontal="center" vertical="center"/>
    </xf>
    <xf numFmtId="164" fontId="54" fillId="30" borderId="40" xfId="43" applyNumberFormat="1" applyFont="1" applyFill="1" applyBorder="1" applyAlignment="1">
      <alignment horizontal="center" vertical="center"/>
    </xf>
    <xf numFmtId="164" fontId="54" fillId="30" borderId="51" xfId="43" applyNumberFormat="1" applyFont="1" applyFill="1" applyBorder="1" applyAlignment="1">
      <alignment horizontal="center" vertical="center"/>
    </xf>
    <xf numFmtId="0" fontId="75" fillId="27" borderId="53" xfId="43" applyFont="1" applyFill="1" applyBorder="1" applyAlignment="1">
      <alignment vertical="center"/>
    </xf>
    <xf numFmtId="164" fontId="75" fillId="27" borderId="53" xfId="86" applyNumberFormat="1" applyFont="1" applyFill="1" applyBorder="1" applyAlignment="1">
      <alignment vertical="center"/>
    </xf>
    <xf numFmtId="164" fontId="75" fillId="27" borderId="67" xfId="86" applyNumberFormat="1" applyFont="1" applyFill="1" applyBorder="1" applyAlignment="1">
      <alignment vertical="center"/>
    </xf>
    <xf numFmtId="164" fontId="75" fillId="27" borderId="61" xfId="86" applyNumberFormat="1" applyFont="1" applyFill="1" applyBorder="1" applyAlignment="1">
      <alignment vertical="center"/>
    </xf>
    <xf numFmtId="164" fontId="75" fillId="27" borderId="21" xfId="86" applyNumberFormat="1" applyFont="1" applyFill="1" applyBorder="1" applyAlignment="1">
      <alignment vertical="center"/>
    </xf>
    <xf numFmtId="0" fontId="54" fillId="27" borderId="20" xfId="43" applyFont="1" applyFill="1" applyBorder="1" applyAlignment="1">
      <alignment vertical="center"/>
    </xf>
    <xf numFmtId="164" fontId="75" fillId="27" borderId="53" xfId="369" applyNumberFormat="1" applyFont="1" applyFill="1" applyBorder="1" applyAlignment="1">
      <alignment vertical="center"/>
    </xf>
    <xf numFmtId="164" fontId="75" fillId="27" borderId="67" xfId="369" applyNumberFormat="1" applyFont="1" applyFill="1" applyBorder="1" applyAlignment="1">
      <alignment vertical="center"/>
    </xf>
    <xf numFmtId="164" fontId="75" fillId="27" borderId="21" xfId="369" applyNumberFormat="1" applyFont="1" applyFill="1" applyBorder="1" applyAlignment="1">
      <alignment vertical="center"/>
    </xf>
    <xf numFmtId="164" fontId="54" fillId="27" borderId="15" xfId="369" applyNumberFormat="1" applyFont="1" applyFill="1" applyBorder="1" applyAlignment="1">
      <alignment vertical="center"/>
    </xf>
    <xf numFmtId="164" fontId="75" fillId="27" borderId="20" xfId="369" applyNumberFormat="1" applyFont="1" applyFill="1" applyBorder="1" applyAlignment="1">
      <alignment vertical="center"/>
    </xf>
    <xf numFmtId="164" fontId="75" fillId="27" borderId="65" xfId="369" applyNumberFormat="1" applyFont="1" applyFill="1" applyBorder="1" applyAlignment="1">
      <alignment vertical="center"/>
    </xf>
    <xf numFmtId="164" fontId="54" fillId="27" borderId="41" xfId="369" applyNumberFormat="1" applyFont="1" applyFill="1" applyBorder="1" applyAlignment="1">
      <alignment vertical="center"/>
    </xf>
    <xf numFmtId="164" fontId="75" fillId="27" borderId="0" xfId="86" applyNumberFormat="1" applyFont="1" applyFill="1" applyBorder="1" applyAlignment="1">
      <alignment vertical="center"/>
    </xf>
    <xf numFmtId="164" fontId="75" fillId="30" borderId="73" xfId="43" applyNumberFormat="1" applyFont="1" applyFill="1" applyBorder="1" applyAlignment="1">
      <alignment vertical="center"/>
    </xf>
    <xf numFmtId="164" fontId="54" fillId="27" borderId="66" xfId="86" applyNumberFormat="1" applyFont="1" applyFill="1" applyBorder="1" applyAlignment="1">
      <alignment horizontal="center" vertical="center"/>
    </xf>
    <xf numFmtId="164" fontId="54" fillId="27" borderId="42" xfId="86" applyNumberFormat="1" applyFont="1" applyFill="1" applyBorder="1" applyAlignment="1">
      <alignment horizontal="center" vertical="center"/>
    </xf>
    <xf numFmtId="17" fontId="52" fillId="27" borderId="19" xfId="43" applyNumberFormat="1" applyFont="1" applyFill="1" applyBorder="1" applyAlignment="1">
      <alignment horizontal="center" vertical="center"/>
    </xf>
    <xf numFmtId="187" fontId="64" fillId="27" borderId="20" xfId="43" applyNumberFormat="1" applyFont="1" applyFill="1" applyBorder="1" applyAlignment="1">
      <alignment horizontal="right" vertical="center"/>
    </xf>
    <xf numFmtId="187" fontId="52" fillId="27" borderId="20" xfId="43" applyNumberFormat="1" applyFont="1" applyFill="1" applyBorder="1" applyAlignment="1">
      <alignment horizontal="right" vertical="center"/>
    </xf>
    <xf numFmtId="179" fontId="52" fillId="27" borderId="21" xfId="97" applyNumberFormat="1" applyFont="1" applyFill="1" applyBorder="1" applyAlignment="1">
      <alignment horizontal="right" vertical="center"/>
    </xf>
    <xf numFmtId="187" fontId="52" fillId="27" borderId="21" xfId="43" applyNumberFormat="1" applyFont="1" applyFill="1" applyBorder="1" applyAlignment="1">
      <alignment horizontal="right" vertical="center"/>
    </xf>
    <xf numFmtId="187" fontId="52" fillId="27" borderId="38" xfId="43" applyNumberFormat="1" applyFont="1" applyFill="1" applyBorder="1" applyAlignment="1">
      <alignment horizontal="right" vertical="center"/>
    </xf>
    <xf numFmtId="187" fontId="52" fillId="27" borderId="0" xfId="43" applyNumberFormat="1" applyFont="1" applyFill="1" applyBorder="1" applyAlignment="1">
      <alignment horizontal="right" vertical="center"/>
    </xf>
    <xf numFmtId="187" fontId="64" fillId="27" borderId="0" xfId="43" applyNumberFormat="1" applyFont="1" applyFill="1" applyBorder="1" applyAlignment="1">
      <alignment horizontal="right" vertical="center"/>
    </xf>
    <xf numFmtId="187" fontId="64" fillId="27" borderId="38" xfId="43" applyNumberFormat="1" applyFont="1" applyFill="1" applyBorder="1" applyAlignment="1">
      <alignment horizontal="right" vertical="center"/>
    </xf>
    <xf numFmtId="0" fontId="68" fillId="30" borderId="24" xfId="379" quotePrefix="1" applyFont="1" applyFill="1" applyBorder="1" applyAlignment="1">
      <alignment horizontal="center" vertical="center" wrapText="1"/>
    </xf>
    <xf numFmtId="0" fontId="68" fillId="30" borderId="24" xfId="379" applyFont="1" applyFill="1" applyBorder="1" applyAlignment="1">
      <alignment horizontal="center" vertical="center" wrapText="1"/>
    </xf>
    <xf numFmtId="3" fontId="109" fillId="30" borderId="15" xfId="43" applyNumberFormat="1" applyFont="1" applyFill="1" applyBorder="1" applyAlignment="1">
      <alignment vertical="center"/>
    </xf>
    <xf numFmtId="3" fontId="81" fillId="28" borderId="19" xfId="43" applyNumberFormat="1" applyFont="1" applyFill="1" applyBorder="1" applyAlignment="1">
      <alignment horizontal="right" vertical="center"/>
    </xf>
    <xf numFmtId="10" fontId="81" fillId="27" borderId="21" xfId="372" applyNumberFormat="1" applyFont="1" applyFill="1" applyBorder="1" applyAlignment="1" applyProtection="1">
      <alignment horizontal="center" vertical="center"/>
    </xf>
    <xf numFmtId="10" fontId="81" fillId="0" borderId="21" xfId="372" applyNumberFormat="1" applyFont="1" applyFill="1" applyBorder="1" applyAlignment="1" applyProtection="1">
      <alignment horizontal="center" vertical="center"/>
    </xf>
    <xf numFmtId="178" fontId="81" fillId="27" borderId="15" xfId="43" applyNumberFormat="1" applyFont="1" applyFill="1" applyBorder="1" applyAlignment="1" applyProtection="1">
      <alignment horizontal="left" vertical="center" indent="1"/>
    </xf>
    <xf numFmtId="3" fontId="81" fillId="0" borderId="19" xfId="43" applyNumberFormat="1" applyFont="1" applyFill="1" applyBorder="1" applyAlignment="1">
      <alignment horizontal="right" vertical="center"/>
    </xf>
    <xf numFmtId="0" fontId="52" fillId="27" borderId="20" xfId="89" applyFont="1" applyFill="1" applyBorder="1" applyAlignment="1">
      <alignment horizontal="left" vertical="center" wrapText="1"/>
    </xf>
    <xf numFmtId="0" fontId="54" fillId="27" borderId="20" xfId="89" applyFont="1" applyFill="1" applyBorder="1" applyAlignment="1">
      <alignment horizontal="left" vertical="center" wrapText="1"/>
    </xf>
    <xf numFmtId="185" fontId="52" fillId="27" borderId="14" xfId="43" applyNumberFormat="1" applyFont="1" applyFill="1" applyBorder="1" applyAlignment="1">
      <alignment horizontal="center" vertical="center"/>
    </xf>
    <xf numFmtId="0" fontId="59" fillId="27" borderId="20" xfId="43" applyFont="1" applyFill="1" applyBorder="1" applyAlignment="1">
      <alignment horizontal="center" vertical="center"/>
    </xf>
    <xf numFmtId="0" fontId="124" fillId="27" borderId="0" xfId="43" applyFont="1" applyFill="1" applyBorder="1" applyAlignment="1">
      <alignment horizontal="center" vertical="center"/>
    </xf>
    <xf numFmtId="3" fontId="63" fillId="27" borderId="15" xfId="43" applyNumberFormat="1" applyFont="1" applyFill="1" applyBorder="1" applyAlignment="1">
      <alignment horizontal="right" vertical="center"/>
    </xf>
    <xf numFmtId="0" fontId="60" fillId="27" borderId="20" xfId="43" applyFont="1" applyFill="1" applyBorder="1" applyAlignment="1">
      <alignment horizontal="center" vertical="center"/>
    </xf>
    <xf numFmtId="0" fontId="58" fillId="27" borderId="0" xfId="43" applyFont="1" applyFill="1" applyBorder="1" applyAlignment="1">
      <alignment horizontal="center" vertical="center"/>
    </xf>
    <xf numFmtId="192" fontId="61" fillId="27" borderId="15" xfId="86" applyNumberFormat="1" applyFont="1" applyFill="1" applyBorder="1" applyAlignment="1">
      <alignment vertical="center"/>
    </xf>
    <xf numFmtId="192" fontId="55" fillId="27" borderId="15" xfId="86" applyNumberFormat="1" applyFont="1" applyFill="1" applyBorder="1" applyAlignment="1">
      <alignment vertical="center"/>
    </xf>
    <xf numFmtId="10" fontId="54" fillId="27" borderId="20" xfId="43" applyNumberFormat="1" applyFont="1" applyFill="1" applyBorder="1" applyAlignment="1">
      <alignment horizontal="center" vertical="center"/>
    </xf>
    <xf numFmtId="0" fontId="54" fillId="27" borderId="0" xfId="43" applyFont="1" applyFill="1" applyBorder="1" applyAlignment="1">
      <alignment horizontal="center" vertical="center"/>
    </xf>
    <xf numFmtId="3" fontId="54" fillId="27" borderId="15" xfId="86" applyNumberFormat="1" applyFont="1" applyFill="1" applyBorder="1" applyAlignment="1">
      <alignment horizontal="right" vertical="center"/>
    </xf>
    <xf numFmtId="10" fontId="52" fillId="27" borderId="20" xfId="43" applyNumberFormat="1" applyFont="1" applyFill="1" applyBorder="1" applyAlignment="1">
      <alignment horizontal="center" vertical="center"/>
    </xf>
    <xf numFmtId="0" fontId="52" fillId="27" borderId="0" xfId="43" applyFont="1" applyFill="1" applyBorder="1" applyAlignment="1">
      <alignment horizontal="center" vertical="center"/>
    </xf>
    <xf numFmtId="3" fontId="52" fillId="27" borderId="15" xfId="43" quotePrefix="1" applyNumberFormat="1" applyFont="1" applyFill="1" applyBorder="1" applyAlignment="1">
      <alignment horizontal="right" vertical="center"/>
    </xf>
    <xf numFmtId="3" fontId="66" fillId="27" borderId="15" xfId="86" applyNumberFormat="1" applyFont="1" applyFill="1" applyBorder="1" applyAlignment="1">
      <alignment horizontal="right" vertical="center"/>
    </xf>
    <xf numFmtId="3" fontId="52" fillId="27" borderId="15" xfId="86" applyNumberFormat="1" applyFont="1" applyFill="1" applyBorder="1" applyAlignment="1">
      <alignment horizontal="right" vertical="center"/>
    </xf>
    <xf numFmtId="3" fontId="52" fillId="27" borderId="15" xfId="86" applyNumberFormat="1" applyFont="1" applyFill="1" applyBorder="1" applyAlignment="1">
      <alignment horizontal="right" vertical="center" wrapText="1"/>
    </xf>
    <xf numFmtId="0" fontId="63" fillId="27" borderId="20" xfId="43" applyFont="1" applyFill="1" applyBorder="1" applyAlignment="1">
      <alignment horizontal="center" vertical="center"/>
    </xf>
    <xf numFmtId="0" fontId="63" fillId="27" borderId="0" xfId="43" applyFont="1" applyFill="1" applyBorder="1" applyAlignment="1">
      <alignment horizontal="center" vertical="center"/>
    </xf>
    <xf numFmtId="0" fontId="52" fillId="27" borderId="20" xfId="43" applyFont="1" applyFill="1" applyBorder="1" applyAlignment="1">
      <alignment horizontal="center" vertical="center"/>
    </xf>
    <xf numFmtId="10" fontId="54" fillId="27" borderId="20" xfId="97" applyNumberFormat="1" applyFont="1" applyFill="1" applyBorder="1" applyAlignment="1">
      <alignment horizontal="center" vertical="center"/>
    </xf>
    <xf numFmtId="10" fontId="52" fillId="27" borderId="20" xfId="97" applyNumberFormat="1" applyFont="1" applyFill="1" applyBorder="1" applyAlignment="1">
      <alignment horizontal="center" vertical="center"/>
    </xf>
    <xf numFmtId="192" fontId="67" fillId="27" borderId="15" xfId="86" applyNumberFormat="1" applyFont="1" applyFill="1" applyBorder="1" applyAlignment="1">
      <alignment horizontal="right" vertical="center" wrapText="1"/>
    </xf>
    <xf numFmtId="192" fontId="52" fillId="27" borderId="15" xfId="86" applyNumberFormat="1" applyFont="1" applyFill="1" applyBorder="1" applyAlignment="1">
      <alignment vertical="center"/>
    </xf>
    <xf numFmtId="192" fontId="70" fillId="30" borderId="25" xfId="86" applyNumberFormat="1" applyFont="1" applyFill="1" applyBorder="1" applyAlignment="1">
      <alignment horizontal="right" vertical="center"/>
    </xf>
    <xf numFmtId="0" fontId="54" fillId="28" borderId="0" xfId="43" applyFont="1" applyFill="1" applyAlignment="1">
      <alignment vertical="center"/>
    </xf>
    <xf numFmtId="49" fontId="75" fillId="27" borderId="33" xfId="90" applyNumberFormat="1" applyFont="1" applyFill="1" applyBorder="1" applyAlignment="1">
      <alignment horizontal="center" vertical="center"/>
    </xf>
    <xf numFmtId="192" fontId="52" fillId="27" borderId="0" xfId="86" applyNumberFormat="1" applyFont="1" applyFill="1" applyAlignment="1">
      <alignment horizontal="right" vertical="center"/>
    </xf>
    <xf numFmtId="193" fontId="52" fillId="27" borderId="0" xfId="86" applyNumberFormat="1" applyFont="1" applyFill="1" applyAlignment="1">
      <alignment horizontal="right" vertical="center"/>
    </xf>
    <xf numFmtId="0" fontId="80" fillId="27" borderId="19" xfId="43" applyFont="1" applyFill="1" applyBorder="1" applyAlignment="1">
      <alignment horizontal="center" vertical="center"/>
    </xf>
    <xf numFmtId="0" fontId="52" fillId="27" borderId="19" xfId="43" applyFont="1" applyFill="1" applyBorder="1" applyAlignment="1">
      <alignment horizontal="center" vertical="center"/>
    </xf>
    <xf numFmtId="0" fontId="55" fillId="27" borderId="38" xfId="43" applyFont="1" applyFill="1" applyBorder="1" applyAlignment="1">
      <alignment horizontal="center" vertical="center"/>
    </xf>
    <xf numFmtId="49" fontId="52" fillId="27" borderId="20" xfId="43" applyNumberFormat="1" applyFont="1" applyFill="1" applyBorder="1" applyAlignment="1">
      <alignment horizontal="center" vertical="center"/>
    </xf>
    <xf numFmtId="1" fontId="52" fillId="27" borderId="65" xfId="43" applyNumberFormat="1" applyFont="1" applyFill="1" applyBorder="1" applyAlignment="1">
      <alignment horizontal="center" vertical="center"/>
    </xf>
    <xf numFmtId="3" fontId="54" fillId="27" borderId="15" xfId="86" applyNumberFormat="1" applyFont="1" applyFill="1" applyBorder="1" applyAlignment="1" applyProtection="1">
      <alignment horizontal="right" vertical="center" wrapText="1"/>
    </xf>
    <xf numFmtId="15" fontId="52" fillId="27" borderId="19" xfId="43" applyNumberFormat="1" applyFont="1" applyFill="1" applyBorder="1" applyAlignment="1">
      <alignment horizontal="center" vertical="center"/>
    </xf>
    <xf numFmtId="0" fontId="52" fillId="27" borderId="0" xfId="43" applyFont="1" applyFill="1" applyBorder="1" applyAlignment="1">
      <alignment horizontal="left" vertical="center"/>
    </xf>
    <xf numFmtId="0" fontId="81" fillId="27" borderId="38" xfId="43" applyFont="1" applyFill="1" applyBorder="1" applyAlignment="1">
      <alignment vertical="center"/>
    </xf>
    <xf numFmtId="3" fontId="52" fillId="27" borderId="15" xfId="43" applyNumberFormat="1" applyFont="1" applyFill="1" applyBorder="1" applyAlignment="1">
      <alignment horizontal="right" vertical="center"/>
    </xf>
    <xf numFmtId="0" fontId="75" fillId="27" borderId="0" xfId="43" applyFont="1" applyFill="1" applyBorder="1" applyAlignment="1">
      <alignment horizontal="center" vertical="center"/>
    </xf>
    <xf numFmtId="0" fontId="52" fillId="27" borderId="20" xfId="43" applyFont="1" applyFill="1" applyBorder="1" applyAlignment="1">
      <alignment vertical="center"/>
    </xf>
    <xf numFmtId="0" fontId="81" fillId="27" borderId="20" xfId="43" applyFont="1" applyFill="1" applyBorder="1" applyAlignment="1">
      <alignment vertical="center"/>
    </xf>
    <xf numFmtId="0" fontId="80" fillId="27" borderId="0" xfId="43" applyFont="1" applyFill="1" applyBorder="1" applyAlignment="1">
      <alignment horizontal="center" vertical="center"/>
    </xf>
    <xf numFmtId="3" fontId="52" fillId="27" borderId="25" xfId="86" applyNumberFormat="1" applyFont="1" applyFill="1" applyBorder="1" applyAlignment="1" applyProtection="1">
      <alignment horizontal="right" vertical="center" wrapText="1"/>
    </xf>
    <xf numFmtId="3" fontId="70" fillId="30" borderId="25" xfId="43" applyNumberFormat="1" applyFont="1" applyFill="1" applyBorder="1" applyAlignment="1">
      <alignment horizontal="right" vertical="center" wrapText="1"/>
    </xf>
    <xf numFmtId="172" fontId="52" fillId="27" borderId="0" xfId="86" applyNumberFormat="1" applyFont="1" applyFill="1" applyAlignment="1">
      <alignment horizontal="right" vertical="center"/>
    </xf>
    <xf numFmtId="0" fontId="125" fillId="27" borderId="19" xfId="43" applyFont="1" applyFill="1" applyBorder="1" applyAlignment="1">
      <alignment vertical="center"/>
    </xf>
    <xf numFmtId="0" fontId="125" fillId="27" borderId="16" xfId="43" applyFont="1" applyFill="1" applyBorder="1" applyAlignment="1">
      <alignment vertical="center"/>
    </xf>
    <xf numFmtId="172" fontId="63" fillId="27" borderId="20" xfId="86" applyNumberFormat="1" applyFont="1" applyFill="1" applyBorder="1" applyAlignment="1" applyProtection="1">
      <alignment vertical="center"/>
    </xf>
    <xf numFmtId="172" fontId="63" fillId="27" borderId="0" xfId="86" applyNumberFormat="1" applyFont="1" applyFill="1" applyBorder="1" applyAlignment="1" applyProtection="1">
      <alignment vertical="center"/>
    </xf>
    <xf numFmtId="172" fontId="63" fillId="27" borderId="15" xfId="86" applyNumberFormat="1" applyFont="1" applyFill="1" applyBorder="1" applyAlignment="1" applyProtection="1">
      <alignment vertical="center"/>
    </xf>
    <xf numFmtId="0" fontId="52" fillId="27" borderId="19" xfId="43" applyFont="1" applyFill="1" applyBorder="1" applyAlignment="1">
      <alignment horizontal="left" vertical="center"/>
    </xf>
    <xf numFmtId="0" fontId="52" fillId="27" borderId="16" xfId="43" applyFont="1" applyFill="1" applyBorder="1" applyAlignment="1">
      <alignment horizontal="left" vertical="center"/>
    </xf>
    <xf numFmtId="172" fontId="52" fillId="27" borderId="20" xfId="86" applyNumberFormat="1" applyFont="1" applyFill="1" applyBorder="1" applyAlignment="1">
      <alignment horizontal="center" vertical="center"/>
    </xf>
    <xf numFmtId="172" fontId="52" fillId="27" borderId="16" xfId="86" applyNumberFormat="1" applyFont="1" applyFill="1" applyBorder="1" applyAlignment="1">
      <alignment horizontal="center" vertical="center"/>
    </xf>
    <xf numFmtId="172" fontId="52" fillId="27" borderId="15" xfId="86" applyNumberFormat="1" applyFont="1" applyFill="1" applyBorder="1" applyAlignment="1">
      <alignment horizontal="center" vertical="center"/>
    </xf>
    <xf numFmtId="0" fontId="52" fillId="27" borderId="14" xfId="43" applyFont="1" applyFill="1" applyBorder="1" applyAlignment="1">
      <alignment horizontal="left" vertical="center"/>
    </xf>
    <xf numFmtId="49" fontId="52" fillId="27" borderId="21" xfId="43" applyNumberFormat="1" applyFont="1" applyFill="1" applyBorder="1" applyAlignment="1">
      <alignment horizontal="center" vertical="center"/>
    </xf>
    <xf numFmtId="172" fontId="52" fillId="27" borderId="20" xfId="86" applyNumberFormat="1" applyFont="1" applyFill="1" applyBorder="1" applyAlignment="1">
      <alignment horizontal="right" vertical="center"/>
    </xf>
    <xf numFmtId="172" fontId="52" fillId="0" borderId="0" xfId="86" applyNumberFormat="1" applyFont="1" applyFill="1" applyBorder="1" applyAlignment="1">
      <alignment horizontal="right" vertical="center"/>
    </xf>
    <xf numFmtId="172" fontId="52" fillId="27" borderId="15" xfId="86" applyNumberFormat="1" applyFont="1" applyFill="1" applyBorder="1" applyAlignment="1">
      <alignment horizontal="right" vertical="center"/>
    </xf>
    <xf numFmtId="172" fontId="52" fillId="27" borderId="16" xfId="86" applyNumberFormat="1" applyFont="1" applyFill="1" applyBorder="1" applyAlignment="1">
      <alignment horizontal="right" vertical="center"/>
    </xf>
    <xf numFmtId="198" fontId="52" fillId="27" borderId="20" xfId="85" applyNumberFormat="1" applyFont="1" applyFill="1" applyBorder="1" applyAlignment="1">
      <alignment horizontal="right" vertical="center"/>
    </xf>
    <xf numFmtId="172" fontId="63" fillId="27" borderId="14" xfId="86" applyNumberFormat="1" applyFont="1" applyFill="1" applyBorder="1" applyAlignment="1" applyProtection="1">
      <alignment horizontal="right" vertical="center"/>
    </xf>
    <xf numFmtId="172" fontId="63" fillId="27" borderId="20" xfId="86" applyNumberFormat="1" applyFont="1" applyFill="1" applyBorder="1" applyAlignment="1" applyProtection="1">
      <alignment horizontal="right" vertical="center"/>
    </xf>
    <xf numFmtId="172" fontId="63" fillId="27" borderId="16" xfId="86" applyNumberFormat="1" applyFont="1" applyFill="1" applyBorder="1" applyAlignment="1" applyProtection="1">
      <alignment horizontal="right" vertical="center"/>
    </xf>
    <xf numFmtId="172" fontId="63" fillId="27" borderId="15" xfId="86" applyNumberFormat="1" applyFont="1" applyFill="1" applyBorder="1" applyAlignment="1" applyProtection="1">
      <alignment horizontal="right" vertical="center"/>
    </xf>
    <xf numFmtId="0" fontId="125" fillId="27" borderId="19" xfId="43" applyFont="1" applyFill="1" applyBorder="1" applyAlignment="1">
      <alignment horizontal="left" vertical="center"/>
    </xf>
    <xf numFmtId="49" fontId="80" fillId="27" borderId="21" xfId="43" applyNumberFormat="1" applyFont="1" applyFill="1" applyBorder="1" applyAlignment="1">
      <alignment horizontal="center" vertical="center"/>
    </xf>
    <xf numFmtId="0" fontId="52" fillId="27" borderId="31" xfId="43" applyFont="1" applyFill="1" applyBorder="1" applyAlignment="1">
      <alignment horizontal="left" vertical="center"/>
    </xf>
    <xf numFmtId="0" fontId="52" fillId="27" borderId="36" xfId="43" applyFont="1" applyFill="1" applyBorder="1" applyAlignment="1">
      <alignment horizontal="left" vertical="center"/>
    </xf>
    <xf numFmtId="173" fontId="52" fillId="27" borderId="31" xfId="86" applyFont="1" applyFill="1" applyBorder="1" applyAlignment="1">
      <alignment horizontal="right" vertical="center"/>
    </xf>
    <xf numFmtId="173" fontId="52" fillId="27" borderId="63" xfId="86" applyFont="1" applyFill="1" applyBorder="1" applyAlignment="1">
      <alignment horizontal="right" vertical="center"/>
    </xf>
    <xf numFmtId="173" fontId="52" fillId="27" borderId="32" xfId="86" applyFont="1" applyFill="1" applyBorder="1" applyAlignment="1">
      <alignment horizontal="right" vertical="center"/>
    </xf>
    <xf numFmtId="173" fontId="52" fillId="27" borderId="25" xfId="86" applyFont="1" applyFill="1" applyBorder="1" applyAlignment="1">
      <alignment horizontal="right" vertical="center"/>
    </xf>
    <xf numFmtId="173" fontId="52" fillId="27" borderId="0" xfId="86" applyFont="1" applyFill="1" applyBorder="1" applyAlignment="1">
      <alignment horizontal="right" vertical="center"/>
    </xf>
    <xf numFmtId="0" fontId="63" fillId="27" borderId="0" xfId="43" applyFont="1" applyFill="1" applyAlignment="1">
      <alignment vertical="center"/>
    </xf>
    <xf numFmtId="15" fontId="115" fillId="27" borderId="0" xfId="86" applyNumberFormat="1" applyFont="1" applyFill="1" applyAlignment="1">
      <alignment horizontal="center" vertical="center"/>
    </xf>
    <xf numFmtId="172" fontId="52" fillId="27" borderId="34" xfId="86" applyNumberFormat="1" applyFont="1" applyFill="1" applyBorder="1" applyAlignment="1">
      <alignment horizontal="right" vertical="center"/>
    </xf>
    <xf numFmtId="172" fontId="52" fillId="27" borderId="21" xfId="86" applyNumberFormat="1" applyFont="1" applyFill="1" applyBorder="1" applyAlignment="1">
      <alignment horizontal="right" vertical="center"/>
    </xf>
    <xf numFmtId="0" fontId="98" fillId="27" borderId="19" xfId="43" applyFont="1" applyFill="1" applyBorder="1" applyAlignment="1">
      <alignment horizontal="left" vertical="center"/>
    </xf>
    <xf numFmtId="0" fontId="98" fillId="27" borderId="16" xfId="43" applyFont="1" applyFill="1" applyBorder="1" applyAlignment="1">
      <alignment horizontal="left" vertical="center"/>
    </xf>
    <xf numFmtId="172" fontId="75" fillId="27" borderId="20" xfId="86" applyNumberFormat="1" applyFont="1" applyFill="1" applyBorder="1" applyAlignment="1">
      <alignment horizontal="right" vertical="center"/>
    </xf>
    <xf numFmtId="172" fontId="75" fillId="27" borderId="16" xfId="86" applyNumberFormat="1" applyFont="1" applyFill="1" applyBorder="1" applyAlignment="1">
      <alignment horizontal="right" vertical="center"/>
    </xf>
    <xf numFmtId="172" fontId="75" fillId="27" borderId="21" xfId="86" applyNumberFormat="1" applyFont="1" applyFill="1" applyBorder="1" applyAlignment="1">
      <alignment horizontal="right" vertical="center"/>
    </xf>
    <xf numFmtId="172" fontId="52" fillId="27" borderId="65" xfId="86" applyNumberFormat="1" applyFont="1" applyFill="1" applyBorder="1" applyAlignment="1">
      <alignment horizontal="right" vertical="center"/>
    </xf>
    <xf numFmtId="172" fontId="52" fillId="27" borderId="32" xfId="86" applyNumberFormat="1" applyFont="1" applyFill="1" applyBorder="1" applyAlignment="1">
      <alignment horizontal="right" vertical="center"/>
    </xf>
    <xf numFmtId="0" fontId="64" fillId="27" borderId="15" xfId="43" applyFont="1" applyFill="1" applyBorder="1" applyAlignment="1">
      <alignment vertical="center"/>
    </xf>
    <xf numFmtId="14" fontId="75" fillId="27" borderId="15" xfId="43" applyNumberFormat="1" applyFont="1" applyFill="1" applyBorder="1" applyAlignment="1">
      <alignment horizontal="center" vertical="center"/>
    </xf>
    <xf numFmtId="180" fontId="75" fillId="27" borderId="19" xfId="86" applyNumberFormat="1" applyFont="1" applyFill="1" applyBorder="1" applyAlignment="1">
      <alignment horizontal="center" vertical="center"/>
    </xf>
    <xf numFmtId="180" fontId="75" fillId="27" borderId="15" xfId="86" applyNumberFormat="1" applyFont="1" applyFill="1" applyBorder="1" applyAlignment="1">
      <alignment horizontal="center" vertical="center"/>
    </xf>
    <xf numFmtId="14" fontId="75" fillId="27" borderId="14" xfId="43" applyNumberFormat="1" applyFont="1" applyFill="1" applyBorder="1" applyAlignment="1">
      <alignment horizontal="center" vertical="center"/>
    </xf>
    <xf numFmtId="180" fontId="75" fillId="27" borderId="14" xfId="86" applyNumberFormat="1" applyFont="1" applyFill="1" applyBorder="1" applyAlignment="1">
      <alignment horizontal="center" vertical="center"/>
    </xf>
    <xf numFmtId="180" fontId="75" fillId="27" borderId="0" xfId="86" applyNumberFormat="1" applyFont="1" applyFill="1" applyBorder="1" applyAlignment="1">
      <alignment horizontal="center" vertical="center"/>
    </xf>
    <xf numFmtId="180" fontId="75" fillId="27" borderId="16" xfId="86" applyNumberFormat="1" applyFont="1" applyFill="1" applyBorder="1" applyAlignment="1">
      <alignment horizontal="center" vertical="center"/>
    </xf>
    <xf numFmtId="14" fontId="75" fillId="27" borderId="25" xfId="43" applyNumberFormat="1" applyFont="1" applyFill="1" applyBorder="1" applyAlignment="1">
      <alignment horizontal="center" vertical="center"/>
    </xf>
    <xf numFmtId="180" fontId="75" fillId="27" borderId="25" xfId="86" applyNumberFormat="1" applyFont="1" applyFill="1" applyBorder="1" applyAlignment="1">
      <alignment horizontal="center" vertical="center"/>
    </xf>
    <xf numFmtId="0" fontId="52" fillId="27" borderId="0" xfId="43" applyFont="1" applyFill="1" applyAlignment="1" applyProtection="1">
      <alignment horizontal="left" vertical="center"/>
    </xf>
    <xf numFmtId="0" fontId="75" fillId="27" borderId="0" xfId="43" applyFont="1" applyFill="1" applyAlignment="1">
      <alignment vertical="center"/>
    </xf>
    <xf numFmtId="0" fontId="54" fillId="27" borderId="0" xfId="91" applyFont="1" applyFill="1" applyAlignment="1">
      <alignment vertical="center"/>
    </xf>
    <xf numFmtId="0" fontId="52" fillId="28" borderId="0" xfId="43" applyFont="1" applyFill="1" applyAlignment="1">
      <alignment vertical="center"/>
    </xf>
    <xf numFmtId="0" fontId="54" fillId="0" borderId="0" xfId="378" applyFont="1" applyFill="1" applyAlignment="1">
      <alignment vertical="center"/>
    </xf>
    <xf numFmtId="3" fontId="52" fillId="27" borderId="15" xfId="379" applyNumberFormat="1" applyFont="1" applyFill="1" applyBorder="1" applyAlignment="1">
      <alignment vertical="center"/>
    </xf>
    <xf numFmtId="3" fontId="64" fillId="27" borderId="25" xfId="379" applyNumberFormat="1" applyFont="1" applyFill="1" applyBorder="1" applyAlignment="1">
      <alignment vertical="center"/>
    </xf>
    <xf numFmtId="10" fontId="64" fillId="27" borderId="15" xfId="372" applyNumberFormat="1" applyFont="1" applyFill="1" applyBorder="1" applyAlignment="1">
      <alignment horizontal="center"/>
    </xf>
    <xf numFmtId="10" fontId="52" fillId="27" borderId="15" xfId="372" applyNumberFormat="1" applyFont="1" applyFill="1" applyBorder="1" applyAlignment="1">
      <alignment horizontal="center"/>
    </xf>
    <xf numFmtId="10" fontId="52" fillId="0" borderId="15" xfId="372" applyNumberFormat="1" applyFont="1" applyFill="1" applyBorder="1" applyAlignment="1">
      <alignment horizontal="center"/>
    </xf>
    <xf numFmtId="10" fontId="70" fillId="30" borderId="24" xfId="43" applyNumberFormat="1" applyFont="1" applyFill="1" applyBorder="1" applyAlignment="1">
      <alignment horizontal="center" vertical="center"/>
    </xf>
    <xf numFmtId="10" fontId="52" fillId="27" borderId="15" xfId="372" applyNumberFormat="1" applyFont="1" applyFill="1" applyBorder="1" applyAlignment="1">
      <alignment horizontal="center" vertical="center"/>
    </xf>
    <xf numFmtId="10" fontId="52" fillId="0" borderId="15" xfId="372" applyNumberFormat="1" applyFont="1" applyFill="1" applyBorder="1" applyAlignment="1">
      <alignment horizontal="center" vertical="center"/>
    </xf>
    <xf numFmtId="10" fontId="54" fillId="27" borderId="15" xfId="372" applyNumberFormat="1" applyFont="1" applyFill="1" applyBorder="1" applyAlignment="1">
      <alignment horizontal="center" vertical="center"/>
    </xf>
    <xf numFmtId="0" fontId="52" fillId="28" borderId="14" xfId="43" applyFont="1" applyFill="1" applyBorder="1" applyAlignment="1">
      <alignment vertical="center"/>
    </xf>
    <xf numFmtId="10" fontId="52" fillId="28" borderId="15" xfId="372" applyNumberFormat="1" applyFont="1" applyFill="1" applyBorder="1" applyAlignment="1">
      <alignment horizontal="center" vertical="center"/>
    </xf>
    <xf numFmtId="178" fontId="86" fillId="27" borderId="15" xfId="43" applyNumberFormat="1" applyFont="1" applyFill="1" applyBorder="1" applyAlignment="1" applyProtection="1">
      <alignment vertical="center"/>
    </xf>
    <xf numFmtId="1" fontId="88" fillId="28" borderId="20" xfId="43" applyNumberFormat="1" applyFont="1" applyFill="1" applyBorder="1" applyAlignment="1">
      <alignment horizontal="center" vertical="center"/>
    </xf>
    <xf numFmtId="194" fontId="105" fillId="28" borderId="65" xfId="43" applyNumberFormat="1" applyFont="1" applyFill="1" applyBorder="1" applyAlignment="1">
      <alignment horizontal="center" vertical="center"/>
    </xf>
    <xf numFmtId="1" fontId="3" fillId="28" borderId="20" xfId="43" applyNumberFormat="1" applyFont="1" applyFill="1" applyBorder="1" applyAlignment="1">
      <alignment horizontal="center"/>
    </xf>
    <xf numFmtId="3" fontId="52" fillId="28" borderId="15" xfId="43" applyNumberFormat="1" applyFont="1" applyFill="1" applyBorder="1" applyAlignment="1">
      <alignment horizontal="right" indent="1"/>
    </xf>
    <xf numFmtId="3" fontId="52" fillId="28" borderId="15" xfId="43" applyNumberFormat="1" applyFont="1" applyFill="1" applyBorder="1" applyAlignment="1">
      <alignment horizontal="right" vertical="center" indent="1"/>
    </xf>
    <xf numFmtId="3" fontId="52" fillId="28" borderId="15" xfId="86" applyNumberFormat="1" applyFont="1" applyFill="1" applyBorder="1" applyAlignment="1">
      <alignment horizontal="right" vertical="center" wrapText="1"/>
    </xf>
    <xf numFmtId="0" fontId="52" fillId="0" borderId="0" xfId="378" applyFont="1" applyFill="1" applyAlignment="1">
      <alignment vertical="center"/>
    </xf>
    <xf numFmtId="0" fontId="52" fillId="27" borderId="0" xfId="378" applyFont="1" applyFill="1" applyAlignment="1">
      <alignment vertical="center"/>
    </xf>
    <xf numFmtId="0" fontId="52" fillId="27" borderId="0" xfId="378" applyFont="1" applyFill="1" applyBorder="1" applyAlignment="1">
      <alignment vertical="center"/>
    </xf>
    <xf numFmtId="187" fontId="52" fillId="0" borderId="0" xfId="378" applyNumberFormat="1" applyFont="1" applyFill="1" applyAlignment="1">
      <alignment vertical="center"/>
    </xf>
    <xf numFmtId="173" fontId="52" fillId="0" borderId="0" xfId="86" applyFont="1" applyFill="1" applyAlignment="1">
      <alignment vertical="center"/>
    </xf>
    <xf numFmtId="0" fontId="52" fillId="0" borderId="0" xfId="378" applyFont="1" applyFill="1" applyBorder="1" applyAlignment="1">
      <alignment vertical="center"/>
    </xf>
    <xf numFmtId="0" fontId="52" fillId="0" borderId="0" xfId="379" applyFont="1" applyFill="1" applyBorder="1" applyAlignment="1">
      <alignment vertical="center"/>
    </xf>
    <xf numFmtId="0" fontId="64" fillId="0" borderId="0" xfId="379" applyFont="1" applyFill="1" applyBorder="1" applyAlignment="1">
      <alignment horizontal="centerContinuous" vertical="center"/>
    </xf>
    <xf numFmtId="0" fontId="64" fillId="0" borderId="15" xfId="379" applyFont="1" applyFill="1" applyBorder="1" applyAlignment="1">
      <alignment vertical="center"/>
    </xf>
    <xf numFmtId="0" fontId="64" fillId="0" borderId="33" xfId="379" applyFont="1" applyFill="1" applyBorder="1" applyAlignment="1">
      <alignment vertical="center"/>
    </xf>
    <xf numFmtId="3" fontId="68" fillId="30" borderId="24" xfId="379" applyNumberFormat="1" applyFont="1" applyFill="1" applyBorder="1" applyAlignment="1" applyProtection="1">
      <alignment horizontal="left" vertical="center"/>
    </xf>
    <xf numFmtId="3" fontId="68" fillId="30" borderId="24" xfId="379" applyNumberFormat="1" applyFont="1" applyFill="1" applyBorder="1" applyAlignment="1">
      <alignment vertical="center"/>
    </xf>
    <xf numFmtId="187" fontId="64" fillId="27" borderId="15" xfId="379" applyNumberFormat="1" applyFont="1" applyFill="1" applyBorder="1" applyAlignment="1" applyProtection="1">
      <alignment horizontal="left" vertical="center"/>
    </xf>
    <xf numFmtId="0" fontId="52" fillId="27" borderId="15" xfId="379" applyFont="1" applyFill="1" applyBorder="1" applyAlignment="1">
      <alignment vertical="center"/>
    </xf>
    <xf numFmtId="3" fontId="64" fillId="27" borderId="15" xfId="379" applyNumberFormat="1" applyFont="1" applyFill="1" applyBorder="1" applyAlignment="1" applyProtection="1">
      <alignment horizontal="left" vertical="center"/>
    </xf>
    <xf numFmtId="3" fontId="64" fillId="27" borderId="25" xfId="379" applyNumberFormat="1" applyFont="1" applyFill="1" applyBorder="1" applyAlignment="1" applyProtection="1">
      <alignment horizontal="left" vertical="center"/>
    </xf>
    <xf numFmtId="0" fontId="71" fillId="0" borderId="0" xfId="378" applyFont="1" applyFill="1" applyAlignment="1">
      <alignment vertical="center" wrapText="1"/>
    </xf>
    <xf numFmtId="200" fontId="52" fillId="0" borderId="0" xfId="43" applyNumberFormat="1" applyFont="1" applyFill="1" applyAlignment="1">
      <alignment vertical="center"/>
    </xf>
    <xf numFmtId="0" fontId="130" fillId="0" borderId="0" xfId="368" applyFont="1" applyAlignment="1">
      <alignment vertical="center"/>
    </xf>
    <xf numFmtId="0" fontId="87" fillId="0" borderId="0" xfId="0" applyFont="1"/>
    <xf numFmtId="0" fontId="89" fillId="0" borderId="0" xfId="0" applyFont="1"/>
    <xf numFmtId="3" fontId="52" fillId="27" borderId="39" xfId="433" applyNumberFormat="1" applyFont="1" applyFill="1" applyBorder="1" applyAlignment="1">
      <alignment horizontal="center"/>
    </xf>
    <xf numFmtId="3" fontId="52" fillId="27" borderId="41" xfId="433" applyNumberFormat="1" applyFont="1" applyFill="1" applyBorder="1" applyAlignment="1">
      <alignment horizontal="center"/>
    </xf>
    <xf numFmtId="3" fontId="52" fillId="27" borderId="42" xfId="433" applyNumberFormat="1" applyFont="1" applyFill="1" applyBorder="1" applyAlignment="1">
      <alignment horizontal="center"/>
    </xf>
    <xf numFmtId="0" fontId="64" fillId="27" borderId="16" xfId="43" applyFont="1" applyFill="1" applyBorder="1" applyAlignment="1">
      <alignment horizontal="center"/>
    </xf>
    <xf numFmtId="0" fontId="64" fillId="27" borderId="28" xfId="43" applyFont="1" applyFill="1" applyBorder="1" applyAlignment="1">
      <alignment horizontal="center"/>
    </xf>
    <xf numFmtId="0" fontId="64" fillId="27" borderId="34" xfId="43" applyFont="1" applyFill="1" applyBorder="1" applyAlignment="1">
      <alignment horizontal="center"/>
    </xf>
    <xf numFmtId="0" fontId="64" fillId="27" borderId="29" xfId="43" applyFont="1" applyFill="1" applyBorder="1" applyAlignment="1">
      <alignment horizontal="center"/>
    </xf>
    <xf numFmtId="3" fontId="52" fillId="27" borderId="19" xfId="432" applyNumberFormat="1" applyFont="1" applyFill="1" applyBorder="1"/>
    <xf numFmtId="3" fontId="52" fillId="27" borderId="21" xfId="432" applyNumberFormat="1" applyFont="1" applyFill="1" applyBorder="1"/>
    <xf numFmtId="3" fontId="64" fillId="0" borderId="22" xfId="432" applyNumberFormat="1" applyFont="1" applyFill="1" applyBorder="1"/>
    <xf numFmtId="3" fontId="64" fillId="0" borderId="74" xfId="432" applyNumberFormat="1" applyFont="1" applyFill="1" applyBorder="1"/>
    <xf numFmtId="3" fontId="64" fillId="0" borderId="100" xfId="432" applyNumberFormat="1" applyFont="1" applyFill="1" applyBorder="1"/>
    <xf numFmtId="0" fontId="52" fillId="0" borderId="16" xfId="368" applyFont="1" applyBorder="1"/>
    <xf numFmtId="3" fontId="52" fillId="22" borderId="15" xfId="43" applyNumberFormat="1" applyFont="1" applyFill="1" applyBorder="1" applyAlignment="1">
      <alignment vertical="center"/>
    </xf>
    <xf numFmtId="3" fontId="70" fillId="30" borderId="15" xfId="52" applyNumberFormat="1" applyFont="1" applyFill="1" applyBorder="1" applyAlignment="1">
      <alignment vertical="center"/>
    </xf>
    <xf numFmtId="3" fontId="52" fillId="22" borderId="15" xfId="43" applyNumberFormat="1" applyFont="1" applyFill="1" applyBorder="1"/>
    <xf numFmtId="3" fontId="75" fillId="22" borderId="15" xfId="43" applyNumberFormat="1" applyFont="1" applyFill="1" applyBorder="1"/>
    <xf numFmtId="3" fontId="68" fillId="30" borderId="15" xfId="43" applyNumberFormat="1" applyFont="1" applyFill="1" applyBorder="1" applyAlignment="1">
      <alignment vertical="center" wrapText="1"/>
    </xf>
    <xf numFmtId="3" fontId="52" fillId="27" borderId="15" xfId="43" applyNumberFormat="1" applyFont="1" applyFill="1" applyBorder="1" applyAlignment="1" applyProtection="1">
      <alignment vertical="center"/>
      <protection locked="0"/>
    </xf>
    <xf numFmtId="3" fontId="75" fillId="27" borderId="15" xfId="43" applyNumberFormat="1" applyFont="1" applyFill="1" applyBorder="1" applyProtection="1">
      <protection locked="0"/>
    </xf>
    <xf numFmtId="3" fontId="52" fillId="22" borderId="25" xfId="43" applyNumberFormat="1" applyFont="1" applyFill="1" applyBorder="1"/>
    <xf numFmtId="3" fontId="52" fillId="0" borderId="15" xfId="43" applyNumberFormat="1" applyFont="1" applyFill="1" applyBorder="1" applyAlignment="1" applyProtection="1">
      <alignment vertical="center"/>
      <protection locked="0"/>
    </xf>
    <xf numFmtId="3" fontId="75" fillId="0" borderId="15" xfId="43" applyNumberFormat="1" applyFont="1" applyFill="1" applyBorder="1" applyProtection="1">
      <protection locked="0"/>
    </xf>
    <xf numFmtId="3" fontId="54" fillId="27" borderId="15" xfId="379" applyNumberFormat="1" applyFont="1" applyFill="1" applyBorder="1" applyAlignment="1" applyProtection="1">
      <alignment horizontal="left" vertical="center"/>
    </xf>
    <xf numFmtId="3" fontId="54" fillId="27" borderId="15" xfId="379" applyNumberFormat="1" applyFont="1" applyFill="1" applyBorder="1" applyAlignment="1">
      <alignment vertical="center"/>
    </xf>
    <xf numFmtId="3" fontId="54" fillId="28" borderId="15" xfId="379" applyNumberFormat="1" applyFont="1" applyFill="1" applyBorder="1" applyAlignment="1">
      <alignment vertical="center"/>
    </xf>
    <xf numFmtId="3" fontId="63" fillId="27" borderId="33" xfId="379" applyNumberFormat="1" applyFont="1" applyFill="1" applyBorder="1" applyAlignment="1" applyProtection="1">
      <alignment horizontal="left" vertical="center"/>
    </xf>
    <xf numFmtId="3" fontId="63" fillId="27" borderId="33" xfId="379" applyNumberFormat="1" applyFont="1" applyFill="1" applyBorder="1" applyAlignment="1">
      <alignment vertical="center"/>
    </xf>
    <xf numFmtId="3" fontId="54" fillId="27" borderId="0" xfId="379" applyNumberFormat="1" applyFont="1" applyFill="1" applyBorder="1" applyAlignment="1">
      <alignment vertical="center"/>
    </xf>
    <xf numFmtId="169" fontId="54" fillId="27" borderId="15" xfId="85" applyNumberFormat="1" applyFont="1" applyFill="1" applyBorder="1" applyAlignment="1">
      <alignment horizontal="right" vertical="center"/>
    </xf>
    <xf numFmtId="3" fontId="54" fillId="27" borderId="16" xfId="379" applyNumberFormat="1" applyFont="1" applyFill="1" applyBorder="1" applyAlignment="1">
      <alignment vertical="center"/>
    </xf>
    <xf numFmtId="164" fontId="54" fillId="30" borderId="102" xfId="43" applyNumberFormat="1" applyFont="1" applyFill="1" applyBorder="1" applyAlignment="1">
      <alignment horizontal="center" vertical="center"/>
    </xf>
    <xf numFmtId="164" fontId="54" fillId="27" borderId="21" xfId="86" applyNumberFormat="1" applyFont="1" applyFill="1" applyBorder="1" applyAlignment="1">
      <alignment vertical="center"/>
    </xf>
    <xf numFmtId="167" fontId="68" fillId="30" borderId="33" xfId="43" applyNumberFormat="1" applyFont="1" applyFill="1" applyBorder="1" applyAlignment="1" applyProtection="1">
      <alignment horizontal="right" vertical="center"/>
    </xf>
    <xf numFmtId="203" fontId="54" fillId="27" borderId="15" xfId="85" applyNumberFormat="1" applyFont="1" applyFill="1" applyBorder="1" applyAlignment="1">
      <alignment horizontal="right" vertical="center"/>
    </xf>
    <xf numFmtId="3" fontId="68" fillId="30" borderId="68" xfId="43" applyNumberFormat="1" applyFont="1" applyFill="1" applyBorder="1" applyAlignment="1">
      <alignment horizontal="right" vertical="center"/>
    </xf>
    <xf numFmtId="174" fontId="52" fillId="0" borderId="0" xfId="85" applyFont="1" applyFill="1" applyBorder="1" applyAlignment="1">
      <alignment horizontal="center"/>
    </xf>
    <xf numFmtId="3" fontId="54" fillId="27" borderId="15" xfId="43" applyNumberFormat="1" applyFont="1" applyFill="1" applyBorder="1" applyAlignment="1" applyProtection="1">
      <alignment horizontal="right" vertical="center"/>
    </xf>
    <xf numFmtId="3" fontId="54" fillId="27" borderId="14" xfId="43" applyNumberFormat="1" applyFont="1" applyFill="1" applyBorder="1" applyAlignment="1" applyProtection="1">
      <alignment horizontal="right" vertical="center"/>
    </xf>
    <xf numFmtId="0" fontId="131" fillId="0" borderId="0" xfId="79" applyFont="1" applyFill="1" applyAlignment="1" applyProtection="1">
      <alignment horizontal="center" vertical="center"/>
    </xf>
    <xf numFmtId="0" fontId="132" fillId="0" borderId="0" xfId="368" applyFont="1" applyAlignment="1">
      <alignment vertical="center"/>
    </xf>
    <xf numFmtId="0" fontId="75" fillId="0" borderId="0" xfId="43" applyFont="1" applyFill="1" applyAlignment="1">
      <alignment vertical="center"/>
    </xf>
    <xf numFmtId="0" fontId="75" fillId="0" borderId="0" xfId="378" applyFont="1" applyFill="1" applyAlignment="1">
      <alignment vertical="center"/>
    </xf>
    <xf numFmtId="0" fontId="131" fillId="0" borderId="0" xfId="79" applyFont="1" applyFill="1" applyAlignment="1" applyProtection="1">
      <alignment horizontal="center"/>
    </xf>
    <xf numFmtId="0" fontId="75" fillId="0" borderId="0" xfId="43" applyFont="1" applyFill="1" applyBorder="1"/>
    <xf numFmtId="0" fontId="54" fillId="28" borderId="0" xfId="368" applyFont="1" applyFill="1"/>
    <xf numFmtId="3" fontId="75" fillId="27" borderId="0" xfId="91" applyNumberFormat="1" applyFont="1" applyFill="1" applyAlignment="1">
      <alignment horizontal="center"/>
    </xf>
    <xf numFmtId="3" fontId="75" fillId="27" borderId="0" xfId="91" applyNumberFormat="1" applyFont="1" applyFill="1" applyAlignment="1">
      <alignment horizontal="center" vertical="center"/>
    </xf>
    <xf numFmtId="0" fontId="53" fillId="0" borderId="0" xfId="79" applyFont="1" applyFill="1" applyAlignment="1" applyProtection="1">
      <alignment horizontal="center"/>
    </xf>
    <xf numFmtId="0" fontId="64" fillId="27" borderId="0" xfId="43" applyFont="1" applyFill="1"/>
    <xf numFmtId="0" fontId="64" fillId="27" borderId="0" xfId="43" applyFont="1" applyFill="1" applyAlignment="1">
      <alignment horizontal="center"/>
    </xf>
    <xf numFmtId="0" fontId="63" fillId="27" borderId="0" xfId="43" applyFont="1" applyFill="1" applyAlignment="1"/>
    <xf numFmtId="0" fontId="52" fillId="27" borderId="0" xfId="43" applyFont="1" applyFill="1" applyAlignment="1">
      <alignment horizontal="center" vertical="center" wrapText="1"/>
    </xf>
    <xf numFmtId="0" fontId="52" fillId="27" borderId="0" xfId="43" applyFont="1" applyFill="1" applyAlignment="1">
      <alignment horizontal="center" vertical="center"/>
    </xf>
    <xf numFmtId="0" fontId="64" fillId="27" borderId="0" xfId="43" applyFont="1" applyFill="1" applyAlignment="1">
      <alignment vertical="center"/>
    </xf>
    <xf numFmtId="0" fontId="69" fillId="30" borderId="44" xfId="43" applyFont="1" applyFill="1" applyBorder="1" applyAlignment="1">
      <alignment horizontal="center" vertical="center"/>
    </xf>
    <xf numFmtId="0" fontId="69" fillId="30" borderId="103" xfId="43" applyFont="1" applyFill="1" applyBorder="1" applyAlignment="1">
      <alignment horizontal="center" vertical="center"/>
    </xf>
    <xf numFmtId="0" fontId="69" fillId="30" borderId="68" xfId="43" applyFont="1" applyFill="1" applyBorder="1" applyAlignment="1">
      <alignment horizontal="center" vertical="center"/>
    </xf>
    <xf numFmtId="0" fontId="64" fillId="27" borderId="104" xfId="43" applyFont="1" applyFill="1" applyBorder="1" applyAlignment="1">
      <alignment vertical="center"/>
    </xf>
    <xf numFmtId="179" fontId="64" fillId="27" borderId="104" xfId="372" applyNumberFormat="1" applyFont="1" applyFill="1" applyBorder="1" applyAlignment="1">
      <alignment horizontal="center" vertical="center"/>
    </xf>
    <xf numFmtId="0" fontId="64" fillId="27" borderId="105" xfId="43" applyFont="1" applyFill="1" applyBorder="1" applyAlignment="1">
      <alignment vertical="center"/>
    </xf>
    <xf numFmtId="179" fontId="64" fillId="27" borderId="105" xfId="372" applyNumberFormat="1" applyFont="1" applyFill="1" applyBorder="1" applyAlignment="1">
      <alignment horizontal="center" vertical="center"/>
    </xf>
    <xf numFmtId="0" fontId="64" fillId="0" borderId="105" xfId="43" applyFont="1" applyFill="1" applyBorder="1" applyAlignment="1">
      <alignment vertical="center"/>
    </xf>
    <xf numFmtId="49" fontId="64" fillId="27" borderId="105" xfId="372" applyNumberFormat="1" applyFont="1" applyFill="1" applyBorder="1" applyAlignment="1">
      <alignment horizontal="center" vertical="center"/>
    </xf>
    <xf numFmtId="173" fontId="52" fillId="27" borderId="0" xfId="369" applyFont="1" applyFill="1"/>
    <xf numFmtId="0" fontId="64" fillId="0" borderId="106" xfId="43" applyFont="1" applyFill="1" applyBorder="1" applyAlignment="1">
      <alignment vertical="center"/>
    </xf>
    <xf numFmtId="179" fontId="64" fillId="27" borderId="106" xfId="372" applyNumberFormat="1" applyFont="1" applyFill="1" applyBorder="1" applyAlignment="1">
      <alignment horizontal="center" vertical="center"/>
    </xf>
    <xf numFmtId="49" fontId="64" fillId="27" borderId="106" xfId="372" applyNumberFormat="1" applyFont="1" applyFill="1" applyBorder="1" applyAlignment="1">
      <alignment horizontal="center" vertical="center"/>
    </xf>
    <xf numFmtId="0" fontId="64" fillId="0" borderId="104" xfId="43" applyFont="1" applyFill="1" applyBorder="1" applyAlignment="1">
      <alignment vertical="center"/>
    </xf>
    <xf numFmtId="179" fontId="64" fillId="27" borderId="0" xfId="372" applyNumberFormat="1" applyFont="1" applyFill="1" applyAlignment="1">
      <alignment horizontal="center"/>
    </xf>
    <xf numFmtId="204" fontId="64" fillId="27" borderId="103" xfId="370" applyNumberFormat="1" applyFont="1" applyFill="1" applyBorder="1" applyAlignment="1">
      <alignment horizontal="center" vertical="center"/>
    </xf>
    <xf numFmtId="0" fontId="64" fillId="28" borderId="104" xfId="43" applyFont="1" applyFill="1" applyBorder="1" applyAlignment="1">
      <alignment horizontal="left" vertical="center"/>
    </xf>
    <xf numFmtId="0" fontId="64" fillId="28" borderId="106" xfId="43" applyFont="1" applyFill="1" applyBorder="1" applyAlignment="1">
      <alignment horizontal="left" vertical="center"/>
    </xf>
    <xf numFmtId="0" fontId="64" fillId="28" borderId="0" xfId="43" applyFont="1" applyFill="1" applyBorder="1" applyAlignment="1">
      <alignment horizontal="left"/>
    </xf>
    <xf numFmtId="179" fontId="64" fillId="27" borderId="0" xfId="372" applyNumberFormat="1" applyFont="1" applyFill="1" applyBorder="1" applyAlignment="1">
      <alignment horizontal="center"/>
    </xf>
    <xf numFmtId="0" fontId="64" fillId="28" borderId="0" xfId="43" applyFont="1" applyFill="1" applyAlignment="1">
      <alignment horizontal="left"/>
    </xf>
    <xf numFmtId="204" fontId="64" fillId="27" borderId="0" xfId="370" applyNumberFormat="1" applyFont="1" applyFill="1" applyBorder="1" applyAlignment="1">
      <alignment horizontal="center"/>
    </xf>
    <xf numFmtId="205" fontId="64" fillId="27" borderId="0" xfId="370" applyNumberFormat="1" applyFont="1" applyFill="1" applyAlignment="1">
      <alignment horizontal="center"/>
    </xf>
    <xf numFmtId="0" fontId="69" fillId="30" borderId="103" xfId="43" applyFont="1" applyFill="1" applyBorder="1" applyAlignment="1">
      <alignment horizontal="center" vertical="center" wrapText="1"/>
    </xf>
    <xf numFmtId="0" fontId="64" fillId="0" borderId="0" xfId="43" applyFont="1" applyFill="1" applyBorder="1"/>
    <xf numFmtId="174" fontId="64" fillId="0" borderId="0" xfId="370" applyFont="1" applyFill="1" applyBorder="1"/>
    <xf numFmtId="174" fontId="64" fillId="27" borderId="0" xfId="370" applyFont="1" applyFill="1"/>
    <xf numFmtId="174" fontId="52" fillId="27" borderId="0" xfId="370" applyFont="1" applyFill="1"/>
    <xf numFmtId="206" fontId="52" fillId="27" borderId="0" xfId="372" applyNumberFormat="1" applyFont="1" applyFill="1" applyAlignment="1">
      <alignment horizontal="center" vertical="center" wrapText="1"/>
    </xf>
    <xf numFmtId="0" fontId="64" fillId="0" borderId="104" xfId="43" applyFont="1" applyFill="1" applyBorder="1" applyAlignment="1">
      <alignment horizontal="left" vertical="center"/>
    </xf>
    <xf numFmtId="0" fontId="64" fillId="0" borderId="106" xfId="43" applyFont="1" applyFill="1" applyBorder="1" applyAlignment="1">
      <alignment horizontal="left" vertical="center"/>
    </xf>
    <xf numFmtId="0" fontId="64" fillId="0" borderId="0" xfId="43" applyFont="1" applyFill="1" applyBorder="1" applyAlignment="1">
      <alignment horizontal="left"/>
    </xf>
    <xf numFmtId="0" fontId="64" fillId="0" borderId="0" xfId="43" applyFont="1" applyFill="1" applyAlignment="1">
      <alignment horizontal="left"/>
    </xf>
    <xf numFmtId="0" fontId="52" fillId="28" borderId="0" xfId="43" applyFont="1" applyFill="1" applyAlignment="1">
      <alignment horizontal="left" vertical="center" wrapText="1"/>
    </xf>
    <xf numFmtId="0" fontId="52" fillId="28" borderId="0" xfId="43" applyFont="1" applyFill="1" applyAlignment="1">
      <alignment wrapText="1"/>
    </xf>
    <xf numFmtId="0" fontId="71" fillId="0" borderId="33" xfId="43" applyFont="1" applyFill="1" applyBorder="1"/>
    <xf numFmtId="14" fontId="54" fillId="27" borderId="0" xfId="43" applyNumberFormat="1" applyFont="1" applyFill="1" applyAlignment="1">
      <alignment vertical="center"/>
    </xf>
    <xf numFmtId="0" fontId="53" fillId="0" borderId="72" xfId="79" applyFont="1" applyFill="1" applyBorder="1" applyAlignment="1" applyProtection="1">
      <alignment horizontal="center" vertical="center"/>
    </xf>
    <xf numFmtId="0" fontId="56" fillId="28" borderId="0" xfId="43" applyFont="1" applyFill="1" applyAlignment="1">
      <alignment horizontal="center" vertical="center"/>
    </xf>
    <xf numFmtId="0" fontId="119" fillId="28" borderId="0" xfId="43" applyFont="1" applyFill="1" applyAlignment="1">
      <alignment horizontal="center" vertical="center"/>
    </xf>
    <xf numFmtId="0" fontId="88" fillId="0" borderId="20" xfId="43" applyFont="1" applyFill="1" applyBorder="1" applyAlignment="1">
      <alignment vertical="center"/>
    </xf>
    <xf numFmtId="3" fontId="52" fillId="0" borderId="15" xfId="43" quotePrefix="1" applyNumberFormat="1" applyFont="1" applyFill="1" applyBorder="1" applyAlignment="1">
      <alignment horizontal="right" vertical="center" indent="1"/>
    </xf>
    <xf numFmtId="3" fontId="52" fillId="0" borderId="15" xfId="43" applyNumberFormat="1" applyFont="1" applyFill="1" applyBorder="1" applyAlignment="1">
      <alignment horizontal="right" vertical="center" indent="1"/>
    </xf>
    <xf numFmtId="164" fontId="54" fillId="27" borderId="16" xfId="86" applyNumberFormat="1" applyFont="1" applyFill="1" applyBorder="1" applyAlignment="1">
      <alignment vertical="center"/>
    </xf>
    <xf numFmtId="171" fontId="52" fillId="0" borderId="0" xfId="0" applyNumberFormat="1" applyFont="1"/>
    <xf numFmtId="208" fontId="52" fillId="27" borderId="20" xfId="97" applyNumberFormat="1" applyFont="1" applyFill="1" applyBorder="1" applyAlignment="1">
      <alignment horizontal="center" vertical="center"/>
    </xf>
    <xf numFmtId="208" fontId="52" fillId="27" borderId="20" xfId="43" applyNumberFormat="1" applyFont="1" applyFill="1" applyBorder="1" applyAlignment="1">
      <alignment horizontal="center" vertical="center"/>
    </xf>
    <xf numFmtId="3" fontId="52" fillId="0" borderId="0" xfId="368" applyNumberFormat="1" applyFont="1"/>
    <xf numFmtId="1" fontId="88" fillId="0" borderId="65" xfId="43" applyNumberFormat="1" applyFont="1" applyFill="1" applyBorder="1" applyAlignment="1">
      <alignment horizontal="center" vertical="center"/>
    </xf>
    <xf numFmtId="3" fontId="52" fillId="0" borderId="0" xfId="43" applyNumberFormat="1" applyFont="1" applyFill="1"/>
    <xf numFmtId="0" fontId="133" fillId="27" borderId="0" xfId="43" applyFont="1" applyFill="1" applyAlignment="1" applyProtection="1">
      <alignment horizontal="left"/>
    </xf>
    <xf numFmtId="174" fontId="87" fillId="27" borderId="0" xfId="85" applyFont="1" applyFill="1" applyAlignment="1">
      <alignment vertical="center"/>
    </xf>
    <xf numFmtId="1" fontId="52" fillId="0" borderId="40" xfId="43" applyNumberFormat="1" applyFont="1" applyFill="1" applyBorder="1" applyAlignment="1">
      <alignment vertical="center"/>
    </xf>
    <xf numFmtId="0" fontId="52" fillId="0" borderId="89" xfId="43" applyFont="1" applyFill="1" applyBorder="1" applyAlignment="1">
      <alignment horizontal="left" vertical="center" indent="1"/>
    </xf>
    <xf numFmtId="0" fontId="52" fillId="0" borderId="0" xfId="43" applyFont="1" applyFill="1" applyBorder="1" applyAlignment="1">
      <alignment horizontal="left" vertical="center" indent="2"/>
    </xf>
    <xf numFmtId="0" fontId="81" fillId="0" borderId="0" xfId="43" applyFont="1" applyFill="1" applyBorder="1" applyAlignment="1">
      <alignment horizontal="left" vertical="center" indent="1"/>
    </xf>
    <xf numFmtId="172" fontId="114" fillId="30" borderId="33" xfId="43" applyNumberFormat="1" applyFont="1" applyFill="1" applyBorder="1" applyAlignment="1">
      <alignment horizontal="center"/>
    </xf>
    <xf numFmtId="0" fontId="114" fillId="30" borderId="25" xfId="43" applyNumberFormat="1" applyFont="1" applyFill="1" applyBorder="1" applyAlignment="1">
      <alignment horizontal="center"/>
    </xf>
    <xf numFmtId="0" fontId="114" fillId="30" borderId="36" xfId="43" applyFont="1" applyFill="1" applyBorder="1" applyAlignment="1">
      <alignment horizontal="center"/>
    </xf>
    <xf numFmtId="0" fontId="52" fillId="27" borderId="0" xfId="43" applyFont="1" applyFill="1" applyAlignment="1">
      <alignment horizontal="left" wrapText="1"/>
    </xf>
    <xf numFmtId="209" fontId="71" fillId="0" borderId="0" xfId="368" applyNumberFormat="1" applyFont="1" applyAlignment="1">
      <alignment vertical="center"/>
    </xf>
    <xf numFmtId="208" fontId="56" fillId="27" borderId="15" xfId="97" applyNumberFormat="1" applyFont="1" applyFill="1" applyBorder="1" applyAlignment="1">
      <alignment horizontal="center"/>
    </xf>
    <xf numFmtId="210" fontId="52" fillId="0" borderId="0" xfId="85" applyNumberFormat="1" applyFont="1"/>
    <xf numFmtId="3" fontId="52" fillId="27" borderId="0" xfId="43" applyNumberFormat="1" applyFont="1" applyFill="1" applyAlignment="1">
      <alignment vertical="center" wrapText="1"/>
    </xf>
    <xf numFmtId="177" fontId="52" fillId="0" borderId="0" xfId="368" applyNumberFormat="1" applyFont="1"/>
    <xf numFmtId="191" fontId="52" fillId="0" borderId="0" xfId="368" applyNumberFormat="1" applyFont="1"/>
    <xf numFmtId="3" fontId="80" fillId="28" borderId="0" xfId="43" applyNumberFormat="1" applyFont="1" applyFill="1"/>
    <xf numFmtId="174" fontId="71" fillId="27" borderId="0" xfId="85" applyFont="1" applyFill="1" applyAlignment="1">
      <alignment vertical="center"/>
    </xf>
    <xf numFmtId="174" fontId="52" fillId="27" borderId="0" xfId="85" applyFont="1" applyFill="1" applyAlignment="1">
      <alignment horizontal="center" vertical="center"/>
    </xf>
    <xf numFmtId="174" fontId="75" fillId="27" borderId="0" xfId="85" applyFont="1" applyFill="1" applyBorder="1"/>
    <xf numFmtId="172" fontId="75" fillId="27" borderId="0" xfId="43" applyNumberFormat="1" applyFont="1" applyFill="1" applyBorder="1"/>
    <xf numFmtId="211" fontId="55" fillId="0" borderId="0" xfId="43" applyNumberFormat="1" applyFont="1" applyFill="1"/>
    <xf numFmtId="0" fontId="52" fillId="27" borderId="0" xfId="43" applyFont="1" applyFill="1" applyBorder="1" applyAlignment="1">
      <alignment vertical="center" wrapText="1"/>
    </xf>
    <xf numFmtId="186" fontId="75" fillId="27" borderId="24" xfId="85" applyNumberFormat="1" applyFont="1" applyFill="1" applyBorder="1" applyAlignment="1">
      <alignment vertical="center"/>
    </xf>
    <xf numFmtId="10" fontId="75" fillId="28" borderId="15" xfId="97" applyNumberFormat="1" applyFont="1" applyFill="1" applyBorder="1" applyAlignment="1">
      <alignment horizontal="center" vertical="center"/>
    </xf>
    <xf numFmtId="0" fontId="64" fillId="0" borderId="44" xfId="43" applyFont="1" applyFill="1" applyBorder="1" applyAlignment="1">
      <alignment horizontal="left" vertical="center"/>
    </xf>
    <xf numFmtId="0" fontId="71" fillId="0" borderId="0" xfId="43" applyFont="1" applyFill="1" applyAlignment="1">
      <alignment horizontal="left" vertical="center" indent="2"/>
    </xf>
    <xf numFmtId="3" fontId="71" fillId="0" borderId="0" xfId="43" applyNumberFormat="1" applyFont="1" applyFill="1" applyAlignment="1">
      <alignment horizontal="left" vertical="center" indent="2"/>
    </xf>
    <xf numFmtId="4" fontId="52" fillId="0" borderId="26" xfId="43" applyNumberFormat="1" applyFont="1" applyFill="1" applyBorder="1" applyAlignment="1">
      <alignment horizontal="right" vertical="center"/>
    </xf>
    <xf numFmtId="172" fontId="80" fillId="28" borderId="0" xfId="43" applyNumberFormat="1" applyFont="1" applyFill="1"/>
    <xf numFmtId="174" fontId="54" fillId="27" borderId="0" xfId="85" applyFont="1" applyFill="1" applyAlignment="1">
      <alignment horizontal="center"/>
    </xf>
    <xf numFmtId="212" fontId="54" fillId="27" borderId="0" xfId="85" applyNumberFormat="1" applyFont="1" applyFill="1" applyAlignment="1">
      <alignment horizontal="center"/>
    </xf>
    <xf numFmtId="207" fontId="52" fillId="27" borderId="0" xfId="85" applyNumberFormat="1" applyFont="1" applyFill="1" applyAlignment="1">
      <alignment horizontal="center"/>
    </xf>
    <xf numFmtId="214" fontId="52" fillId="27" borderId="0" xfId="85" applyNumberFormat="1" applyFont="1" applyFill="1" applyAlignment="1">
      <alignment horizontal="center"/>
    </xf>
    <xf numFmtId="212" fontId="52" fillId="0" borderId="0" xfId="85" applyNumberFormat="1" applyFont="1" applyFill="1" applyAlignment="1">
      <alignment horizontal="center" vertical="center"/>
    </xf>
    <xf numFmtId="213" fontId="52" fillId="0" borderId="0" xfId="85" applyNumberFormat="1" applyFont="1" applyFill="1" applyAlignment="1">
      <alignment horizontal="center" vertical="center"/>
    </xf>
    <xf numFmtId="3" fontId="52" fillId="0" borderId="0" xfId="91" applyNumberFormat="1" applyFont="1" applyFill="1" applyAlignment="1">
      <alignment vertical="center" wrapText="1"/>
    </xf>
    <xf numFmtId="215" fontId="80" fillId="0" borderId="0" xfId="43" applyNumberFormat="1" applyFont="1" applyFill="1"/>
    <xf numFmtId="198" fontId="64" fillId="0" borderId="0" xfId="43" applyNumberFormat="1" applyFont="1" applyFill="1" applyAlignment="1">
      <alignment horizontal="right" vertical="center"/>
    </xf>
    <xf numFmtId="0" fontId="64" fillId="0" borderId="55" xfId="43" applyFont="1" applyFill="1" applyBorder="1" applyAlignment="1">
      <alignment vertical="center"/>
    </xf>
    <xf numFmtId="0" fontId="64" fillId="0" borderId="108" xfId="43" applyFont="1" applyFill="1" applyBorder="1" applyAlignment="1">
      <alignment vertical="center"/>
    </xf>
    <xf numFmtId="0" fontId="64" fillId="0" borderId="107" xfId="43" applyFont="1" applyFill="1" applyBorder="1" applyAlignment="1">
      <alignment vertical="center"/>
    </xf>
    <xf numFmtId="3" fontId="71" fillId="0" borderId="0" xfId="368" applyNumberFormat="1" applyFont="1" applyAlignment="1">
      <alignment vertical="center"/>
    </xf>
    <xf numFmtId="174" fontId="52" fillId="28" borderId="14" xfId="85" applyFont="1" applyFill="1" applyBorder="1" applyAlignment="1">
      <alignment wrapText="1"/>
    </xf>
    <xf numFmtId="174" fontId="64" fillId="0" borderId="0" xfId="85" applyNumberFormat="1" applyFont="1" applyFill="1" applyAlignment="1">
      <alignment horizontal="center" vertical="center"/>
    </xf>
    <xf numFmtId="3" fontId="52" fillId="0" borderId="0" xfId="43" applyNumberFormat="1" applyFont="1" applyFill="1" applyAlignment="1">
      <alignment horizontal="center"/>
    </xf>
    <xf numFmtId="198" fontId="71" fillId="0" borderId="0" xfId="85" applyNumberFormat="1" applyFont="1" applyFill="1" applyAlignment="1">
      <alignment horizontal="center"/>
    </xf>
    <xf numFmtId="0" fontId="72" fillId="0" borderId="0" xfId="43" applyFont="1" applyFill="1" applyAlignment="1">
      <alignment vertical="center"/>
    </xf>
    <xf numFmtId="172" fontId="75" fillId="0" borderId="15" xfId="43" applyNumberFormat="1" applyFont="1" applyFill="1" applyBorder="1" applyAlignment="1">
      <alignment horizontal="center"/>
    </xf>
    <xf numFmtId="172" fontId="75" fillId="0" borderId="15" xfId="43" applyNumberFormat="1" applyFont="1" applyFill="1" applyBorder="1" applyAlignment="1">
      <alignment horizontal="center" vertical="center"/>
    </xf>
    <xf numFmtId="172" fontId="75" fillId="0" borderId="51" xfId="43" applyNumberFormat="1" applyFont="1" applyFill="1" applyBorder="1" applyAlignment="1">
      <alignment horizontal="center" vertical="center"/>
    </xf>
    <xf numFmtId="10" fontId="136" fillId="27" borderId="21" xfId="372" applyNumberFormat="1" applyFont="1" applyFill="1" applyBorder="1" applyAlignment="1" applyProtection="1">
      <alignment horizontal="center"/>
    </xf>
    <xf numFmtId="10" fontId="137" fillId="27" borderId="21" xfId="372" applyNumberFormat="1" applyFont="1" applyFill="1" applyBorder="1" applyAlignment="1" applyProtection="1">
      <alignment horizontal="center"/>
    </xf>
    <xf numFmtId="216" fontId="64" fillId="27" borderId="33" xfId="85" applyNumberFormat="1" applyFont="1" applyFill="1" applyBorder="1" applyAlignment="1">
      <alignment horizontal="center" vertical="center"/>
    </xf>
    <xf numFmtId="216" fontId="64" fillId="27" borderId="16" xfId="85" applyNumberFormat="1" applyFont="1" applyFill="1" applyBorder="1" applyAlignment="1">
      <alignment horizontal="center" vertical="center"/>
    </xf>
    <xf numFmtId="216" fontId="93" fillId="30" borderId="15" xfId="85" applyNumberFormat="1" applyFont="1" applyFill="1" applyBorder="1" applyAlignment="1">
      <alignment vertical="center"/>
    </xf>
    <xf numFmtId="216" fontId="57" fillId="27" borderId="15" xfId="85" applyNumberFormat="1" applyFont="1" applyFill="1" applyBorder="1"/>
    <xf numFmtId="216" fontId="52" fillId="27" borderId="15" xfId="85" applyNumberFormat="1" applyFont="1" applyFill="1" applyBorder="1"/>
    <xf numFmtId="216" fontId="52" fillId="27" borderId="16" xfId="85" applyNumberFormat="1" applyFont="1" applyFill="1" applyBorder="1"/>
    <xf numFmtId="216" fontId="63" fillId="27" borderId="15" xfId="85" applyNumberFormat="1" applyFont="1" applyFill="1" applyBorder="1"/>
    <xf numFmtId="216" fontId="63" fillId="27" borderId="16" xfId="85" applyNumberFormat="1" applyFont="1" applyFill="1" applyBorder="1"/>
    <xf numFmtId="216" fontId="64" fillId="27" borderId="15" xfId="85" applyNumberFormat="1" applyFont="1" applyFill="1" applyBorder="1" applyAlignment="1"/>
    <xf numFmtId="216" fontId="54" fillId="27" borderId="15" xfId="85" applyNumberFormat="1" applyFont="1" applyFill="1" applyBorder="1" applyAlignment="1">
      <alignment vertical="center"/>
    </xf>
    <xf numFmtId="216" fontId="64" fillId="27" borderId="16" xfId="85" applyNumberFormat="1" applyFont="1" applyFill="1" applyBorder="1" applyAlignment="1"/>
    <xf numFmtId="216" fontId="52" fillId="27" borderId="15" xfId="85" applyNumberFormat="1" applyFont="1" applyFill="1" applyBorder="1" applyAlignment="1">
      <alignment horizontal="right" vertical="center"/>
    </xf>
    <xf numFmtId="216" fontId="52" fillId="27" borderId="15" xfId="85" applyNumberFormat="1" applyFont="1" applyFill="1" applyBorder="1" applyAlignment="1">
      <alignment horizontal="right"/>
    </xf>
    <xf numFmtId="216" fontId="52" fillId="27" borderId="16" xfId="85" applyNumberFormat="1" applyFont="1" applyFill="1" applyBorder="1" applyAlignment="1">
      <alignment horizontal="right"/>
    </xf>
    <xf numFmtId="216" fontId="52" fillId="27" borderId="15" xfId="85" applyNumberFormat="1" applyFont="1" applyFill="1" applyBorder="1" applyAlignment="1">
      <alignment vertical="center"/>
    </xf>
    <xf numFmtId="216" fontId="52" fillId="27" borderId="16" xfId="85" applyNumberFormat="1" applyFont="1" applyFill="1" applyBorder="1" applyAlignment="1">
      <alignment vertical="center"/>
    </xf>
    <xf numFmtId="216" fontId="54" fillId="27" borderId="15" xfId="85" applyNumberFormat="1" applyFont="1" applyFill="1" applyBorder="1" applyAlignment="1">
      <alignment wrapText="1"/>
    </xf>
    <xf numFmtId="216" fontId="54" fillId="27" borderId="16" xfId="85" applyNumberFormat="1" applyFont="1" applyFill="1" applyBorder="1" applyAlignment="1"/>
    <xf numFmtId="216" fontId="54" fillId="27" borderId="16" xfId="85" applyNumberFormat="1" applyFont="1" applyFill="1" applyBorder="1" applyAlignment="1">
      <alignment vertical="center"/>
    </xf>
    <xf numFmtId="216" fontId="54" fillId="27" borderId="15" xfId="85" applyNumberFormat="1" applyFont="1" applyFill="1" applyBorder="1" applyAlignment="1"/>
    <xf numFmtId="216" fontId="75" fillId="27" borderId="15" xfId="85" applyNumberFormat="1" applyFont="1" applyFill="1" applyBorder="1" applyAlignment="1">
      <alignment vertical="center"/>
    </xf>
    <xf numFmtId="216" fontId="75" fillId="27" borderId="16" xfId="85" applyNumberFormat="1" applyFont="1" applyFill="1" applyBorder="1" applyAlignment="1">
      <alignment vertical="center"/>
    </xf>
    <xf numFmtId="216" fontId="54" fillId="27" borderId="15" xfId="85" applyNumberFormat="1" applyFont="1" applyFill="1" applyBorder="1" applyAlignment="1">
      <alignment horizontal="right" vertical="center"/>
    </xf>
    <xf numFmtId="216" fontId="115" fillId="27" borderId="15" xfId="85" applyNumberFormat="1" applyFont="1" applyFill="1" applyBorder="1" applyAlignment="1"/>
    <xf numFmtId="216" fontId="115" fillId="27" borderId="16" xfId="85" applyNumberFormat="1" applyFont="1" applyFill="1" applyBorder="1" applyAlignment="1"/>
    <xf numFmtId="216" fontId="71" fillId="27" borderId="15" xfId="85" applyNumberFormat="1" applyFont="1" applyFill="1" applyBorder="1" applyAlignment="1">
      <alignment horizontal="right"/>
    </xf>
    <xf numFmtId="216" fontId="71" fillId="27" borderId="16" xfId="85" applyNumberFormat="1" applyFont="1" applyFill="1" applyBorder="1" applyAlignment="1">
      <alignment horizontal="right"/>
    </xf>
    <xf numFmtId="216" fontId="63" fillId="28" borderId="15" xfId="85" applyNumberFormat="1" applyFont="1" applyFill="1" applyBorder="1" applyAlignment="1">
      <alignment vertical="center"/>
    </xf>
    <xf numFmtId="216" fontId="64" fillId="28" borderId="15" xfId="85" applyNumberFormat="1" applyFont="1" applyFill="1" applyBorder="1" applyAlignment="1"/>
    <xf numFmtId="216" fontId="93" fillId="30" borderId="15" xfId="85" applyNumberFormat="1" applyFont="1" applyFill="1" applyBorder="1" applyAlignment="1">
      <alignment horizontal="right" vertical="center"/>
    </xf>
    <xf numFmtId="216" fontId="72" fillId="0" borderId="25" xfId="85" applyNumberFormat="1" applyFont="1" applyFill="1" applyBorder="1"/>
    <xf numFmtId="3" fontId="64" fillId="27" borderId="33" xfId="85" applyNumberFormat="1" applyFont="1" applyFill="1" applyBorder="1" applyAlignment="1">
      <alignment horizontal="center" vertical="center"/>
    </xf>
    <xf numFmtId="3" fontId="64" fillId="27" borderId="16" xfId="85" applyNumberFormat="1" applyFont="1" applyFill="1" applyBorder="1" applyAlignment="1">
      <alignment horizontal="center" vertical="center"/>
    </xf>
    <xf numFmtId="3" fontId="93" fillId="30" borderId="15" xfId="85" applyNumberFormat="1" applyFont="1" applyFill="1" applyBorder="1" applyAlignment="1">
      <alignment vertical="center"/>
    </xf>
    <xf numFmtId="3" fontId="57" fillId="27" borderId="15" xfId="85" applyNumberFormat="1" applyFont="1" applyFill="1" applyBorder="1"/>
    <xf numFmtId="3" fontId="52" fillId="27" borderId="15" xfId="85" applyNumberFormat="1" applyFont="1" applyFill="1" applyBorder="1"/>
    <xf numFmtId="3" fontId="52" fillId="27" borderId="16" xfId="85" applyNumberFormat="1" applyFont="1" applyFill="1" applyBorder="1"/>
    <xf numFmtId="3" fontId="63" fillId="27" borderId="15" xfId="85" applyNumberFormat="1" applyFont="1" applyFill="1" applyBorder="1"/>
    <xf numFmtId="3" fontId="63" fillId="27" borderId="16" xfId="85" applyNumberFormat="1" applyFont="1" applyFill="1" applyBorder="1"/>
    <xf numFmtId="3" fontId="64" fillId="27" borderId="15" xfId="85" applyNumberFormat="1" applyFont="1" applyFill="1" applyBorder="1" applyAlignment="1"/>
    <xf numFmtId="3" fontId="54" fillId="27" borderId="15" xfId="85" applyNumberFormat="1" applyFont="1" applyFill="1" applyBorder="1" applyAlignment="1">
      <alignment vertical="center"/>
    </xf>
    <xf numFmtId="3" fontId="64" fillId="27" borderId="16" xfId="85" applyNumberFormat="1" applyFont="1" applyFill="1" applyBorder="1" applyAlignment="1"/>
    <xf numFmtId="3" fontId="52" fillId="27" borderId="15" xfId="85" applyNumberFormat="1" applyFont="1" applyFill="1" applyBorder="1" applyAlignment="1">
      <alignment horizontal="right" vertical="center"/>
    </xf>
    <xf numFmtId="3" fontId="52" fillId="27" borderId="15" xfId="85" applyNumberFormat="1" applyFont="1" applyFill="1" applyBorder="1" applyAlignment="1">
      <alignment horizontal="right"/>
    </xf>
    <xf numFmtId="3" fontId="52" fillId="27" borderId="16" xfId="85" applyNumberFormat="1" applyFont="1" applyFill="1" applyBorder="1" applyAlignment="1">
      <alignment horizontal="right"/>
    </xf>
    <xf numFmtId="3" fontId="52" fillId="27" borderId="15" xfId="85" applyNumberFormat="1" applyFont="1" applyFill="1" applyBorder="1" applyAlignment="1">
      <alignment vertical="center"/>
    </xf>
    <xf numFmtId="3" fontId="52" fillId="27" borderId="16" xfId="85" applyNumberFormat="1" applyFont="1" applyFill="1" applyBorder="1" applyAlignment="1">
      <alignment vertical="center"/>
    </xf>
    <xf numFmtId="3" fontId="54" fillId="27" borderId="15" xfId="85" applyNumberFormat="1" applyFont="1" applyFill="1" applyBorder="1" applyAlignment="1">
      <alignment vertical="center" wrapText="1"/>
    </xf>
    <xf numFmtId="3" fontId="54" fillId="27" borderId="16" xfId="85" applyNumberFormat="1" applyFont="1" applyFill="1" applyBorder="1" applyAlignment="1">
      <alignment vertical="center"/>
    </xf>
    <xf numFmtId="3" fontId="115" fillId="27" borderId="15" xfId="85" applyNumberFormat="1" applyFont="1" applyFill="1" applyBorder="1" applyAlignment="1"/>
    <xf numFmtId="3" fontId="115" fillId="27" borderId="16" xfId="85" applyNumberFormat="1" applyFont="1" applyFill="1" applyBorder="1" applyAlignment="1"/>
    <xf numFmtId="3" fontId="52" fillId="27" borderId="16" xfId="85" applyNumberFormat="1" applyFont="1" applyFill="1" applyBorder="1" applyAlignment="1">
      <alignment horizontal="right" vertical="center"/>
    </xf>
    <xf numFmtId="3" fontId="63" fillId="28" borderId="15" xfId="377" applyNumberFormat="1" applyFont="1" applyFill="1" applyBorder="1" applyAlignment="1">
      <alignment vertical="center"/>
    </xf>
    <xf numFmtId="3" fontId="64" fillId="28" borderId="15" xfId="85" applyNumberFormat="1" applyFont="1" applyFill="1" applyBorder="1" applyAlignment="1"/>
    <xf numFmtId="3" fontId="93" fillId="30" borderId="15" xfId="85" applyNumberFormat="1" applyFont="1" applyFill="1" applyBorder="1" applyAlignment="1">
      <alignment horizontal="right" vertical="center"/>
    </xf>
    <xf numFmtId="3" fontId="72" fillId="0" borderId="25" xfId="85" applyNumberFormat="1" applyFont="1" applyFill="1" applyBorder="1"/>
    <xf numFmtId="192" fontId="52" fillId="27" borderId="0" xfId="43" applyNumberFormat="1" applyFont="1" applyFill="1"/>
    <xf numFmtId="3" fontId="52" fillId="27" borderId="20" xfId="432" applyNumberFormat="1" applyFont="1" applyFill="1" applyBorder="1"/>
    <xf numFmtId="0" fontId="70" fillId="30" borderId="54" xfId="43" applyFont="1" applyFill="1" applyBorder="1" applyAlignment="1">
      <alignment horizontal="left" vertical="center"/>
    </xf>
    <xf numFmtId="0" fontId="70" fillId="30" borderId="55" xfId="43" applyFont="1" applyFill="1" applyBorder="1" applyAlignment="1">
      <alignment horizontal="left" vertical="center"/>
    </xf>
    <xf numFmtId="0" fontId="70" fillId="30" borderId="81" xfId="43" applyFont="1" applyFill="1" applyBorder="1" applyAlignment="1">
      <alignment horizontal="left" vertical="center"/>
    </xf>
    <xf numFmtId="0" fontId="70" fillId="30" borderId="82" xfId="43" applyFont="1" applyFill="1" applyBorder="1" applyAlignment="1">
      <alignment horizontal="left" vertical="center"/>
    </xf>
    <xf numFmtId="0" fontId="113" fillId="30" borderId="44" xfId="43" applyFont="1" applyFill="1" applyBorder="1" applyAlignment="1">
      <alignment horizontal="center" vertical="center" wrapText="1"/>
    </xf>
    <xf numFmtId="0" fontId="113" fillId="30" borderId="68" xfId="43" applyFont="1" applyFill="1" applyBorder="1" applyAlignment="1">
      <alignment horizontal="center" vertical="center" wrapText="1"/>
    </xf>
    <xf numFmtId="0" fontId="63" fillId="27" borderId="44" xfId="43" applyFont="1" applyFill="1" applyBorder="1" applyAlignment="1">
      <alignment horizontal="center" vertical="center" wrapText="1"/>
    </xf>
    <xf numFmtId="0" fontId="63" fillId="27" borderId="68" xfId="43" applyFont="1" applyFill="1" applyBorder="1" applyAlignment="1">
      <alignment horizontal="center" vertical="center" wrapText="1"/>
    </xf>
    <xf numFmtId="0" fontId="52" fillId="28" borderId="0" xfId="43" applyFont="1" applyFill="1" applyAlignment="1">
      <alignment horizontal="left" vertical="center" wrapText="1"/>
    </xf>
    <xf numFmtId="0" fontId="56" fillId="27" borderId="0" xfId="43" applyFont="1" applyFill="1" applyAlignment="1">
      <alignment horizontal="center" vertical="center"/>
    </xf>
    <xf numFmtId="0" fontId="63" fillId="27" borderId="0" xfId="43" applyFont="1" applyFill="1" applyAlignment="1">
      <alignment horizontal="center" vertical="center"/>
    </xf>
    <xf numFmtId="0" fontId="52" fillId="0" borderId="0" xfId="368" applyFont="1" applyFill="1" applyAlignment="1">
      <alignment horizontal="left" vertical="center" wrapText="1"/>
    </xf>
    <xf numFmtId="0" fontId="52" fillId="27" borderId="0" xfId="43" applyFont="1" applyFill="1" applyAlignment="1">
      <alignment horizontal="left" wrapText="1"/>
    </xf>
    <xf numFmtId="0" fontId="52" fillId="28" borderId="0" xfId="43" applyFont="1" applyFill="1" applyAlignment="1">
      <alignment horizontal="left" wrapText="1"/>
    </xf>
    <xf numFmtId="10" fontId="75" fillId="27" borderId="33" xfId="97" applyNumberFormat="1" applyFont="1" applyFill="1" applyBorder="1" applyAlignment="1">
      <alignment horizontal="center" vertical="center" wrapText="1"/>
    </xf>
    <xf numFmtId="10" fontId="75" fillId="27" borderId="25" xfId="97" applyNumberFormat="1" applyFont="1" applyFill="1" applyBorder="1" applyAlignment="1">
      <alignment horizontal="center" vertical="center" wrapText="1"/>
    </xf>
    <xf numFmtId="0" fontId="52" fillId="27" borderId="0" xfId="43" applyFont="1" applyFill="1" applyBorder="1" applyAlignment="1">
      <alignment horizontal="left" vertical="center" wrapText="1"/>
    </xf>
    <xf numFmtId="0" fontId="52" fillId="0" borderId="0" xfId="43" applyFont="1" applyFill="1" applyBorder="1" applyAlignment="1">
      <alignment horizontal="left" vertical="center"/>
    </xf>
    <xf numFmtId="0" fontId="52" fillId="0" borderId="0" xfId="43" applyFont="1" applyFill="1" applyBorder="1" applyAlignment="1">
      <alignment horizontal="left" vertical="center" wrapText="1"/>
    </xf>
    <xf numFmtId="174" fontId="52" fillId="27" borderId="0" xfId="375" applyNumberFormat="1" applyFont="1" applyFill="1" applyAlignment="1">
      <alignment horizontal="left" wrapText="1"/>
    </xf>
    <xf numFmtId="0" fontId="91" fillId="30" borderId="23" xfId="43" applyFont="1" applyFill="1" applyBorder="1" applyAlignment="1">
      <alignment horizontal="center" vertical="center"/>
    </xf>
    <xf numFmtId="0" fontId="91" fillId="30" borderId="49" xfId="43" applyFont="1" applyFill="1" applyBorder="1" applyAlignment="1">
      <alignment horizontal="center" vertical="center"/>
    </xf>
    <xf numFmtId="0" fontId="91" fillId="30" borderId="76" xfId="43" applyFont="1" applyFill="1" applyBorder="1" applyAlignment="1">
      <alignment horizontal="center" vertical="center"/>
    </xf>
    <xf numFmtId="178" fontId="91" fillId="30" borderId="27" xfId="43" applyNumberFormat="1" applyFont="1" applyFill="1" applyBorder="1" applyAlignment="1" applyProtection="1">
      <alignment horizontal="center" vertical="center" wrapText="1"/>
    </xf>
    <xf numFmtId="178" fontId="91" fillId="30" borderId="43" xfId="43" applyNumberFormat="1" applyFont="1" applyFill="1" applyBorder="1" applyAlignment="1" applyProtection="1">
      <alignment horizontal="center" vertical="center" wrapText="1"/>
    </xf>
    <xf numFmtId="178" fontId="91" fillId="30" borderId="57" xfId="43" applyNumberFormat="1" applyFont="1" applyFill="1" applyBorder="1" applyAlignment="1" applyProtection="1">
      <alignment horizontal="center" vertical="center" wrapText="1"/>
    </xf>
    <xf numFmtId="178" fontId="91" fillId="30" borderId="79" xfId="43" applyNumberFormat="1" applyFont="1" applyFill="1" applyBorder="1" applyAlignment="1" applyProtection="1">
      <alignment horizontal="center" vertical="center" wrapText="1"/>
    </xf>
    <xf numFmtId="178" fontId="56" fillId="28" borderId="0" xfId="43" applyNumberFormat="1" applyFont="1" applyFill="1" applyBorder="1" applyAlignment="1" applyProtection="1">
      <alignment horizontal="center" vertical="center"/>
    </xf>
    <xf numFmtId="178" fontId="63" fillId="28" borderId="0" xfId="43" applyNumberFormat="1" applyFont="1" applyFill="1" applyBorder="1" applyAlignment="1" applyProtection="1">
      <alignment horizontal="center" vertical="center"/>
    </xf>
    <xf numFmtId="178" fontId="91" fillId="30" borderId="27" xfId="43" applyNumberFormat="1" applyFont="1" applyFill="1" applyBorder="1" applyAlignment="1" applyProtection="1">
      <alignment horizontal="center" vertical="center"/>
    </xf>
    <xf numFmtId="178" fontId="91" fillId="30" borderId="43" xfId="43" applyNumberFormat="1" applyFont="1" applyFill="1" applyBorder="1" applyAlignment="1" applyProtection="1">
      <alignment horizontal="center" vertical="center"/>
    </xf>
    <xf numFmtId="178" fontId="91" fillId="30" borderId="57" xfId="43" applyNumberFormat="1" applyFont="1" applyFill="1" applyBorder="1" applyAlignment="1" applyProtection="1">
      <alignment horizontal="center" vertical="center"/>
    </xf>
    <xf numFmtId="178" fontId="91" fillId="30" borderId="79" xfId="43" applyNumberFormat="1" applyFont="1" applyFill="1" applyBorder="1" applyAlignment="1" applyProtection="1">
      <alignment horizontal="center" vertical="center"/>
    </xf>
    <xf numFmtId="0" fontId="56" fillId="0" borderId="0" xfId="43" applyFont="1" applyFill="1" applyAlignment="1">
      <alignment horizontal="center" vertical="center"/>
    </xf>
    <xf numFmtId="0" fontId="54" fillId="27" borderId="0" xfId="43" applyFont="1" applyFill="1" applyAlignment="1">
      <alignment horizontal="center" vertical="center"/>
    </xf>
    <xf numFmtId="0" fontId="58" fillId="0" borderId="0" xfId="43" applyFont="1" applyFill="1" applyAlignment="1">
      <alignment horizontal="left" vertical="center" wrapText="1"/>
    </xf>
    <xf numFmtId="0" fontId="52" fillId="0" borderId="0" xfId="43" applyFont="1" applyFill="1" applyAlignment="1">
      <alignment horizontal="left" wrapText="1"/>
    </xf>
    <xf numFmtId="3" fontId="107" fillId="30" borderId="18" xfId="43" applyNumberFormat="1" applyFont="1" applyFill="1" applyBorder="1" applyAlignment="1">
      <alignment horizontal="center" vertical="center"/>
    </xf>
    <xf numFmtId="3" fontId="107" fillId="30" borderId="97" xfId="43" applyNumberFormat="1" applyFont="1" applyFill="1" applyBorder="1" applyAlignment="1">
      <alignment horizontal="center" vertical="center"/>
    </xf>
    <xf numFmtId="14" fontId="54" fillId="27" borderId="0" xfId="43" applyNumberFormat="1" applyFont="1" applyFill="1" applyAlignment="1">
      <alignment horizontal="center" vertical="center"/>
    </xf>
    <xf numFmtId="0" fontId="92" fillId="30" borderId="28" xfId="43" applyFont="1" applyFill="1" applyBorder="1" applyAlignment="1">
      <alignment horizontal="center" vertical="center" wrapText="1"/>
    </xf>
    <xf numFmtId="0" fontId="92" fillId="30" borderId="19" xfId="43" applyFont="1" applyFill="1" applyBorder="1" applyAlignment="1">
      <alignment horizontal="center" vertical="center" wrapText="1"/>
    </xf>
    <xf numFmtId="0" fontId="92" fillId="30" borderId="39" xfId="43" applyFont="1" applyFill="1" applyBorder="1" applyAlignment="1">
      <alignment horizontal="center" vertical="center" wrapText="1"/>
    </xf>
    <xf numFmtId="0" fontId="92" fillId="30" borderId="34" xfId="43" applyFont="1" applyFill="1" applyBorder="1" applyAlignment="1">
      <alignment horizontal="center" vertical="center"/>
    </xf>
    <xf numFmtId="0" fontId="92" fillId="30" borderId="20" xfId="43" applyFont="1" applyFill="1" applyBorder="1" applyAlignment="1">
      <alignment horizontal="center" vertical="center"/>
    </xf>
    <xf numFmtId="0" fontId="92" fillId="30" borderId="41" xfId="43" applyFont="1" applyFill="1" applyBorder="1" applyAlignment="1">
      <alignment horizontal="center" vertical="center"/>
    </xf>
    <xf numFmtId="0" fontId="92" fillId="30" borderId="64" xfId="43" applyFont="1" applyFill="1" applyBorder="1" applyAlignment="1">
      <alignment horizontal="center" vertical="center"/>
    </xf>
    <xf numFmtId="0" fontId="92" fillId="30" borderId="65" xfId="43" applyFont="1" applyFill="1" applyBorder="1" applyAlignment="1">
      <alignment horizontal="center" vertical="center"/>
    </xf>
    <xf numFmtId="0" fontId="92" fillId="30" borderId="66" xfId="43" applyFont="1" applyFill="1" applyBorder="1" applyAlignment="1">
      <alignment horizontal="center" vertical="center"/>
    </xf>
    <xf numFmtId="3" fontId="92" fillId="30" borderId="33" xfId="43" applyNumberFormat="1" applyFont="1" applyFill="1" applyBorder="1" applyAlignment="1">
      <alignment horizontal="center" vertical="center" wrapText="1"/>
    </xf>
    <xf numFmtId="3" fontId="92" fillId="30" borderId="15" xfId="43" applyNumberFormat="1" applyFont="1" applyFill="1" applyBorder="1" applyAlignment="1">
      <alignment horizontal="center" vertical="center" wrapText="1"/>
    </xf>
    <xf numFmtId="3" fontId="92" fillId="30" borderId="51" xfId="43" applyNumberFormat="1" applyFont="1" applyFill="1" applyBorder="1" applyAlignment="1">
      <alignment horizontal="center" vertical="center" wrapText="1"/>
    </xf>
    <xf numFmtId="0" fontId="70" fillId="30" borderId="30" xfId="43" applyFont="1" applyFill="1" applyBorder="1" applyAlignment="1">
      <alignment horizontal="center"/>
    </xf>
    <xf numFmtId="0" fontId="70" fillId="30" borderId="62" xfId="43" applyFont="1" applyFill="1" applyBorder="1" applyAlignment="1">
      <alignment horizontal="center"/>
    </xf>
    <xf numFmtId="192" fontId="56" fillId="27" borderId="0" xfId="86" applyNumberFormat="1" applyFont="1" applyFill="1" applyAlignment="1">
      <alignment horizontal="center" vertical="center"/>
    </xf>
    <xf numFmtId="0" fontId="92" fillId="30" borderId="27" xfId="43" applyFont="1" applyFill="1" applyBorder="1" applyAlignment="1">
      <alignment horizontal="center" vertical="center" wrapText="1"/>
    </xf>
    <xf numFmtId="0" fontId="92" fillId="30" borderId="14" xfId="43" applyFont="1" applyFill="1" applyBorder="1" applyAlignment="1">
      <alignment horizontal="center" vertical="center" wrapText="1"/>
    </xf>
    <xf numFmtId="0" fontId="92" fillId="30" borderId="57" xfId="43" applyFont="1" applyFill="1" applyBorder="1" applyAlignment="1">
      <alignment horizontal="center" vertical="center" wrapText="1"/>
    </xf>
    <xf numFmtId="0" fontId="92" fillId="30" borderId="34" xfId="43" applyFont="1" applyFill="1" applyBorder="1" applyAlignment="1">
      <alignment horizontal="center" vertical="center" wrapText="1"/>
    </xf>
    <xf numFmtId="0" fontId="92" fillId="30" borderId="20" xfId="43" applyFont="1" applyFill="1" applyBorder="1" applyAlignment="1">
      <alignment horizontal="center" vertical="center" wrapText="1"/>
    </xf>
    <xf numFmtId="0" fontId="92" fillId="30" borderId="41" xfId="43" applyFont="1" applyFill="1" applyBorder="1" applyAlignment="1">
      <alignment horizontal="center" vertical="center" wrapText="1"/>
    </xf>
    <xf numFmtId="0" fontId="70" fillId="30" borderId="30" xfId="43" applyFont="1" applyFill="1" applyBorder="1" applyAlignment="1">
      <alignment horizontal="center" vertical="center"/>
    </xf>
    <xf numFmtId="0" fontId="70" fillId="30" borderId="62" xfId="43" applyFont="1" applyFill="1" applyBorder="1" applyAlignment="1">
      <alignment horizontal="center" vertical="center"/>
    </xf>
    <xf numFmtId="173" fontId="56" fillId="27" borderId="0" xfId="86" applyFont="1" applyFill="1" applyAlignment="1">
      <alignment horizontal="center" vertical="center"/>
    </xf>
    <xf numFmtId="0" fontId="52" fillId="27" borderId="0" xfId="43" applyFont="1" applyFill="1" applyAlignment="1">
      <alignment horizontal="left" vertical="center"/>
    </xf>
    <xf numFmtId="0" fontId="70" fillId="30" borderId="23" xfId="43" applyFont="1" applyFill="1" applyBorder="1" applyAlignment="1">
      <alignment horizontal="center" vertical="center"/>
    </xf>
    <xf numFmtId="0" fontId="70" fillId="30" borderId="49" xfId="43" applyFont="1" applyFill="1" applyBorder="1" applyAlignment="1">
      <alignment horizontal="center" vertical="center"/>
    </xf>
    <xf numFmtId="172" fontId="56" fillId="27" borderId="0" xfId="86" applyNumberFormat="1" applyFont="1" applyFill="1" applyBorder="1" applyAlignment="1">
      <alignment horizontal="center" vertical="center"/>
    </xf>
    <xf numFmtId="15" fontId="54" fillId="27" borderId="0" xfId="86" applyNumberFormat="1" applyFont="1" applyFill="1" applyAlignment="1">
      <alignment horizontal="center" vertical="center"/>
    </xf>
    <xf numFmtId="0" fontId="92" fillId="30" borderId="28" xfId="43" applyFont="1" applyFill="1" applyBorder="1" applyAlignment="1">
      <alignment horizontal="center" vertical="center"/>
    </xf>
    <xf numFmtId="0" fontId="92" fillId="30" borderId="19" xfId="43" applyFont="1" applyFill="1" applyBorder="1" applyAlignment="1">
      <alignment horizontal="center" vertical="center"/>
    </xf>
    <xf numFmtId="0" fontId="92" fillId="30" borderId="31" xfId="43" applyFont="1" applyFill="1" applyBorder="1" applyAlignment="1">
      <alignment horizontal="center" vertical="center"/>
    </xf>
    <xf numFmtId="0" fontId="92" fillId="30" borderId="29" xfId="43" applyFont="1" applyFill="1" applyBorder="1" applyAlignment="1">
      <alignment horizontal="center" vertical="center" wrapText="1"/>
    </xf>
    <xf numFmtId="0" fontId="92" fillId="30" borderId="21" xfId="43" applyFont="1" applyFill="1" applyBorder="1" applyAlignment="1">
      <alignment horizontal="center" vertical="center" wrapText="1"/>
    </xf>
    <xf numFmtId="0" fontId="92" fillId="30" borderId="32" xfId="43" applyFont="1" applyFill="1" applyBorder="1" applyAlignment="1">
      <alignment horizontal="center" vertical="center" wrapText="1"/>
    </xf>
    <xf numFmtId="3" fontId="92" fillId="30" borderId="34" xfId="43" applyNumberFormat="1" applyFont="1" applyFill="1" applyBorder="1" applyAlignment="1">
      <alignment horizontal="center" vertical="center" wrapText="1"/>
    </xf>
    <xf numFmtId="3" fontId="92" fillId="30" borderId="20" xfId="43" applyNumberFormat="1" applyFont="1" applyFill="1" applyBorder="1" applyAlignment="1">
      <alignment horizontal="center" vertical="center" wrapText="1"/>
    </xf>
    <xf numFmtId="3" fontId="92" fillId="30" borderId="35" xfId="43" applyNumberFormat="1" applyFont="1" applyFill="1" applyBorder="1" applyAlignment="1">
      <alignment horizontal="center" vertical="center" wrapText="1"/>
    </xf>
    <xf numFmtId="3" fontId="76" fillId="30" borderId="43" xfId="43" applyNumberFormat="1" applyFont="1" applyFill="1" applyBorder="1" applyAlignment="1">
      <alignment horizontal="center" vertical="center" wrapText="1"/>
    </xf>
    <xf numFmtId="3" fontId="76" fillId="30" borderId="16" xfId="43" applyNumberFormat="1" applyFont="1" applyFill="1" applyBorder="1" applyAlignment="1">
      <alignment horizontal="center" vertical="center" wrapText="1"/>
    </xf>
    <xf numFmtId="3" fontId="76" fillId="30" borderId="36" xfId="43" applyNumberFormat="1" applyFont="1" applyFill="1" applyBorder="1" applyAlignment="1">
      <alignment horizontal="center" vertical="center" wrapText="1"/>
    </xf>
    <xf numFmtId="3" fontId="92" fillId="30" borderId="25" xfId="43" applyNumberFormat="1" applyFont="1" applyFill="1" applyBorder="1" applyAlignment="1">
      <alignment horizontal="center" vertical="center" wrapText="1"/>
    </xf>
    <xf numFmtId="172" fontId="56" fillId="27" borderId="0" xfId="86" applyNumberFormat="1" applyFont="1" applyFill="1" applyAlignment="1">
      <alignment horizontal="center" vertical="center"/>
    </xf>
    <xf numFmtId="0" fontId="76" fillId="30" borderId="28" xfId="43" applyFont="1" applyFill="1" applyBorder="1" applyAlignment="1">
      <alignment horizontal="center" vertical="center"/>
    </xf>
    <xf numFmtId="0" fontId="76" fillId="30" borderId="19" xfId="43" applyFont="1" applyFill="1" applyBorder="1" applyAlignment="1">
      <alignment horizontal="center" vertical="center"/>
    </xf>
    <xf numFmtId="0" fontId="76" fillId="30" borderId="31" xfId="43" applyFont="1" applyFill="1" applyBorder="1" applyAlignment="1">
      <alignment horizontal="center" vertical="center"/>
    </xf>
    <xf numFmtId="0" fontId="76" fillId="30" borderId="29" xfId="43" applyFont="1" applyFill="1" applyBorder="1" applyAlignment="1">
      <alignment horizontal="center" vertical="center" wrapText="1"/>
    </xf>
    <xf numFmtId="0" fontId="76" fillId="30" borderId="21" xfId="43" applyFont="1" applyFill="1" applyBorder="1" applyAlignment="1">
      <alignment horizontal="center" vertical="center" wrapText="1"/>
    </xf>
    <xf numFmtId="0" fontId="76" fillId="30" borderId="32" xfId="43" applyFont="1" applyFill="1" applyBorder="1" applyAlignment="1">
      <alignment horizontal="center" vertical="center" wrapText="1"/>
    </xf>
    <xf numFmtId="3" fontId="76" fillId="30" borderId="34" xfId="43" applyNumberFormat="1" applyFont="1" applyFill="1" applyBorder="1" applyAlignment="1">
      <alignment horizontal="center" vertical="center" wrapText="1"/>
    </xf>
    <xf numFmtId="3" fontId="76" fillId="30" borderId="20" xfId="43" applyNumberFormat="1" applyFont="1" applyFill="1" applyBorder="1" applyAlignment="1">
      <alignment horizontal="center" vertical="center" wrapText="1"/>
    </xf>
    <xf numFmtId="3" fontId="76" fillId="30" borderId="35" xfId="43" applyNumberFormat="1" applyFont="1" applyFill="1" applyBorder="1" applyAlignment="1">
      <alignment horizontal="center" vertical="center" wrapText="1"/>
    </xf>
    <xf numFmtId="3" fontId="76" fillId="30" borderId="64" xfId="43" applyNumberFormat="1" applyFont="1" applyFill="1" applyBorder="1" applyAlignment="1">
      <alignment horizontal="center" vertical="center" wrapText="1"/>
    </xf>
    <xf numFmtId="3" fontId="76" fillId="30" borderId="65" xfId="43" applyNumberFormat="1" applyFont="1" applyFill="1" applyBorder="1" applyAlignment="1">
      <alignment horizontal="center" vertical="center" wrapText="1"/>
    </xf>
    <xf numFmtId="3" fontId="76" fillId="30" borderId="63" xfId="43" applyNumberFormat="1" applyFont="1" applyFill="1" applyBorder="1" applyAlignment="1">
      <alignment horizontal="center" vertical="center" wrapText="1"/>
    </xf>
    <xf numFmtId="3" fontId="76" fillId="30" borderId="29" xfId="43" applyNumberFormat="1" applyFont="1" applyFill="1" applyBorder="1" applyAlignment="1">
      <alignment horizontal="center" vertical="center" wrapText="1"/>
    </xf>
    <xf numFmtId="3" fontId="76" fillId="30" borderId="21" xfId="43" applyNumberFormat="1" applyFont="1" applyFill="1" applyBorder="1" applyAlignment="1">
      <alignment horizontal="center" vertical="center" wrapText="1"/>
    </xf>
    <xf numFmtId="3" fontId="76" fillId="30" borderId="32" xfId="43" applyNumberFormat="1" applyFont="1" applyFill="1" applyBorder="1" applyAlignment="1">
      <alignment horizontal="center" vertical="center" wrapText="1"/>
    </xf>
    <xf numFmtId="3" fontId="76" fillId="30" borderId="33" xfId="43" applyNumberFormat="1" applyFont="1" applyFill="1" applyBorder="1" applyAlignment="1">
      <alignment horizontal="center" vertical="center" wrapText="1"/>
    </xf>
    <xf numFmtId="3" fontId="76" fillId="30" borderId="15" xfId="43" applyNumberFormat="1" applyFont="1" applyFill="1" applyBorder="1" applyAlignment="1">
      <alignment horizontal="center" vertical="center" wrapText="1"/>
    </xf>
    <xf numFmtId="3" fontId="76" fillId="30" borderId="25" xfId="43" applyNumberFormat="1" applyFont="1" applyFill="1" applyBorder="1" applyAlignment="1">
      <alignment horizontal="center" vertical="center" wrapText="1"/>
    </xf>
    <xf numFmtId="0" fontId="52" fillId="0" borderId="0" xfId="43" applyFont="1" applyFill="1" applyAlignment="1">
      <alignment horizontal="left" vertical="center" wrapText="1"/>
    </xf>
    <xf numFmtId="0" fontId="68" fillId="30" borderId="33" xfId="43" applyFont="1" applyFill="1" applyBorder="1" applyAlignment="1">
      <alignment horizontal="center" vertical="center" wrapText="1"/>
    </xf>
    <xf numFmtId="0" fontId="68" fillId="30" borderId="25" xfId="43" applyFont="1" applyFill="1" applyBorder="1" applyAlignment="1">
      <alignment horizontal="center" vertical="center" wrapText="1"/>
    </xf>
    <xf numFmtId="0" fontId="52" fillId="0" borderId="0" xfId="43" applyFont="1" applyFill="1" applyAlignment="1">
      <alignment horizontal="left"/>
    </xf>
    <xf numFmtId="0" fontId="68" fillId="30" borderId="23" xfId="43" applyFont="1" applyFill="1" applyBorder="1" applyAlignment="1">
      <alignment horizontal="center" vertical="center" wrapText="1"/>
    </xf>
    <xf numFmtId="0" fontId="68" fillId="30" borderId="49" xfId="43" applyFont="1" applyFill="1" applyBorder="1" applyAlignment="1">
      <alignment horizontal="center" vertical="center" wrapText="1"/>
    </xf>
    <xf numFmtId="0" fontId="68" fillId="30" borderId="76" xfId="43" applyFont="1" applyFill="1" applyBorder="1" applyAlignment="1">
      <alignment horizontal="center" vertical="center" wrapText="1"/>
    </xf>
    <xf numFmtId="1" fontId="76" fillId="30" borderId="49" xfId="43" applyNumberFormat="1" applyFont="1" applyFill="1" applyBorder="1" applyAlignment="1">
      <alignment horizontal="center" vertical="center" wrapText="1"/>
    </xf>
    <xf numFmtId="1" fontId="76" fillId="30" borderId="76" xfId="43" applyNumberFormat="1" applyFont="1" applyFill="1" applyBorder="1" applyAlignment="1">
      <alignment horizontal="center" vertical="center" wrapText="1"/>
    </xf>
    <xf numFmtId="167" fontId="56" fillId="27" borderId="0" xfId="85" applyNumberFormat="1" applyFont="1" applyFill="1" applyBorder="1" applyAlignment="1">
      <alignment horizontal="center" vertical="center"/>
    </xf>
    <xf numFmtId="49" fontId="127" fillId="27" borderId="0" xfId="85" applyNumberFormat="1" applyFont="1" applyFill="1" applyAlignment="1">
      <alignment horizontal="center" vertical="center"/>
    </xf>
    <xf numFmtId="0" fontId="56" fillId="0" borderId="0" xfId="43" applyFont="1" applyFill="1" applyAlignment="1">
      <alignment horizontal="center"/>
    </xf>
    <xf numFmtId="0" fontId="64" fillId="27" borderId="33" xfId="43" applyFont="1" applyFill="1" applyBorder="1" applyAlignment="1">
      <alignment horizontal="center" vertical="center"/>
    </xf>
    <xf numFmtId="0" fontId="64" fillId="27" borderId="25" xfId="43" applyFont="1" applyFill="1" applyBorder="1" applyAlignment="1">
      <alignment horizontal="center" vertical="center"/>
    </xf>
    <xf numFmtId="0" fontId="64" fillId="27" borderId="83" xfId="43" applyFont="1" applyFill="1" applyBorder="1" applyAlignment="1">
      <alignment horizontal="center"/>
    </xf>
    <xf numFmtId="0" fontId="64" fillId="27" borderId="84" xfId="43" applyFont="1" applyFill="1" applyBorder="1" applyAlignment="1">
      <alignment horizontal="center"/>
    </xf>
    <xf numFmtId="0" fontId="64" fillId="27" borderId="101" xfId="43" applyFont="1" applyFill="1" applyBorder="1" applyAlignment="1">
      <alignment horizontal="center"/>
    </xf>
    <xf numFmtId="0" fontId="56" fillId="27" borderId="0" xfId="43" applyNumberFormat="1" applyFont="1" applyFill="1" applyAlignment="1" applyProtection="1">
      <alignment horizontal="center" vertical="center"/>
    </xf>
    <xf numFmtId="0" fontId="134" fillId="30" borderId="33" xfId="43" quotePrefix="1" applyNumberFormat="1" applyFont="1" applyFill="1" applyBorder="1" applyAlignment="1" applyProtection="1">
      <alignment horizontal="center" vertical="center"/>
    </xf>
    <xf numFmtId="0" fontId="134" fillId="30" borderId="25" xfId="43" quotePrefix="1" applyNumberFormat="1" applyFont="1" applyFill="1" applyBorder="1" applyAlignment="1" applyProtection="1">
      <alignment horizontal="center" vertical="center"/>
    </xf>
    <xf numFmtId="0" fontId="63" fillId="27" borderId="0" xfId="43" applyNumberFormat="1" applyFont="1" applyFill="1" applyAlignment="1" applyProtection="1">
      <alignment horizontal="center" vertical="center"/>
    </xf>
    <xf numFmtId="0" fontId="114" fillId="30" borderId="17" xfId="43" applyNumberFormat="1" applyFont="1" applyFill="1" applyBorder="1" applyAlignment="1">
      <alignment horizontal="center"/>
    </xf>
    <xf numFmtId="0" fontId="114" fillId="30" borderId="18" xfId="43" applyNumberFormat="1" applyFont="1" applyFill="1" applyBorder="1" applyAlignment="1">
      <alignment horizontal="center"/>
    </xf>
    <xf numFmtId="3" fontId="64" fillId="27" borderId="44" xfId="43" applyNumberFormat="1" applyFont="1" applyFill="1" applyBorder="1" applyAlignment="1">
      <alignment horizontal="center" vertical="center"/>
    </xf>
    <xf numFmtId="3" fontId="64" fillId="27" borderId="45" xfId="43" applyNumberFormat="1" applyFont="1" applyFill="1" applyBorder="1" applyAlignment="1">
      <alignment horizontal="center" vertical="center"/>
    </xf>
    <xf numFmtId="3" fontId="64" fillId="27" borderId="68" xfId="43" applyNumberFormat="1" applyFont="1" applyFill="1" applyBorder="1" applyAlignment="1">
      <alignment horizontal="center" vertical="center"/>
    </xf>
    <xf numFmtId="0" fontId="56" fillId="27" borderId="44" xfId="43" applyFont="1" applyFill="1" applyBorder="1" applyAlignment="1">
      <alignment horizontal="center" vertical="center"/>
    </xf>
    <xf numFmtId="0" fontId="56" fillId="27" borderId="45" xfId="43" applyFont="1" applyFill="1" applyBorder="1" applyAlignment="1">
      <alignment horizontal="center" vertical="center"/>
    </xf>
    <xf numFmtId="0" fontId="56" fillId="27" borderId="68" xfId="43" applyFont="1" applyFill="1" applyBorder="1" applyAlignment="1">
      <alignment horizontal="center" vertical="center"/>
    </xf>
    <xf numFmtId="3" fontId="52" fillId="0" borderId="0" xfId="91" applyNumberFormat="1" applyFont="1" applyFill="1" applyAlignment="1">
      <alignment horizontal="left" vertical="center" wrapText="1"/>
    </xf>
    <xf numFmtId="0" fontId="82" fillId="28" borderId="0" xfId="43" applyNumberFormat="1" applyFont="1" applyFill="1" applyAlignment="1" applyProtection="1">
      <alignment horizontal="center" vertical="center"/>
    </xf>
    <xf numFmtId="0" fontId="76" fillId="30" borderId="85" xfId="43" quotePrefix="1" applyNumberFormat="1" applyFont="1" applyFill="1" applyBorder="1" applyAlignment="1" applyProtection="1">
      <alignment horizontal="center" vertical="center"/>
    </xf>
    <xf numFmtId="0" fontId="76" fillId="30" borderId="86" xfId="43" quotePrefix="1" applyNumberFormat="1" applyFont="1" applyFill="1" applyBorder="1" applyAlignment="1" applyProtection="1">
      <alignment horizontal="center" vertical="center"/>
    </xf>
    <xf numFmtId="0" fontId="76" fillId="30" borderId="33" xfId="43" quotePrefix="1" applyNumberFormat="1" applyFont="1" applyFill="1" applyBorder="1" applyAlignment="1" applyProtection="1">
      <alignment horizontal="center" vertical="center"/>
    </xf>
    <xf numFmtId="0" fontId="76" fillId="30" borderId="25" xfId="43" quotePrefix="1" applyNumberFormat="1" applyFont="1" applyFill="1" applyBorder="1" applyAlignment="1" applyProtection="1">
      <alignment horizontal="center" vertical="center"/>
    </xf>
    <xf numFmtId="0" fontId="52" fillId="27" borderId="0" xfId="91" applyFont="1" applyFill="1" applyAlignment="1">
      <alignment horizontal="left" vertical="center" wrapText="1"/>
    </xf>
    <xf numFmtId="0" fontId="56" fillId="27" borderId="0" xfId="43" applyFont="1" applyFill="1" applyAlignment="1">
      <alignment horizontal="center"/>
    </xf>
    <xf numFmtId="0" fontId="68" fillId="30" borderId="43" xfId="43" applyFont="1" applyFill="1" applyBorder="1" applyAlignment="1">
      <alignment horizontal="center" vertical="center" wrapText="1"/>
    </xf>
    <xf numFmtId="0" fontId="68" fillId="30" borderId="36" xfId="43" applyFont="1" applyFill="1" applyBorder="1" applyAlignment="1">
      <alignment horizontal="center" vertical="center" wrapText="1"/>
    </xf>
    <xf numFmtId="0" fontId="52" fillId="27" borderId="0" xfId="43" applyFont="1" applyFill="1" applyBorder="1" applyAlignment="1">
      <alignment horizontal="justify" vertical="center"/>
    </xf>
    <xf numFmtId="0" fontId="52" fillId="27" borderId="0" xfId="43" applyFont="1" applyFill="1" applyBorder="1" applyAlignment="1">
      <alignment horizontal="justify" vertical="center" wrapText="1"/>
    </xf>
    <xf numFmtId="0" fontId="54" fillId="27" borderId="0" xfId="43" applyFont="1" applyFill="1" applyAlignment="1" applyProtection="1">
      <alignment horizontal="center" vertical="center"/>
      <protection locked="0"/>
    </xf>
    <xf numFmtId="0" fontId="52" fillId="27" borderId="0" xfId="43" applyFont="1" applyFill="1" applyAlignment="1">
      <alignment horizontal="justify" vertical="center" wrapText="1"/>
    </xf>
    <xf numFmtId="15" fontId="54" fillId="0" borderId="0" xfId="86" applyNumberFormat="1" applyFont="1" applyFill="1" applyAlignment="1">
      <alignment horizontal="center" vertical="center"/>
    </xf>
    <xf numFmtId="0" fontId="68" fillId="30" borderId="28" xfId="43" applyFont="1" applyFill="1" applyBorder="1" applyAlignment="1">
      <alignment horizontal="center" vertical="center" wrapText="1"/>
    </xf>
    <xf numFmtId="0" fontId="68" fillId="30" borderId="19" xfId="43" applyFont="1" applyFill="1" applyBorder="1" applyAlignment="1">
      <alignment horizontal="center" vertical="center" wrapText="1"/>
    </xf>
    <xf numFmtId="0" fontId="68" fillId="30" borderId="39" xfId="43" applyFont="1" applyFill="1" applyBorder="1" applyAlignment="1">
      <alignment horizontal="center" vertical="center" wrapText="1"/>
    </xf>
    <xf numFmtId="3" fontId="68" fillId="30" borderId="29" xfId="43" applyNumberFormat="1" applyFont="1" applyFill="1" applyBorder="1" applyAlignment="1">
      <alignment horizontal="center" vertical="center" wrapText="1"/>
    </xf>
    <xf numFmtId="3" fontId="68" fillId="30" borderId="21" xfId="43" applyNumberFormat="1" applyFont="1" applyFill="1" applyBorder="1" applyAlignment="1">
      <alignment horizontal="center" vertical="center" wrapText="1"/>
    </xf>
    <xf numFmtId="3" fontId="68" fillId="30" borderId="42" xfId="43" applyNumberFormat="1" applyFont="1" applyFill="1" applyBorder="1" applyAlignment="1">
      <alignment horizontal="center" vertical="center" wrapText="1"/>
    </xf>
    <xf numFmtId="0" fontId="52" fillId="27" borderId="0" xfId="43" applyFont="1" applyFill="1" applyAlignment="1">
      <alignment horizontal="left" vertical="center" wrapText="1"/>
    </xf>
    <xf numFmtId="0" fontId="54" fillId="27" borderId="17" xfId="43" applyFont="1" applyFill="1" applyBorder="1" applyAlignment="1">
      <alignment horizontal="center" vertical="center"/>
    </xf>
    <xf numFmtId="0" fontId="54" fillId="27" borderId="87" xfId="43" applyFont="1" applyFill="1" applyBorder="1" applyAlignment="1">
      <alignment horizontal="center" vertical="center"/>
    </xf>
    <xf numFmtId="0" fontId="56" fillId="28" borderId="0" xfId="43" applyFont="1" applyFill="1" applyAlignment="1">
      <alignment horizontal="center" vertical="center"/>
    </xf>
    <xf numFmtId="0" fontId="119" fillId="28" borderId="0" xfId="43" applyFont="1" applyFill="1" applyAlignment="1">
      <alignment horizontal="center" vertical="center"/>
    </xf>
    <xf numFmtId="0" fontId="68" fillId="30" borderId="23" xfId="43" applyFont="1" applyFill="1" applyBorder="1" applyAlignment="1">
      <alignment horizontal="center" vertical="center"/>
    </xf>
    <xf numFmtId="0" fontId="68" fillId="30" borderId="98" xfId="43" applyFont="1" applyFill="1" applyBorder="1" applyAlignment="1">
      <alignment horizontal="center" vertical="center"/>
    </xf>
    <xf numFmtId="0" fontId="54" fillId="27" borderId="19" xfId="43" applyFont="1" applyFill="1" applyBorder="1" applyAlignment="1">
      <alignment horizontal="center" vertical="center"/>
    </xf>
    <xf numFmtId="0" fontId="54" fillId="27" borderId="39" xfId="43" applyFont="1" applyFill="1" applyBorder="1" applyAlignment="1">
      <alignment horizontal="center" vertical="center"/>
    </xf>
    <xf numFmtId="0" fontId="54" fillId="0" borderId="52" xfId="43" applyFont="1" applyFill="1" applyBorder="1" applyAlignment="1">
      <alignment horizontal="center" vertical="center"/>
    </xf>
    <xf numFmtId="0" fontId="54" fillId="0" borderId="19" xfId="43" applyFont="1" applyFill="1" applyBorder="1" applyAlignment="1">
      <alignment horizontal="center" vertical="center"/>
    </xf>
    <xf numFmtId="0" fontId="54" fillId="0" borderId="39" xfId="43" applyFont="1" applyFill="1" applyBorder="1" applyAlignment="1">
      <alignment horizontal="center" vertical="center"/>
    </xf>
    <xf numFmtId="0" fontId="54" fillId="27" borderId="57" xfId="43" applyFont="1" applyFill="1" applyBorder="1" applyAlignment="1">
      <alignment horizontal="center" vertical="center"/>
    </xf>
    <xf numFmtId="0" fontId="54" fillId="27" borderId="93" xfId="43" applyFont="1" applyFill="1" applyBorder="1" applyAlignment="1">
      <alignment horizontal="center" vertical="center"/>
    </xf>
    <xf numFmtId="0" fontId="54" fillId="27" borderId="73" xfId="43" applyFont="1" applyFill="1" applyBorder="1" applyAlignment="1">
      <alignment horizontal="center" vertical="center"/>
    </xf>
    <xf numFmtId="0" fontId="54" fillId="27" borderId="75" xfId="43" applyFont="1" applyFill="1" applyBorder="1" applyAlignment="1">
      <alignment horizontal="center" vertical="center"/>
    </xf>
    <xf numFmtId="0" fontId="56" fillId="27" borderId="0" xfId="378" applyFont="1" applyFill="1" applyBorder="1" applyAlignment="1">
      <alignment horizontal="center" vertical="center" wrapText="1"/>
    </xf>
    <xf numFmtId="0" fontId="54" fillId="27" borderId="0" xfId="378" applyFont="1" applyFill="1" applyBorder="1" applyAlignment="1">
      <alignment horizontal="center" vertical="center"/>
    </xf>
    <xf numFmtId="0" fontId="52" fillId="27" borderId="50" xfId="378" applyFont="1" applyFill="1" applyBorder="1" applyAlignment="1">
      <alignment horizontal="justify" vertical="center" wrapText="1"/>
    </xf>
    <xf numFmtId="0" fontId="52" fillId="27" borderId="0" xfId="378" applyFont="1" applyFill="1" applyBorder="1" applyAlignment="1">
      <alignment horizontal="justify" vertical="center" wrapText="1"/>
    </xf>
    <xf numFmtId="0" fontId="56" fillId="0" borderId="0" xfId="378" applyFont="1" applyFill="1" applyBorder="1" applyAlignment="1">
      <alignment horizontal="center" vertical="center" wrapText="1"/>
    </xf>
    <xf numFmtId="0" fontId="52" fillId="0" borderId="0" xfId="378" applyFont="1" applyFill="1" applyAlignment="1">
      <alignment horizontal="left" vertical="center" wrapText="1"/>
    </xf>
    <xf numFmtId="0" fontId="64" fillId="27" borderId="104" xfId="43" applyFont="1" applyFill="1" applyBorder="1" applyAlignment="1">
      <alignment horizontal="center" vertical="center" wrapText="1" shrinkToFit="1"/>
    </xf>
    <xf numFmtId="0" fontId="64" fillId="27" borderId="106" xfId="43" applyFont="1" applyFill="1" applyBorder="1" applyAlignment="1">
      <alignment horizontal="center" vertical="center" wrapText="1" shrinkToFit="1"/>
    </xf>
    <xf numFmtId="0" fontId="64" fillId="27" borderId="54" xfId="43" applyFont="1" applyFill="1" applyBorder="1" applyAlignment="1">
      <alignment horizontal="center" vertical="center" wrapText="1"/>
    </xf>
    <xf numFmtId="0" fontId="64" fillId="27" borderId="94" xfId="43" applyFont="1" applyFill="1" applyBorder="1" applyAlignment="1">
      <alignment horizontal="center" vertical="center" wrapText="1"/>
    </xf>
    <xf numFmtId="0" fontId="135" fillId="27" borderId="104" xfId="374" applyFont="1" applyFill="1" applyBorder="1" applyAlignment="1">
      <alignment horizontal="center" vertical="center" wrapText="1"/>
    </xf>
    <xf numFmtId="0" fontId="135" fillId="27" borderId="105" xfId="374" applyFont="1" applyFill="1" applyBorder="1" applyAlignment="1">
      <alignment horizontal="center" vertical="center" wrapText="1"/>
    </xf>
    <xf numFmtId="0" fontId="135" fillId="27" borderId="106" xfId="374" applyFont="1" applyFill="1" applyBorder="1" applyAlignment="1">
      <alignment horizontal="center" vertical="center" wrapText="1"/>
    </xf>
    <xf numFmtId="0" fontId="64" fillId="27" borderId="104" xfId="43" applyFont="1" applyFill="1" applyBorder="1" applyAlignment="1">
      <alignment horizontal="center" vertical="center" wrapText="1"/>
    </xf>
    <xf numFmtId="0" fontId="64" fillId="27" borderId="105" xfId="43" applyFont="1" applyFill="1" applyBorder="1" applyAlignment="1">
      <alignment horizontal="center" vertical="center" wrapText="1"/>
    </xf>
    <xf numFmtId="0" fontId="64" fillId="27" borderId="106" xfId="43" applyFont="1" applyFill="1" applyBorder="1" applyAlignment="1">
      <alignment horizontal="center" vertical="center" wrapText="1"/>
    </xf>
    <xf numFmtId="179" fontId="64" fillId="0" borderId="104" xfId="97" applyNumberFormat="1" applyFont="1" applyFill="1" applyBorder="1" applyAlignment="1">
      <alignment horizontal="center"/>
    </xf>
    <xf numFmtId="179" fontId="64" fillId="0" borderId="105" xfId="97" applyNumberFormat="1" applyFont="1" applyFill="1" applyBorder="1" applyAlignment="1">
      <alignment horizontal="center"/>
    </xf>
    <xf numFmtId="179" fontId="64" fillId="0" borderId="106" xfId="97" applyNumberFormat="1" applyFont="1" applyFill="1" applyBorder="1" applyAlignment="1">
      <alignment horizontal="center"/>
    </xf>
    <xf numFmtId="179" fontId="64" fillId="0" borderId="0" xfId="97" applyNumberFormat="1" applyFont="1" applyFill="1" applyAlignment="1">
      <alignment horizontal="center"/>
    </xf>
    <xf numFmtId="204" fontId="64" fillId="0" borderId="103" xfId="391" applyNumberFormat="1" applyFont="1" applyFill="1" applyBorder="1" applyAlignment="1">
      <alignment horizontal="center"/>
    </xf>
    <xf numFmtId="179" fontId="64" fillId="0" borderId="55" xfId="97" applyNumberFormat="1" applyFont="1" applyFill="1" applyBorder="1" applyAlignment="1">
      <alignment horizontal="center"/>
    </xf>
    <xf numFmtId="179" fontId="64" fillId="0" borderId="107" xfId="97" applyNumberFormat="1" applyFont="1" applyFill="1" applyBorder="1" applyAlignment="1">
      <alignment horizontal="center"/>
    </xf>
  </cellXfs>
  <cellStyles count="434">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1 2" xfId="111"/>
    <cellStyle name="20% - Énfasis1 2 2" xfId="184"/>
    <cellStyle name="20% - Énfasis1 3" xfId="183"/>
    <cellStyle name="20% - Énfasis1 3 2" xfId="185"/>
    <cellStyle name="20% - Énfasis2" xfId="8" builtinId="34" customBuiltin="1"/>
    <cellStyle name="20% - Énfasis2 2" xfId="112"/>
    <cellStyle name="20% - Énfasis2 2 2" xfId="187"/>
    <cellStyle name="20% - Énfasis2 3" xfId="186"/>
    <cellStyle name="20% - Énfasis2 3 2" xfId="188"/>
    <cellStyle name="20% - Énfasis3" xfId="9" builtinId="38" customBuiltin="1"/>
    <cellStyle name="20% - Énfasis3 2" xfId="113"/>
    <cellStyle name="20% - Énfasis3 2 2" xfId="190"/>
    <cellStyle name="20% - Énfasis3 3" xfId="189"/>
    <cellStyle name="20% - Énfasis3 3 2" xfId="191"/>
    <cellStyle name="20% - Énfasis4" xfId="10" builtinId="42" customBuiltin="1"/>
    <cellStyle name="20% - Énfasis4 2" xfId="114"/>
    <cellStyle name="20% - Énfasis4 2 2" xfId="193"/>
    <cellStyle name="20% - Énfasis4 3" xfId="192"/>
    <cellStyle name="20% - Énfasis4 3 2" xfId="194"/>
    <cellStyle name="20% - Énfasis5" xfId="11" builtinId="46" customBuiltin="1"/>
    <cellStyle name="20% - Énfasis5 2" xfId="115"/>
    <cellStyle name="20% - Énfasis5 2 2" xfId="196"/>
    <cellStyle name="20% - Énfasis5 3" xfId="195"/>
    <cellStyle name="20% - Énfasis5 3 2" xfId="197"/>
    <cellStyle name="20% - Énfasis6" xfId="12" builtinId="50" customBuiltin="1"/>
    <cellStyle name="20% - Énfasis6 2" xfId="116"/>
    <cellStyle name="20% - Énfasis6 2 2" xfId="199"/>
    <cellStyle name="20% - Énfasis6 3" xfId="198"/>
    <cellStyle name="20% - Énfasis6 3 2" xfId="200"/>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1 2" xfId="121"/>
    <cellStyle name="40% - Énfasis1 2 2" xfId="202"/>
    <cellStyle name="40% - Énfasis1 3" xfId="201"/>
    <cellStyle name="40% - Énfasis1 3 2" xfId="203"/>
    <cellStyle name="40% - Énfasis2" xfId="20" builtinId="35" customBuiltin="1"/>
    <cellStyle name="40% - Énfasis2 2" xfId="122"/>
    <cellStyle name="40% - Énfasis2 2 2" xfId="205"/>
    <cellStyle name="40% - Énfasis2 3" xfId="204"/>
    <cellStyle name="40% - Énfasis2 3 2" xfId="206"/>
    <cellStyle name="40% - Énfasis3" xfId="21" builtinId="39" customBuiltin="1"/>
    <cellStyle name="40% - Énfasis3 2" xfId="123"/>
    <cellStyle name="40% - Énfasis3 2 2" xfId="208"/>
    <cellStyle name="40% - Énfasis3 3" xfId="207"/>
    <cellStyle name="40% - Énfasis3 3 2" xfId="209"/>
    <cellStyle name="40% - Énfasis4" xfId="22" builtinId="43" customBuiltin="1"/>
    <cellStyle name="40% - Énfasis4 2" xfId="124"/>
    <cellStyle name="40% - Énfasis4 2 2" xfId="211"/>
    <cellStyle name="40% - Énfasis4 3" xfId="210"/>
    <cellStyle name="40% - Énfasis4 3 2" xfId="212"/>
    <cellStyle name="40% - Énfasis5" xfId="23" builtinId="47" customBuiltin="1"/>
    <cellStyle name="40% - Énfasis5 2" xfId="125"/>
    <cellStyle name="40% - Énfasis5 2 2" xfId="214"/>
    <cellStyle name="40% - Énfasis5 3" xfId="213"/>
    <cellStyle name="40% - Énfasis5 3 2" xfId="215"/>
    <cellStyle name="40% - Énfasis6" xfId="24" builtinId="51" customBuiltin="1"/>
    <cellStyle name="40% - Énfasis6 2" xfId="126"/>
    <cellStyle name="40% - Énfasis6 2 2" xfId="217"/>
    <cellStyle name="40% - Énfasis6 3" xfId="216"/>
    <cellStyle name="40% - Énfasis6 3 2" xfId="218"/>
    <cellStyle name="60% - Accent1" xfId="25"/>
    <cellStyle name="60% - Accent1 2" xfId="127"/>
    <cellStyle name="60% - Accent1 3" xfId="148"/>
    <cellStyle name="60% - Accent1 4" xfId="338"/>
    <cellStyle name="60% - Accent1 5" xfId="347"/>
    <cellStyle name="60% - Accent2" xfId="26"/>
    <cellStyle name="60% - Accent2 2" xfId="128"/>
    <cellStyle name="60% - Accent2 3" xfId="145"/>
    <cellStyle name="60% - Accent2 4" xfId="363"/>
    <cellStyle name="60% - Accent2 5" xfId="367"/>
    <cellStyle name="60% - Accent3" xfId="27"/>
    <cellStyle name="60% - Accent3 2" xfId="129"/>
    <cellStyle name="60% - Accent3 3" xfId="120"/>
    <cellStyle name="60% - Accent3 4" xfId="361"/>
    <cellStyle name="60% - Accent3 5" xfId="365"/>
    <cellStyle name="60% - Accent4" xfId="28"/>
    <cellStyle name="60% - Accent4 2" xfId="130"/>
    <cellStyle name="60% - Accent4 3" xfId="119"/>
    <cellStyle name="60% - Accent4 4" xfId="362"/>
    <cellStyle name="60% - Accent4 5" xfId="366"/>
    <cellStyle name="60% - Accent5" xfId="29"/>
    <cellStyle name="60% - Accent5 2" xfId="131"/>
    <cellStyle name="60% - Accent5 3" xfId="118"/>
    <cellStyle name="60% - Accent5 4" xfId="337"/>
    <cellStyle name="60% - Accent5 5" xfId="348"/>
    <cellStyle name="60% - Accent6" xfId="30"/>
    <cellStyle name="60% - Accent6 2" xfId="132"/>
    <cellStyle name="60% - Accent6 3" xfId="117"/>
    <cellStyle name="60% - Accent6 4" xfId="360"/>
    <cellStyle name="60% - Accent6 5" xfId="364"/>
    <cellStyle name="60% - Énfasis1" xfId="31" builtinId="32" customBuiltin="1"/>
    <cellStyle name="60% - Énfasis1 2" xfId="133"/>
    <cellStyle name="60% - Énfasis1 2 2" xfId="220"/>
    <cellStyle name="60% - Énfasis1 3" xfId="219"/>
    <cellStyle name="60% - Énfasis1 3 2" xfId="221"/>
    <cellStyle name="60% - Énfasis2" xfId="32" builtinId="36" customBuiltin="1"/>
    <cellStyle name="60% - Énfasis2 2" xfId="134"/>
    <cellStyle name="60% - Énfasis2 2 2" xfId="223"/>
    <cellStyle name="60% - Énfasis2 3" xfId="222"/>
    <cellStyle name="60% - Énfasis2 3 2" xfId="224"/>
    <cellStyle name="60% - Énfasis3" xfId="33" builtinId="40" customBuiltin="1"/>
    <cellStyle name="60% - Énfasis3 2" xfId="135"/>
    <cellStyle name="60% - Énfasis3 2 2" xfId="226"/>
    <cellStyle name="60% - Énfasis3 3" xfId="225"/>
    <cellStyle name="60% - Énfasis3 3 2" xfId="227"/>
    <cellStyle name="60% - Énfasis4" xfId="34" builtinId="44" customBuiltin="1"/>
    <cellStyle name="60% - Énfasis4 2" xfId="136"/>
    <cellStyle name="60% - Énfasis4 2 2" xfId="229"/>
    <cellStyle name="60% - Énfasis4 3" xfId="228"/>
    <cellStyle name="60% - Énfasis4 3 2" xfId="230"/>
    <cellStyle name="60% - Énfasis5" xfId="35" builtinId="48" customBuiltin="1"/>
    <cellStyle name="60% - Énfasis5 2" xfId="137"/>
    <cellStyle name="60% - Énfasis5 2 2" xfId="232"/>
    <cellStyle name="60% - Énfasis5 3" xfId="231"/>
    <cellStyle name="60% - Énfasis5 3 2" xfId="233"/>
    <cellStyle name="60% - Énfasis6" xfId="36" builtinId="52" customBuiltin="1"/>
    <cellStyle name="60% - Énfasis6 2" xfId="138"/>
    <cellStyle name="60% - Énfasis6 2 2" xfId="235"/>
    <cellStyle name="60% - Énfasis6 3" xfId="234"/>
    <cellStyle name="60% - Énfasis6 3 2" xfId="236"/>
    <cellStyle name="Accent1" xfId="37"/>
    <cellStyle name="Accent1 2" xfId="139"/>
    <cellStyle name="Accent1 3" xfId="110"/>
    <cellStyle name="Accent1 4" xfId="359"/>
    <cellStyle name="Accent1 5" xfId="171"/>
    <cellStyle name="Accent2" xfId="38"/>
    <cellStyle name="Accent2 2" xfId="140"/>
    <cellStyle name="Accent2 3" xfId="109"/>
    <cellStyle name="Accent2 4" xfId="358"/>
    <cellStyle name="Accent2 5" xfId="167"/>
    <cellStyle name="Accent3" xfId="39"/>
    <cellStyle name="Accent3 2" xfId="141"/>
    <cellStyle name="Accent3 3" xfId="317"/>
    <cellStyle name="Accent3 4" xfId="335"/>
    <cellStyle name="Accent3 5" xfId="350"/>
    <cellStyle name="Accent4" xfId="40"/>
    <cellStyle name="Accent4 2" xfId="142"/>
    <cellStyle name="Accent4 3" xfId="318"/>
    <cellStyle name="Accent4 4" xfId="334"/>
    <cellStyle name="Accent4 5" xfId="323"/>
    <cellStyle name="Accent5" xfId="41"/>
    <cellStyle name="Accent5 2" xfId="143"/>
    <cellStyle name="Accent5 3" xfId="319"/>
    <cellStyle name="Accent5 4" xfId="357"/>
    <cellStyle name="Accent5 5" xfId="164"/>
    <cellStyle name="Accent6" xfId="42"/>
    <cellStyle name="Accent6 2" xfId="144"/>
    <cellStyle name="Accent6 3" xfId="320"/>
    <cellStyle name="Accent6 4" xfId="356"/>
    <cellStyle name="Accent6 5" xfId="340"/>
    <cellStyle name="ANCLAS,REZONES Y SUS PARTES,DE FUNDICION,DE HIERRO O DE ACERO" xfId="43"/>
    <cellStyle name="ANCLAS,REZONES Y SUS PARTES,DE FUNDICION,DE HIERRO O DE ACERO 2" xfId="374"/>
    <cellStyle name="Bad" xfId="44"/>
    <cellStyle name="Bad 2" xfId="146"/>
    <cellStyle name="Bad 3" xfId="321"/>
    <cellStyle name="Bad 4" xfId="333"/>
    <cellStyle name="Bad 5" xfId="351"/>
    <cellStyle name="Buena" xfId="45" builtinId="26" customBuiltin="1"/>
    <cellStyle name="Buena 2" xfId="147"/>
    <cellStyle name="Buena 2 2" xfId="238"/>
    <cellStyle name="Buena 3" xfId="237"/>
    <cellStyle name="Buena 3 2" xfId="239"/>
    <cellStyle name="Calculation" xfId="46"/>
    <cellStyle name="Cálculo" xfId="47" builtinId="22" customBuiltin="1"/>
    <cellStyle name="Cálculo 2" xfId="149"/>
    <cellStyle name="Cálculo 2 2" xfId="241"/>
    <cellStyle name="Cálculo 3" xfId="240"/>
    <cellStyle name="Cálculo 3 2" xfId="242"/>
    <cellStyle name="Celda de comprobación" xfId="48" builtinId="23" customBuiltin="1"/>
    <cellStyle name="Celda de comprobación 2" xfId="150"/>
    <cellStyle name="Celda de comprobación 2 2" xfId="244"/>
    <cellStyle name="Celda de comprobación 3" xfId="243"/>
    <cellStyle name="Celda de comprobación 3 2" xfId="245"/>
    <cellStyle name="Celda vinculada" xfId="49" builtinId="24" customBuiltin="1"/>
    <cellStyle name="Celda vinculada 2" xfId="151"/>
    <cellStyle name="Celda vinculada 2 2" xfId="247"/>
    <cellStyle name="Celda vinculada 3" xfId="246"/>
    <cellStyle name="Celda vinculada 3 2" xfId="248"/>
    <cellStyle name="Check Cell" xfId="50"/>
    <cellStyle name="Check Cell 2" xfId="152"/>
    <cellStyle name="Check Cell 3" xfId="322"/>
    <cellStyle name="Check Cell 4" xfId="355"/>
    <cellStyle name="Check Cell 5" xfId="341"/>
    <cellStyle name="Comma [0]_hojas adicionales" xfId="249"/>
    <cellStyle name="Comma [0]_insumos_DEUDA PUBLICA 30-09-2005" xfId="51"/>
    <cellStyle name="Comma_aaa Stock Deuda Provincias I 2006" xfId="250"/>
    <cellStyle name="Comma0" xfId="52"/>
    <cellStyle name="Currency [0]_aaa Stock Deuda Provincias I 2006" xfId="251"/>
    <cellStyle name="Currency_aaa Stock Deuda Provincias I 2006" xfId="252"/>
    <cellStyle name="Currency0" xfId="53"/>
    <cellStyle name="En miles" xfId="54"/>
    <cellStyle name="En millones" xfId="55"/>
    <cellStyle name="Encabezado 1" xfId="103" builtinId="16" customBuiltin="1"/>
    <cellStyle name="Encabezado 4" xfId="56" builtinId="19" customBuiltin="1"/>
    <cellStyle name="Encabezado 4 2" xfId="153"/>
    <cellStyle name="Encabezado 4 2 2" xfId="254"/>
    <cellStyle name="Encabezado 4 3" xfId="253"/>
    <cellStyle name="Encabezado 4 3 2" xfId="255"/>
    <cellStyle name="Énfasis1" xfId="57" builtinId="29" customBuiltin="1"/>
    <cellStyle name="Énfasis1 2" xfId="154"/>
    <cellStyle name="Énfasis1 2 2" xfId="257"/>
    <cellStyle name="Énfasis1 3" xfId="256"/>
    <cellStyle name="Énfasis1 3 2" xfId="258"/>
    <cellStyle name="Énfasis2" xfId="58" builtinId="33" customBuiltin="1"/>
    <cellStyle name="Énfasis2 2" xfId="155"/>
    <cellStyle name="Énfasis2 2 2" xfId="260"/>
    <cellStyle name="Énfasis2 3" xfId="259"/>
    <cellStyle name="Énfasis2 3 2" xfId="261"/>
    <cellStyle name="Énfasis3" xfId="59" builtinId="37" customBuiltin="1"/>
    <cellStyle name="Énfasis3 2" xfId="156"/>
    <cellStyle name="Énfasis3 2 2" xfId="263"/>
    <cellStyle name="Énfasis3 3" xfId="262"/>
    <cellStyle name="Énfasis3 3 2" xfId="264"/>
    <cellStyle name="Énfasis4" xfId="60" builtinId="41" customBuiltin="1"/>
    <cellStyle name="Énfasis4 2" xfId="157"/>
    <cellStyle name="Énfasis4 2 2" xfId="266"/>
    <cellStyle name="Énfasis4 3" xfId="265"/>
    <cellStyle name="Énfasis4 3 2" xfId="267"/>
    <cellStyle name="Énfasis5" xfId="61" builtinId="45" customBuiltin="1"/>
    <cellStyle name="Énfasis5 2" xfId="158"/>
    <cellStyle name="Énfasis5 2 2" xfId="269"/>
    <cellStyle name="Énfasis5 3" xfId="268"/>
    <cellStyle name="Énfasis5 3 2" xfId="270"/>
    <cellStyle name="Énfasis6" xfId="62" builtinId="49" customBuiltin="1"/>
    <cellStyle name="Énfasis6 2" xfId="159"/>
    <cellStyle name="Énfasis6 2 2" xfId="272"/>
    <cellStyle name="Énfasis6 3" xfId="271"/>
    <cellStyle name="Énfasis6 3 2" xfId="273"/>
    <cellStyle name="Entrada" xfId="63" builtinId="20" customBuiltin="1"/>
    <cellStyle name="Entrada 2" xfId="160"/>
    <cellStyle name="Entrada 2 2" xfId="275"/>
    <cellStyle name="Entrada 3" xfId="274"/>
    <cellStyle name="Entrada 3 2" xfId="276"/>
    <cellStyle name="Euro" xfId="64"/>
    <cellStyle name="Euro 2" xfId="380"/>
    <cellStyle name="Euro 2 2" xfId="381"/>
    <cellStyle name="Euro 2 2 2" xfId="382"/>
    <cellStyle name="Euro 3" xfId="383"/>
    <cellStyle name="Explanatory Text" xfId="65"/>
    <cellStyle name="Explanatory Text 2" xfId="161"/>
    <cellStyle name="Explanatory Text 3" xfId="326"/>
    <cellStyle name="Explanatory Text 4" xfId="327"/>
    <cellStyle name="Explanatory Text 5" xfId="325"/>
    <cellStyle name="F2" xfId="66"/>
    <cellStyle name="F3" xfId="67"/>
    <cellStyle name="F4" xfId="68"/>
    <cellStyle name="F5" xfId="69"/>
    <cellStyle name="F6" xfId="70"/>
    <cellStyle name="F7" xfId="71"/>
    <cellStyle name="F8" xfId="72"/>
    <cellStyle name="facha" xfId="73"/>
    <cellStyle name="Followed Hyperlink_aaa Stock Deuda Provincias I 2006" xfId="277"/>
    <cellStyle name="Good" xfId="74"/>
    <cellStyle name="Good 2" xfId="163"/>
    <cellStyle name="Good 3" xfId="328"/>
    <cellStyle name="Good 4" xfId="354"/>
    <cellStyle name="Good 5" xfId="342"/>
    <cellStyle name="Heading 1" xfId="75"/>
    <cellStyle name="Heading 2" xfId="76"/>
    <cellStyle name="Heading 3" xfId="77"/>
    <cellStyle name="Heading 4" xfId="78"/>
    <cellStyle name="Hipervínculo" xfId="79" builtinId="8"/>
    <cellStyle name="Hyperlink_aaa Stock Deuda Provincias I 2006" xfId="80"/>
    <cellStyle name="Incorrecto" xfId="81" builtinId="27" customBuiltin="1"/>
    <cellStyle name="Incorrecto 2" xfId="165"/>
    <cellStyle name="Incorrecto 2 2" xfId="279"/>
    <cellStyle name="Incorrecto 3" xfId="278"/>
    <cellStyle name="Incorrecto 3 2" xfId="280"/>
    <cellStyle name="Input" xfId="82"/>
    <cellStyle name="Input 2" xfId="166"/>
    <cellStyle name="Input 3" xfId="330"/>
    <cellStyle name="Input 4" xfId="353"/>
    <cellStyle name="Input 5" xfId="343"/>
    <cellStyle name="jo[" xfId="83"/>
    <cellStyle name="Linked Cell" xfId="84"/>
    <cellStyle name="Linked Cell 2" xfId="168"/>
    <cellStyle name="Linked Cell 3" xfId="331"/>
    <cellStyle name="Linked Cell 4" xfId="352"/>
    <cellStyle name="Linked Cell 5" xfId="344"/>
    <cellStyle name="Millares" xfId="85" builtinId="3"/>
    <cellStyle name="Millares [0]" xfId="86" builtinId="6"/>
    <cellStyle name="Millares [0] 2" xfId="369"/>
    <cellStyle name="Millares [0] 2 2" xfId="384"/>
    <cellStyle name="Millares [0] 2 2 2" xfId="385"/>
    <cellStyle name="Millares [0] 2 2 2 2" xfId="386"/>
    <cellStyle name="Millares [0] 2 2 3" xfId="387"/>
    <cellStyle name="Millares [0] 2 3" xfId="388"/>
    <cellStyle name="Millares [0] 3" xfId="389"/>
    <cellStyle name="Millares [0] 8" xfId="432"/>
    <cellStyle name="Millares [2]" xfId="87"/>
    <cellStyle name="Millares [2] 2" xfId="169"/>
    <cellStyle name="Millares [2] 3" xfId="332"/>
    <cellStyle name="Millares [2] 4" xfId="324"/>
    <cellStyle name="Millares [2] 5" xfId="329"/>
    <cellStyle name="Millares 15" xfId="377"/>
    <cellStyle name="Millares 17" xfId="433"/>
    <cellStyle name="Millares 2" xfId="370"/>
    <cellStyle name="Millares 2 2" xfId="390"/>
    <cellStyle name="Millares 2 2 2" xfId="391"/>
    <cellStyle name="Millares 2 2 2 2" xfId="392"/>
    <cellStyle name="Millares 2 2 2 2 2" xfId="393"/>
    <cellStyle name="Millares 2 2 3" xfId="394"/>
    <cellStyle name="Millares 2 3" xfId="395"/>
    <cellStyle name="Millares 2 4" xfId="396"/>
    <cellStyle name="Millares 2 5" xfId="397"/>
    <cellStyle name="Millares 2 6" xfId="398"/>
    <cellStyle name="Millares 3" xfId="373"/>
    <cellStyle name="Millares 4" xfId="375"/>
    <cellStyle name="Millares 4 2" xfId="399"/>
    <cellStyle name="Millares 4 2 2" xfId="400"/>
    <cellStyle name="Millares 4 2 2 2" xfId="401"/>
    <cellStyle name="Millares 4 3" xfId="402"/>
    <cellStyle name="Millares 5" xfId="403"/>
    <cellStyle name="Millares 5 2" xfId="404"/>
    <cellStyle name="Millares 5 2 2" xfId="405"/>
    <cellStyle name="Millares 5 2 2 2" xfId="406"/>
    <cellStyle name="Millares 5 3" xfId="407"/>
    <cellStyle name="Millares 6" xfId="408"/>
    <cellStyle name="Millares 6 2" xfId="409"/>
    <cellStyle name="Millares 7" xfId="410"/>
    <cellStyle name="Millares 7 2" xfId="411"/>
    <cellStyle name="Millares 7 3" xfId="412"/>
    <cellStyle name="Millares 8" xfId="413"/>
    <cellStyle name="Millares 9" xfId="414"/>
    <cellStyle name="Neutral" xfId="88" builtinId="28" customBuiltin="1"/>
    <cellStyle name="Neutral 2" xfId="170"/>
    <cellStyle name="Neutral 2 2" xfId="282"/>
    <cellStyle name="Neutral 3" xfId="281"/>
    <cellStyle name="Neutral 3 2" xfId="283"/>
    <cellStyle name="Normal" xfId="0" builtinId="0"/>
    <cellStyle name="Normal 11" xfId="415"/>
    <cellStyle name="Normal 2" xfId="368"/>
    <cellStyle name="Normal 2 2" xfId="416"/>
    <cellStyle name="Normal 2 3" xfId="417"/>
    <cellStyle name="Normal 3" xfId="371"/>
    <cellStyle name="Normal 4" xfId="418"/>
    <cellStyle name="Normal 5" xfId="284"/>
    <cellStyle name="Normal 5 2" xfId="419"/>
    <cellStyle name="Normal 5 2 2" xfId="420"/>
    <cellStyle name="Normal 5 2 2 2" xfId="421"/>
    <cellStyle name="Normal 5 3" xfId="422"/>
    <cellStyle name="Normal 5_CUADRO 8 - Bonos y Prestamos Garantizados en Pesos 2do. Trim-15 (A 1.8) Mari en construcción" xfId="423"/>
    <cellStyle name="Normal 6" xfId="424"/>
    <cellStyle name="Normal 7" xfId="285"/>
    <cellStyle name="Normal 8" xfId="425"/>
    <cellStyle name="Normal 8 2" xfId="426"/>
    <cellStyle name="Normal 9" xfId="427"/>
    <cellStyle name="Normal_deuda_publica_31-03-2010 re-tuneado" xfId="378"/>
    <cellStyle name="Normal_Hoja1" xfId="89"/>
    <cellStyle name="Normal_Proyecciones" xfId="90"/>
    <cellStyle name="Normal_Proyecciones capital e intereses II Trim 10 base definitiva" xfId="91"/>
    <cellStyle name="Normal_S H con link a base gm" xfId="379"/>
    <cellStyle name="Normal_Total" xfId="376"/>
    <cellStyle name="Notas" xfId="92" builtinId="10" customBuiltin="1"/>
    <cellStyle name="Notas 2" xfId="172"/>
    <cellStyle name="Notas 2 2" xfId="287"/>
    <cellStyle name="Notas 3" xfId="286"/>
    <cellStyle name="Notas 3 2" xfId="288"/>
    <cellStyle name="Note" xfId="93"/>
    <cellStyle name="Nulos" xfId="94"/>
    <cellStyle name="Nulos 2" xfId="289"/>
    <cellStyle name="Nulos 2 2" xfId="290"/>
    <cellStyle name="Nulos 3" xfId="291"/>
    <cellStyle name="Nulos 4" xfId="292"/>
    <cellStyle name="Oficio" xfId="95"/>
    <cellStyle name="Output" xfId="96"/>
    <cellStyle name="Output 2" xfId="173"/>
    <cellStyle name="Output 3" xfId="336"/>
    <cellStyle name="Output 4" xfId="349"/>
    <cellStyle name="Output 5" xfId="162"/>
    <cellStyle name="Porcentaje" xfId="97" builtinId="5"/>
    <cellStyle name="Porcentaje 2" xfId="372"/>
    <cellStyle name="Porcentaje 2 2" xfId="428"/>
    <cellStyle name="Porcentaje 2 2 2" xfId="429"/>
    <cellStyle name="Porcentaje 2 2 2 2" xfId="430"/>
    <cellStyle name="Porcentaje 2 3" xfId="431"/>
    <cellStyle name="Salida" xfId="98" builtinId="21" customBuiltin="1"/>
    <cellStyle name="Salida 2" xfId="174"/>
    <cellStyle name="Salida 2 2" xfId="294"/>
    <cellStyle name="Salida 3" xfId="293"/>
    <cellStyle name="Salida 3 2" xfId="295"/>
    <cellStyle name="Texto de advertencia" xfId="99" builtinId="11" customBuiltin="1"/>
    <cellStyle name="Texto de advertencia 2" xfId="175"/>
    <cellStyle name="Texto de advertencia 2 2" xfId="297"/>
    <cellStyle name="Texto de advertencia 3" xfId="296"/>
    <cellStyle name="Texto de advertencia 3 2" xfId="298"/>
    <cellStyle name="Texto explicativo" xfId="100" builtinId="53" customBuiltin="1"/>
    <cellStyle name="Texto explicativo 2" xfId="176"/>
    <cellStyle name="Texto explicativo 2 2" xfId="300"/>
    <cellStyle name="Texto explicativo 3" xfId="299"/>
    <cellStyle name="Texto explicativo 3 2" xfId="301"/>
    <cellStyle name="Title" xfId="101"/>
    <cellStyle name="Título" xfId="102" builtinId="15" customBuiltin="1"/>
    <cellStyle name="Título 1 2" xfId="178"/>
    <cellStyle name="Título 1 2 2" xfId="304"/>
    <cellStyle name="Título 1 3" xfId="303"/>
    <cellStyle name="Título 1 3 2" xfId="305"/>
    <cellStyle name="Título 2" xfId="104" builtinId="17" customBuiltin="1"/>
    <cellStyle name="Título 2 2" xfId="179"/>
    <cellStyle name="Título 2 2 2" xfId="307"/>
    <cellStyle name="Título 2 3" xfId="306"/>
    <cellStyle name="Título 2 3 2" xfId="308"/>
    <cellStyle name="Título 3" xfId="105" builtinId="18" customBuiltin="1"/>
    <cellStyle name="Título 3 2" xfId="180"/>
    <cellStyle name="Título 3 2 2" xfId="310"/>
    <cellStyle name="Título 3 3" xfId="309"/>
    <cellStyle name="Título 3 3 2" xfId="311"/>
    <cellStyle name="Título 4" xfId="177"/>
    <cellStyle name="Título 4 2" xfId="312"/>
    <cellStyle name="Título 5" xfId="302"/>
    <cellStyle name="Título 5 2" xfId="313"/>
    <cellStyle name="Total" xfId="106" builtinId="25" customBuiltin="1"/>
    <cellStyle name="Total 2" xfId="181"/>
    <cellStyle name="Total 2 2" xfId="315"/>
    <cellStyle name="Total 3" xfId="314"/>
    <cellStyle name="Total 3 2" xfId="316"/>
    <cellStyle name="vaca" xfId="107"/>
    <cellStyle name="Warning Text" xfId="108"/>
    <cellStyle name="Warning Text 2" xfId="182"/>
    <cellStyle name="Warning Text 3" xfId="339"/>
    <cellStyle name="Warning Text 4" xfId="346"/>
    <cellStyle name="Warning Text 5" xfId="34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23AAA"/>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4.33.8\secretar&#237;a%20finanzas\0INFORMA\Programas%20Financieros\Pmg%202009\Consolidado2009%20ver%2014-07-1%20Teso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 Fin."/>
      <sheetName val="pesos"/>
      <sheetName val="dolares"/>
      <sheetName val="RESUMEN "/>
      <sheetName val="dolares cosentino"/>
    </sheetNames>
    <sheetDataSet>
      <sheetData sheetId="0" refreshError="1">
        <row r="1">
          <cell r="E1" t="str">
            <v xml:space="preserve">I TRIM. </v>
          </cell>
          <cell r="I1" t="str">
            <v>II TRIM</v>
          </cell>
          <cell r="J1" t="str">
            <v xml:space="preserve">I SEM </v>
          </cell>
          <cell r="N1" t="str">
            <v xml:space="preserve">III TRIM </v>
          </cell>
          <cell r="R1" t="str">
            <v>IV TRIM</v>
          </cell>
          <cell r="S1" t="str">
            <v>II SEM</v>
          </cell>
        </row>
        <row r="3">
          <cell r="E3">
            <v>11136.157385710585</v>
          </cell>
          <cell r="I3">
            <v>-6015.7447552821868</v>
          </cell>
          <cell r="J3">
            <v>11136.157385710585</v>
          </cell>
          <cell r="N3">
            <v>2609.2660964269198</v>
          </cell>
          <cell r="R3">
            <v>-10688.165500810494</v>
          </cell>
          <cell r="S3">
            <v>2609.2660964269198</v>
          </cell>
        </row>
        <row r="5">
          <cell r="E5">
            <v>26350.808121834471</v>
          </cell>
          <cell r="I5">
            <v>44439.368716526878</v>
          </cell>
          <cell r="J5">
            <v>70790.176838361353</v>
          </cell>
          <cell r="N5">
            <v>14563.912527213753</v>
          </cell>
          <cell r="R5">
            <v>28463.269178655319</v>
          </cell>
          <cell r="S5">
            <v>43027.181705869072</v>
          </cell>
        </row>
        <row r="7">
          <cell r="E7">
            <v>1040.5000000000027</v>
          </cell>
          <cell r="I7">
            <v>3894.1999999999935</v>
          </cell>
          <cell r="J7">
            <v>4934.6999999999962</v>
          </cell>
          <cell r="N7">
            <v>-2083.3340585442038</v>
          </cell>
          <cell r="R7">
            <v>-1438.0519999999979</v>
          </cell>
          <cell r="S7">
            <v>-3521.3860585442017</v>
          </cell>
        </row>
        <row r="8">
          <cell r="E8">
            <v>24734.100000000002</v>
          </cell>
          <cell r="I8">
            <v>32006.099999999991</v>
          </cell>
          <cell r="J8">
            <v>56740.2</v>
          </cell>
          <cell r="N8">
            <v>28066.534327933492</v>
          </cell>
          <cell r="R8">
            <v>30268.175000000003</v>
          </cell>
          <cell r="S8">
            <v>58334.709327933495</v>
          </cell>
        </row>
        <row r="9">
          <cell r="A9" t="str">
            <v xml:space="preserve">        Tributarios</v>
          </cell>
          <cell r="B9">
            <v>8189.1</v>
          </cell>
          <cell r="C9">
            <v>8110.3</v>
          </cell>
          <cell r="D9">
            <v>7848.1</v>
          </cell>
          <cell r="E9">
            <v>24147.5</v>
          </cell>
          <cell r="F9">
            <v>8592.2999999999993</v>
          </cell>
          <cell r="G9">
            <v>9596.6</v>
          </cell>
          <cell r="H9">
            <v>10141.299999999999</v>
          </cell>
          <cell r="I9">
            <v>28330.2</v>
          </cell>
          <cell r="J9">
            <v>52477.7</v>
          </cell>
          <cell r="K9">
            <v>9055.8259946001526</v>
          </cell>
          <cell r="L9">
            <v>9326.4000000000015</v>
          </cell>
          <cell r="M9">
            <v>9079.9</v>
          </cell>
          <cell r="N9">
            <v>27462.125994600152</v>
          </cell>
          <cell r="O9">
            <v>9520</v>
          </cell>
          <cell r="P9">
            <v>9410.3000000000011</v>
          </cell>
          <cell r="Q9">
            <v>9333.4</v>
          </cell>
          <cell r="R9">
            <v>28263.700000000004</v>
          </cell>
          <cell r="S9">
            <v>55725.825994600156</v>
          </cell>
          <cell r="T9">
            <v>108203.52599460015</v>
          </cell>
          <cell r="U9">
            <v>74001.100000000006</v>
          </cell>
          <cell r="V9">
            <v>-34202.42599460014</v>
          </cell>
        </row>
        <row r="10">
          <cell r="A10" t="str">
            <v xml:space="preserve">        No Tributarios</v>
          </cell>
          <cell r="B10">
            <v>9.3000000000000007</v>
          </cell>
          <cell r="C10">
            <v>8.5</v>
          </cell>
          <cell r="D10">
            <v>68.7</v>
          </cell>
          <cell r="E10">
            <v>86.5</v>
          </cell>
          <cell r="F10">
            <v>24.8</v>
          </cell>
          <cell r="G10">
            <v>8.3000000000000007</v>
          </cell>
          <cell r="H10">
            <v>73.599999999999994</v>
          </cell>
          <cell r="I10">
            <v>106.69999999999999</v>
          </cell>
          <cell r="J10">
            <v>193.2</v>
          </cell>
          <cell r="K10">
            <v>20.6</v>
          </cell>
          <cell r="L10">
            <v>20.6</v>
          </cell>
          <cell r="M10">
            <v>20.641666666666666</v>
          </cell>
          <cell r="N10">
            <v>61.841666666666669</v>
          </cell>
          <cell r="O10">
            <v>20.641666666666666</v>
          </cell>
          <cell r="P10">
            <v>20.641666666666666</v>
          </cell>
          <cell r="Q10">
            <v>20.641666666666666</v>
          </cell>
          <cell r="R10">
            <v>61.924999999999997</v>
          </cell>
          <cell r="S10">
            <v>123.76666666666667</v>
          </cell>
          <cell r="T10">
            <v>316.96666666666664</v>
          </cell>
          <cell r="U10">
            <v>174.4</v>
          </cell>
          <cell r="V10">
            <v>-142.56666666666663</v>
          </cell>
        </row>
        <row r="11">
          <cell r="A11" t="str">
            <v xml:space="preserve">        Venta de bienes y servicios</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V11">
            <v>0</v>
          </cell>
        </row>
        <row r="12">
          <cell r="A12" t="str">
            <v xml:space="preserve">        Rentas de la Propiedad</v>
          </cell>
          <cell r="B12">
            <v>51.7</v>
          </cell>
          <cell r="C12">
            <v>75.099999999999994</v>
          </cell>
          <cell r="D12">
            <v>71.5</v>
          </cell>
          <cell r="E12">
            <v>198.3</v>
          </cell>
          <cell r="F12">
            <v>83</v>
          </cell>
          <cell r="G12">
            <v>68.3</v>
          </cell>
          <cell r="H12">
            <v>3147.4</v>
          </cell>
          <cell r="I12">
            <v>3298.7000000000003</v>
          </cell>
          <cell r="J12">
            <v>3497.0000000000005</v>
          </cell>
          <cell r="K12">
            <v>56.7</v>
          </cell>
          <cell r="L12">
            <v>56.7</v>
          </cell>
          <cell r="M12">
            <v>56.691666666666663</v>
          </cell>
          <cell r="N12">
            <v>170.09166666666667</v>
          </cell>
          <cell r="O12">
            <v>56.691666666666663</v>
          </cell>
          <cell r="P12">
            <v>56.691666666666663</v>
          </cell>
          <cell r="Q12">
            <v>1456.6916666666666</v>
          </cell>
          <cell r="R12">
            <v>1570.0749999999998</v>
          </cell>
          <cell r="S12">
            <v>1740.1666666666665</v>
          </cell>
          <cell r="T12">
            <v>5237.166666666667</v>
          </cell>
          <cell r="U12">
            <v>1243.8</v>
          </cell>
          <cell r="V12">
            <v>-3993.3666666666668</v>
          </cell>
        </row>
        <row r="13">
          <cell r="A13" t="str">
            <v xml:space="preserve">        Transferencias</v>
          </cell>
          <cell r="B13">
            <v>18</v>
          </cell>
          <cell r="C13">
            <v>32.700000000000003</v>
          </cell>
          <cell r="D13">
            <v>28.5</v>
          </cell>
          <cell r="E13">
            <v>79.2</v>
          </cell>
          <cell r="F13">
            <v>42.8</v>
          </cell>
          <cell r="G13">
            <v>20.3</v>
          </cell>
          <cell r="H13">
            <v>29.6</v>
          </cell>
          <cell r="I13">
            <v>92.699999999999989</v>
          </cell>
          <cell r="J13">
            <v>171.89999999999998</v>
          </cell>
          <cell r="K13">
            <v>40</v>
          </cell>
          <cell r="L13">
            <v>40</v>
          </cell>
          <cell r="M13">
            <v>40</v>
          </cell>
          <cell r="N13">
            <v>120</v>
          </cell>
          <cell r="O13">
            <v>40</v>
          </cell>
          <cell r="P13">
            <v>40</v>
          </cell>
          <cell r="Q13">
            <v>40</v>
          </cell>
          <cell r="R13">
            <v>120</v>
          </cell>
          <cell r="S13">
            <v>240</v>
          </cell>
          <cell r="T13">
            <v>411.9</v>
          </cell>
          <cell r="U13">
            <v>208.6</v>
          </cell>
          <cell r="V13">
            <v>-203.29999999999998</v>
          </cell>
        </row>
        <row r="14">
          <cell r="A14" t="str">
            <v xml:space="preserve">        Contribuciones Figurativas</v>
          </cell>
          <cell r="B14">
            <v>58.2</v>
          </cell>
          <cell r="C14">
            <v>30</v>
          </cell>
          <cell r="D14">
            <v>134</v>
          </cell>
          <cell r="E14">
            <v>222.2</v>
          </cell>
          <cell r="F14">
            <v>31.5</v>
          </cell>
          <cell r="G14">
            <v>101.8</v>
          </cell>
          <cell r="H14">
            <v>43.3</v>
          </cell>
          <cell r="I14">
            <v>176.60000000000002</v>
          </cell>
          <cell r="J14">
            <v>398.8</v>
          </cell>
          <cell r="K14">
            <v>0</v>
          </cell>
          <cell r="L14">
            <v>0</v>
          </cell>
          <cell r="M14">
            <v>214.97499999999999</v>
          </cell>
          <cell r="N14">
            <v>214.97499999999999</v>
          </cell>
          <cell r="O14">
            <v>0</v>
          </cell>
          <cell r="P14">
            <v>0</v>
          </cell>
          <cell r="Q14">
            <v>214.97499999999999</v>
          </cell>
          <cell r="R14">
            <v>214.97499999999999</v>
          </cell>
          <cell r="S14">
            <v>429.95</v>
          </cell>
          <cell r="T14">
            <v>828.75</v>
          </cell>
          <cell r="U14">
            <v>960.4</v>
          </cell>
          <cell r="V14">
            <v>131.64999999999998</v>
          </cell>
        </row>
        <row r="15">
          <cell r="E15">
            <v>0.4</v>
          </cell>
          <cell r="I15">
            <v>1.2</v>
          </cell>
          <cell r="J15">
            <v>1.6</v>
          </cell>
          <cell r="N15">
            <v>37.5</v>
          </cell>
          <cell r="R15">
            <v>37.5</v>
          </cell>
          <cell r="S15">
            <v>75</v>
          </cell>
        </row>
        <row r="16">
          <cell r="E16">
            <v>23693.599999999999</v>
          </cell>
          <cell r="I16">
            <v>28111.9</v>
          </cell>
          <cell r="J16">
            <v>51805.5</v>
          </cell>
          <cell r="N16">
            <v>30149.868386477698</v>
          </cell>
          <cell r="R16">
            <v>31706.226999999999</v>
          </cell>
          <cell r="S16">
            <v>61856.095386477697</v>
          </cell>
        </row>
        <row r="17">
          <cell r="A17" t="str">
            <v xml:space="preserve">      - Remuneraciones</v>
          </cell>
          <cell r="B17">
            <v>1277.4000000000001</v>
          </cell>
          <cell r="C17">
            <v>1245.5</v>
          </cell>
          <cell r="D17">
            <v>1228.0999999999999</v>
          </cell>
          <cell r="E17">
            <v>3751</v>
          </cell>
          <cell r="F17">
            <v>1224.5</v>
          </cell>
          <cell r="G17">
            <v>1203</v>
          </cell>
          <cell r="H17">
            <v>1234.5999999999999</v>
          </cell>
          <cell r="I17">
            <v>3662.1</v>
          </cell>
          <cell r="J17">
            <v>7413.1</v>
          </cell>
          <cell r="K17">
            <v>1795.16</v>
          </cell>
          <cell r="L17">
            <v>1345.8000000000002</v>
          </cell>
          <cell r="M17">
            <v>1405.66</v>
          </cell>
          <cell r="N17">
            <v>4546.62</v>
          </cell>
          <cell r="O17">
            <v>1405.66</v>
          </cell>
          <cell r="P17">
            <v>1405.66</v>
          </cell>
          <cell r="Q17">
            <v>1886.8</v>
          </cell>
          <cell r="R17">
            <v>4698.12</v>
          </cell>
          <cell r="S17">
            <v>9244.74</v>
          </cell>
          <cell r="T17">
            <v>16657.84</v>
          </cell>
          <cell r="U17">
            <v>10334</v>
          </cell>
          <cell r="V17">
            <v>-6323.84</v>
          </cell>
        </row>
        <row r="18">
          <cell r="A18" t="str">
            <v xml:space="preserve">      - Bienes y Servicios</v>
          </cell>
          <cell r="B18">
            <v>574.70000000000005</v>
          </cell>
          <cell r="C18">
            <v>329.1</v>
          </cell>
          <cell r="D18">
            <v>337.3</v>
          </cell>
          <cell r="E18">
            <v>1241.1000000000001</v>
          </cell>
          <cell r="F18">
            <v>448.7</v>
          </cell>
          <cell r="G18">
            <v>406.4</v>
          </cell>
          <cell r="H18">
            <v>553.6</v>
          </cell>
          <cell r="I18">
            <v>1408.6999999999998</v>
          </cell>
          <cell r="J18">
            <v>2649.8</v>
          </cell>
          <cell r="K18">
            <v>551.81999999999994</v>
          </cell>
          <cell r="L18">
            <v>470.67999999999995</v>
          </cell>
          <cell r="M18">
            <v>470.68999999999994</v>
          </cell>
          <cell r="N18">
            <v>1493.1899999999998</v>
          </cell>
          <cell r="O18">
            <v>470.68999999999994</v>
          </cell>
          <cell r="P18">
            <v>470.68999999999994</v>
          </cell>
          <cell r="Q18">
            <v>472.28999999999996</v>
          </cell>
          <cell r="R18">
            <v>1413.6699999999998</v>
          </cell>
          <cell r="S18">
            <v>2906.8599999999997</v>
          </cell>
          <cell r="T18">
            <v>5556.66</v>
          </cell>
          <cell r="U18">
            <v>3584.4</v>
          </cell>
          <cell r="V18">
            <v>-1972.2599999999998</v>
          </cell>
        </row>
        <row r="19">
          <cell r="A19" t="str">
            <v xml:space="preserve">      - Transferencias</v>
          </cell>
          <cell r="B19">
            <v>3951.8999999999996</v>
          </cell>
          <cell r="C19">
            <v>3284.7</v>
          </cell>
          <cell r="D19">
            <v>3313.4000000000005</v>
          </cell>
          <cell r="E19">
            <v>10550</v>
          </cell>
          <cell r="F19">
            <v>4367.8</v>
          </cell>
          <cell r="G19">
            <v>4988.1000000000004</v>
          </cell>
          <cell r="H19">
            <v>5959.2999999999993</v>
          </cell>
          <cell r="I19">
            <v>15315.2</v>
          </cell>
          <cell r="J19">
            <v>25865.200000000001</v>
          </cell>
          <cell r="K19">
            <v>5323.7100000000009</v>
          </cell>
          <cell r="L19">
            <v>4991.9000000000005</v>
          </cell>
          <cell r="M19">
            <v>5013.4599999999991</v>
          </cell>
          <cell r="N19">
            <v>15329.07</v>
          </cell>
          <cell r="O19">
            <v>5299.76</v>
          </cell>
          <cell r="P19">
            <v>5277.4599999999991</v>
          </cell>
          <cell r="Q19">
            <v>5539.56</v>
          </cell>
          <cell r="R19">
            <v>16116.779999999999</v>
          </cell>
          <cell r="S19">
            <v>31445.85</v>
          </cell>
          <cell r="T19">
            <v>57311.05</v>
          </cell>
          <cell r="U19">
            <v>27338.49</v>
          </cell>
          <cell r="V19">
            <v>-29972.560000000001</v>
          </cell>
        </row>
        <row r="20">
          <cell r="A20" t="str">
            <v xml:space="preserve">          Corrientes</v>
          </cell>
          <cell r="B20">
            <v>2299.7999999999997</v>
          </cell>
          <cell r="C20">
            <v>2508.1</v>
          </cell>
          <cell r="D20">
            <v>2640.1000000000004</v>
          </cell>
          <cell r="E20">
            <v>7448</v>
          </cell>
          <cell r="F20">
            <v>2929.3</v>
          </cell>
          <cell r="G20">
            <v>3592.5</v>
          </cell>
          <cell r="H20">
            <v>4210.8999999999996</v>
          </cell>
          <cell r="I20">
            <v>10732.7</v>
          </cell>
          <cell r="J20">
            <v>18180.7</v>
          </cell>
          <cell r="K20">
            <v>3782.9100000000003</v>
          </cell>
          <cell r="L20">
            <v>3423.7000000000003</v>
          </cell>
          <cell r="M20">
            <v>3471.1199999999994</v>
          </cell>
          <cell r="N20">
            <v>10677.73</v>
          </cell>
          <cell r="O20">
            <v>3691.02</v>
          </cell>
          <cell r="P20">
            <v>3701.8199999999993</v>
          </cell>
          <cell r="Q20">
            <v>4011.82</v>
          </cell>
          <cell r="R20">
            <v>11404.66</v>
          </cell>
          <cell r="S20">
            <v>22082.39</v>
          </cell>
          <cell r="T20">
            <v>40263.089999999997</v>
          </cell>
          <cell r="U20">
            <v>20576.061999999998</v>
          </cell>
          <cell r="V20">
            <v>-19687.027999999998</v>
          </cell>
        </row>
        <row r="21">
          <cell r="A21" t="str">
            <v xml:space="preserve">          Capital</v>
          </cell>
          <cell r="B21">
            <v>1652.1</v>
          </cell>
          <cell r="C21">
            <v>776.6</v>
          </cell>
          <cell r="D21">
            <v>673.3</v>
          </cell>
          <cell r="E21">
            <v>3102</v>
          </cell>
          <cell r="F21">
            <v>1438.5</v>
          </cell>
          <cell r="G21">
            <v>1395.6000000000001</v>
          </cell>
          <cell r="H21">
            <v>1748.4</v>
          </cell>
          <cell r="I21">
            <v>4582.5</v>
          </cell>
          <cell r="J21">
            <v>7684.5</v>
          </cell>
          <cell r="K21">
            <v>1540.8000000000002</v>
          </cell>
          <cell r="L21">
            <v>1568.2</v>
          </cell>
          <cell r="M21">
            <v>1542.3400000000001</v>
          </cell>
          <cell r="N21">
            <v>4651.34</v>
          </cell>
          <cell r="O21">
            <v>1608.74</v>
          </cell>
          <cell r="P21">
            <v>1575.6399999999999</v>
          </cell>
          <cell r="Q21">
            <v>1527.74</v>
          </cell>
          <cell r="R21">
            <v>4712.12</v>
          </cell>
          <cell r="S21">
            <v>9363.4599999999991</v>
          </cell>
          <cell r="T21">
            <v>17047.96</v>
          </cell>
          <cell r="U21">
            <v>6762.4279999999999</v>
          </cell>
          <cell r="V21">
            <v>-10285.531999999999</v>
          </cell>
        </row>
        <row r="22">
          <cell r="A22" t="str">
            <v xml:space="preserve">      - Inversión Financiera</v>
          </cell>
          <cell r="B22">
            <v>32.9</v>
          </cell>
          <cell r="C22">
            <v>0</v>
          </cell>
          <cell r="D22">
            <v>0</v>
          </cell>
          <cell r="E22">
            <v>32.9</v>
          </cell>
          <cell r="F22">
            <v>2</v>
          </cell>
          <cell r="G22">
            <v>51.2</v>
          </cell>
          <cell r="H22">
            <v>53.4</v>
          </cell>
          <cell r="I22">
            <v>106.6</v>
          </cell>
          <cell r="J22">
            <v>139.5</v>
          </cell>
          <cell r="K22">
            <v>9.9</v>
          </cell>
          <cell r="L22">
            <v>19.3</v>
          </cell>
          <cell r="M22">
            <v>19.259</v>
          </cell>
          <cell r="N22">
            <v>48.459000000000003</v>
          </cell>
          <cell r="O22">
            <v>19.259</v>
          </cell>
          <cell r="P22">
            <v>19.259</v>
          </cell>
          <cell r="Q22">
            <v>879.53899999999987</v>
          </cell>
          <cell r="R22">
            <v>918.0569999999999</v>
          </cell>
          <cell r="S22">
            <v>966.51599999999985</v>
          </cell>
          <cell r="T22">
            <v>1106.0159999999998</v>
          </cell>
          <cell r="U22">
            <v>1537.1</v>
          </cell>
          <cell r="V22">
            <v>431.08400000000006</v>
          </cell>
        </row>
        <row r="23">
          <cell r="A23" t="str">
            <v xml:space="preserve">      - Gastos Figurativos (OD)</v>
          </cell>
          <cell r="B23">
            <v>1089.3</v>
          </cell>
          <cell r="C23">
            <v>1321.3</v>
          </cell>
          <cell r="D23">
            <v>1048.3999999999999</v>
          </cell>
          <cell r="E23">
            <v>3459</v>
          </cell>
          <cell r="F23">
            <v>1006.4000000000001</v>
          </cell>
          <cell r="G23">
            <v>1143.0999999999999</v>
          </cell>
          <cell r="H23">
            <v>938.6</v>
          </cell>
          <cell r="I23">
            <v>3088.1</v>
          </cell>
          <cell r="J23">
            <v>6547.1</v>
          </cell>
          <cell r="K23">
            <v>1341</v>
          </cell>
          <cell r="L23">
            <v>1141.9000000000001</v>
          </cell>
          <cell r="M23">
            <v>1158.3</v>
          </cell>
          <cell r="N23">
            <v>3641.2</v>
          </cell>
          <cell r="O23">
            <v>1166.0999999999999</v>
          </cell>
          <cell r="P23">
            <v>1166.0999999999999</v>
          </cell>
          <cell r="Q23">
            <v>1311.4</v>
          </cell>
          <cell r="R23">
            <v>3643.6</v>
          </cell>
          <cell r="S23">
            <v>7284.7999999999993</v>
          </cell>
          <cell r="T23">
            <v>13831.9</v>
          </cell>
          <cell r="U23">
            <v>7107.9</v>
          </cell>
          <cell r="V23">
            <v>-6724</v>
          </cell>
        </row>
        <row r="24">
          <cell r="A24" t="str">
            <v xml:space="preserve">      - Inversión Real Directa</v>
          </cell>
          <cell r="B24">
            <v>283.89999999999998</v>
          </cell>
          <cell r="C24">
            <v>69.7</v>
          </cell>
          <cell r="D24">
            <v>75.599999999999994</v>
          </cell>
          <cell r="E24">
            <v>429.19999999999993</v>
          </cell>
          <cell r="F24">
            <v>68.7</v>
          </cell>
          <cell r="G24">
            <v>79.599999999999994</v>
          </cell>
          <cell r="H24">
            <v>104.8</v>
          </cell>
          <cell r="I24">
            <v>253.10000000000002</v>
          </cell>
          <cell r="J24">
            <v>682.3</v>
          </cell>
          <cell r="K24">
            <v>124.5</v>
          </cell>
          <cell r="L24">
            <v>150</v>
          </cell>
          <cell r="M24">
            <v>150</v>
          </cell>
          <cell r="N24">
            <v>424.5</v>
          </cell>
          <cell r="O24">
            <v>150</v>
          </cell>
          <cell r="P24">
            <v>150</v>
          </cell>
          <cell r="Q24">
            <v>150</v>
          </cell>
          <cell r="R24">
            <v>450</v>
          </cell>
          <cell r="S24">
            <v>874.5</v>
          </cell>
          <cell r="T24">
            <v>1556.8</v>
          </cell>
          <cell r="U24">
            <v>1174.0999999999999</v>
          </cell>
          <cell r="V24">
            <v>-382.70000000000005</v>
          </cell>
        </row>
        <row r="25">
          <cell r="A25" t="str">
            <v xml:space="preserve">      - Instit. De Seg. Social</v>
          </cell>
          <cell r="B25">
            <v>1473.3</v>
          </cell>
          <cell r="C25">
            <v>1371.6</v>
          </cell>
          <cell r="D25">
            <v>1377.8</v>
          </cell>
          <cell r="E25">
            <v>4222.7</v>
          </cell>
          <cell r="F25">
            <v>1334</v>
          </cell>
          <cell r="G25">
            <v>1337.5</v>
          </cell>
          <cell r="H25">
            <v>1604.6</v>
          </cell>
          <cell r="I25">
            <v>4276.1000000000004</v>
          </cell>
          <cell r="J25">
            <v>8498.7999999999993</v>
          </cell>
          <cell r="K25">
            <v>1689.65171644</v>
          </cell>
          <cell r="L25">
            <v>1456.1376700376929</v>
          </cell>
          <cell r="M25">
            <v>1519.2</v>
          </cell>
          <cell r="N25">
            <v>4664.9893864776932</v>
          </cell>
          <cell r="O25">
            <v>1474.1</v>
          </cell>
          <cell r="P25">
            <v>1504.9</v>
          </cell>
          <cell r="Q25">
            <v>1485.2000000000003</v>
          </cell>
          <cell r="R25">
            <v>4464.2000000000007</v>
          </cell>
          <cell r="S25">
            <v>9129.1893864776939</v>
          </cell>
          <cell r="T25">
            <v>17627.989386477693</v>
          </cell>
          <cell r="U25">
            <v>12159.400000000001</v>
          </cell>
          <cell r="V25">
            <v>-5468.5893864776917</v>
          </cell>
        </row>
        <row r="26">
          <cell r="A26" t="str">
            <v xml:space="preserve">      - Otros gastos primarios </v>
          </cell>
          <cell r="B26">
            <v>3</v>
          </cell>
          <cell r="C26">
            <v>2.8</v>
          </cell>
          <cell r="D26">
            <v>1.9</v>
          </cell>
          <cell r="E26">
            <v>7.6999999999999993</v>
          </cell>
          <cell r="F26">
            <v>1.1000000000000001</v>
          </cell>
          <cell r="G26">
            <v>0.8</v>
          </cell>
          <cell r="H26">
            <v>0.1</v>
          </cell>
          <cell r="I26">
            <v>2</v>
          </cell>
          <cell r="J26">
            <v>9.6999999999999993</v>
          </cell>
          <cell r="K26">
            <v>0.64</v>
          </cell>
          <cell r="L26">
            <v>0.60000000000000009</v>
          </cell>
          <cell r="M26">
            <v>0.6</v>
          </cell>
          <cell r="N26">
            <v>1.8400000000000003</v>
          </cell>
          <cell r="O26">
            <v>0.6</v>
          </cell>
          <cell r="P26">
            <v>0.6</v>
          </cell>
          <cell r="Q26">
            <v>0.6</v>
          </cell>
          <cell r="R26">
            <v>1.7999999999999998</v>
          </cell>
          <cell r="S26">
            <v>3.64</v>
          </cell>
          <cell r="T26">
            <v>13.34</v>
          </cell>
          <cell r="U26">
            <v>41.7</v>
          </cell>
          <cell r="V26">
            <v>28.360000000000003</v>
          </cell>
        </row>
        <row r="28">
          <cell r="E28">
            <v>16129.331902150399</v>
          </cell>
          <cell r="I28">
            <v>24194.747320925999</v>
          </cell>
          <cell r="J28">
            <v>40324.079223076398</v>
          </cell>
          <cell r="N28">
            <v>14126.44095366</v>
          </cell>
          <cell r="R28">
            <v>20400.5</v>
          </cell>
          <cell r="S28">
            <v>34526.94095366</v>
          </cell>
        </row>
        <row r="29">
          <cell r="E29">
            <v>489.09957215040004</v>
          </cell>
          <cell r="I29">
            <v>1563.4261097459998</v>
          </cell>
          <cell r="J29">
            <v>2052.5256818963999</v>
          </cell>
          <cell r="N29">
            <v>991.40251965999994</v>
          </cell>
          <cell r="R29">
            <v>1262.3</v>
          </cell>
          <cell r="S29">
            <v>2253.7025196599998</v>
          </cell>
        </row>
        <row r="30">
          <cell r="E30">
            <v>290.34057215040002</v>
          </cell>
          <cell r="I30">
            <v>547.74</v>
          </cell>
          <cell r="J30">
            <v>838.08057215040003</v>
          </cell>
          <cell r="N30">
            <v>315.90251966</v>
          </cell>
          <cell r="R30">
            <v>401.99999999999994</v>
          </cell>
          <cell r="S30">
            <v>717.90251965999994</v>
          </cell>
        </row>
        <row r="31">
          <cell r="A31" t="str">
            <v xml:space="preserve">      LETRAS</v>
          </cell>
          <cell r="B31">
            <v>0</v>
          </cell>
          <cell r="C31">
            <v>163.87960000000001</v>
          </cell>
          <cell r="D31">
            <v>126.46097215040001</v>
          </cell>
          <cell r="E31">
            <v>290.34057215040002</v>
          </cell>
          <cell r="F31">
            <v>0</v>
          </cell>
          <cell r="G31">
            <v>547.74</v>
          </cell>
          <cell r="H31">
            <v>0</v>
          </cell>
          <cell r="I31">
            <v>547.74</v>
          </cell>
          <cell r="J31">
            <v>838.08057215040003</v>
          </cell>
          <cell r="K31">
            <v>0</v>
          </cell>
          <cell r="L31">
            <v>181.42</v>
          </cell>
          <cell r="M31">
            <v>134.48251966000001</v>
          </cell>
          <cell r="N31">
            <v>315.90251966</v>
          </cell>
          <cell r="O31">
            <v>0</v>
          </cell>
          <cell r="P31">
            <v>401.99999999999994</v>
          </cell>
          <cell r="Q31">
            <v>0</v>
          </cell>
          <cell r="R31">
            <v>401.99999999999994</v>
          </cell>
          <cell r="S31">
            <v>717.90251965999994</v>
          </cell>
          <cell r="T31">
            <v>1555.9830918104001</v>
          </cell>
          <cell r="U31">
            <v>17237.597438615401</v>
          </cell>
        </row>
        <row r="32">
          <cell r="A32" t="str">
            <v xml:space="preserve">      BONOS</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row>
        <row r="33">
          <cell r="A33" t="str">
            <v xml:space="preserve">      OTROS</v>
          </cell>
          <cell r="B33">
            <v>0</v>
          </cell>
          <cell r="C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row>
        <row r="34">
          <cell r="E34">
            <v>198.75899999999999</v>
          </cell>
          <cell r="I34">
            <v>1015.6861097459999</v>
          </cell>
          <cell r="J34">
            <v>1214.4451097459998</v>
          </cell>
          <cell r="N34">
            <v>675.5</v>
          </cell>
          <cell r="R34">
            <v>860.3</v>
          </cell>
          <cell r="S34">
            <v>1535.8</v>
          </cell>
        </row>
        <row r="35">
          <cell r="E35">
            <v>0</v>
          </cell>
          <cell r="I35">
            <v>0</v>
          </cell>
          <cell r="J35">
            <v>0</v>
          </cell>
          <cell r="N35">
            <v>0</v>
          </cell>
          <cell r="R35">
            <v>0</v>
          </cell>
          <cell r="S35">
            <v>0</v>
          </cell>
        </row>
        <row r="36">
          <cell r="E36">
            <v>0</v>
          </cell>
          <cell r="I36">
            <v>0</v>
          </cell>
          <cell r="J36">
            <v>0</v>
          </cell>
          <cell r="N36">
            <v>0</v>
          </cell>
          <cell r="R36">
            <v>0</v>
          </cell>
          <cell r="S36">
            <v>0</v>
          </cell>
        </row>
        <row r="37">
          <cell r="E37">
            <v>0</v>
          </cell>
          <cell r="I37">
            <v>1015.6861097459999</v>
          </cell>
          <cell r="J37">
            <v>1015.6861097459999</v>
          </cell>
          <cell r="N37">
            <v>675.5</v>
          </cell>
          <cell r="R37">
            <v>0</v>
          </cell>
          <cell r="S37">
            <v>675.5</v>
          </cell>
        </row>
        <row r="38">
          <cell r="E38">
            <v>198.75899999999999</v>
          </cell>
          <cell r="I38">
            <v>0</v>
          </cell>
          <cell r="J38">
            <v>198.75899999999999</v>
          </cell>
          <cell r="N38">
            <v>0</v>
          </cell>
          <cell r="R38">
            <v>860.3</v>
          </cell>
          <cell r="S38">
            <v>860.3</v>
          </cell>
        </row>
        <row r="39">
          <cell r="E39">
            <v>0</v>
          </cell>
          <cell r="I39">
            <v>0</v>
          </cell>
          <cell r="J39">
            <v>0</v>
          </cell>
          <cell r="N39">
            <v>0</v>
          </cell>
          <cell r="R39">
            <v>0</v>
          </cell>
          <cell r="S39">
            <v>0</v>
          </cell>
        </row>
        <row r="40">
          <cell r="A40" t="str">
            <v xml:space="preserve">       Bilaterales</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row>
        <row r="41">
          <cell r="A41" t="str">
            <v xml:space="preserve">       Invers.Instit. Locales</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row>
        <row r="42">
          <cell r="E42">
            <v>15640.232329999999</v>
          </cell>
          <cell r="I42">
            <v>22631.321211179998</v>
          </cell>
          <cell r="J42">
            <v>38271.553541179994</v>
          </cell>
          <cell r="N42">
            <v>13135.038434</v>
          </cell>
          <cell r="R42">
            <v>19138.2</v>
          </cell>
          <cell r="S42">
            <v>32273.238433999999</v>
          </cell>
        </row>
        <row r="43">
          <cell r="E43">
            <v>6240.2323299999998</v>
          </cell>
          <cell r="I43">
            <v>11731.32121118</v>
          </cell>
          <cell r="J43">
            <v>17971.553541180001</v>
          </cell>
          <cell r="N43">
            <v>4855.0384340000001</v>
          </cell>
          <cell r="R43">
            <v>3038.2</v>
          </cell>
          <cell r="S43">
            <v>7893.2384339999999</v>
          </cell>
        </row>
        <row r="44">
          <cell r="A44" t="str">
            <v xml:space="preserve">      LETRAS</v>
          </cell>
          <cell r="B44">
            <v>150</v>
          </cell>
          <cell r="C44">
            <v>585.71241299999997</v>
          </cell>
          <cell r="D44">
            <v>2904.5199170000001</v>
          </cell>
          <cell r="E44">
            <v>3640.2323299999998</v>
          </cell>
          <cell r="F44">
            <v>2700</v>
          </cell>
          <cell r="G44">
            <v>0</v>
          </cell>
          <cell r="H44">
            <v>717</v>
          </cell>
          <cell r="I44">
            <v>3417</v>
          </cell>
          <cell r="J44">
            <v>7057.2323299999998</v>
          </cell>
          <cell r="K44">
            <v>150</v>
          </cell>
          <cell r="L44">
            <v>1034.9384340000001</v>
          </cell>
          <cell r="M44">
            <v>2270.1</v>
          </cell>
          <cell r="N44">
            <v>3455.0384340000001</v>
          </cell>
          <cell r="O44">
            <v>89.600000000000023</v>
          </cell>
          <cell r="P44">
            <v>1291.5999999999999</v>
          </cell>
          <cell r="Q44">
            <v>1257</v>
          </cell>
          <cell r="R44">
            <v>2638.2</v>
          </cell>
          <cell r="S44">
            <v>6093.2384339999999</v>
          </cell>
          <cell r="T44">
            <v>13150.470764000002</v>
          </cell>
          <cell r="U44">
            <v>-8436.1727796599971</v>
          </cell>
          <cell r="V44">
            <v>3920</v>
          </cell>
        </row>
        <row r="45">
          <cell r="A45" t="str">
            <v xml:space="preserve">      BONOS</v>
          </cell>
          <cell r="B45">
            <v>0</v>
          </cell>
          <cell r="D45">
            <v>2600</v>
          </cell>
          <cell r="E45">
            <v>2600</v>
          </cell>
          <cell r="F45">
            <v>2713.0967350000001</v>
          </cell>
          <cell r="G45">
            <v>0</v>
          </cell>
          <cell r="H45">
            <v>5601.2244761800002</v>
          </cell>
          <cell r="I45">
            <v>8314.3212111800003</v>
          </cell>
          <cell r="J45">
            <v>10914.32121118</v>
          </cell>
          <cell r="K45">
            <v>0</v>
          </cell>
          <cell r="L45">
            <v>0</v>
          </cell>
          <cell r="M45">
            <v>1400</v>
          </cell>
          <cell r="N45">
            <v>1400</v>
          </cell>
          <cell r="O45">
            <v>400</v>
          </cell>
          <cell r="P45">
            <v>0</v>
          </cell>
          <cell r="Q45">
            <v>0</v>
          </cell>
          <cell r="R45">
            <v>400</v>
          </cell>
          <cell r="S45">
            <v>1800</v>
          </cell>
          <cell r="T45">
            <v>12714.32121118</v>
          </cell>
          <cell r="U45">
            <v>12714.32121118</v>
          </cell>
          <cell r="V45">
            <v>5834.1315233304013</v>
          </cell>
        </row>
        <row r="46">
          <cell r="A46" t="str">
            <v xml:space="preserve">      OTROS</v>
          </cell>
          <cell r="B46">
            <v>0</v>
          </cell>
          <cell r="C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7252</v>
          </cell>
          <cell r="V46">
            <v>4432.1315233304013</v>
          </cell>
        </row>
        <row r="47">
          <cell r="E47">
            <v>1400</v>
          </cell>
          <cell r="I47">
            <v>2700</v>
          </cell>
          <cell r="J47">
            <v>4100</v>
          </cell>
          <cell r="N47">
            <v>5800</v>
          </cell>
          <cell r="R47">
            <v>800</v>
          </cell>
          <cell r="S47">
            <v>6600</v>
          </cell>
        </row>
        <row r="48">
          <cell r="E48">
            <v>8000</v>
          </cell>
          <cell r="I48">
            <v>8200</v>
          </cell>
          <cell r="J48">
            <v>16200</v>
          </cell>
          <cell r="N48">
            <v>2480</v>
          </cell>
          <cell r="R48">
            <v>15300</v>
          </cell>
          <cell r="S48">
            <v>17780</v>
          </cell>
        </row>
        <row r="50">
          <cell r="E50">
            <v>291.93050019406542</v>
          </cell>
          <cell r="I50">
            <v>-29.112186450433668</v>
          </cell>
          <cell r="J50">
            <v>262.81831374363173</v>
          </cell>
          <cell r="N50">
            <v>594.21921643999963</v>
          </cell>
          <cell r="R50">
            <v>991.10000000000014</v>
          </cell>
          <cell r="S50">
            <v>1585.3192164399998</v>
          </cell>
        </row>
        <row r="52">
          <cell r="E52">
            <v>0</v>
          </cell>
          <cell r="I52">
            <v>0</v>
          </cell>
          <cell r="J52">
            <v>0</v>
          </cell>
          <cell r="N52">
            <v>0</v>
          </cell>
          <cell r="R52">
            <v>0</v>
          </cell>
          <cell r="S52">
            <v>0</v>
          </cell>
        </row>
        <row r="53">
          <cell r="E53">
            <v>139.31161528999985</v>
          </cell>
          <cell r="I53">
            <v>-355.94274492999989</v>
          </cell>
          <cell r="J53">
            <v>-216.63112964000004</v>
          </cell>
          <cell r="N53">
            <v>215.55171644000006</v>
          </cell>
          <cell r="R53">
            <v>-31.899999999999864</v>
          </cell>
          <cell r="S53">
            <v>183.6517164400002</v>
          </cell>
        </row>
        <row r="54">
          <cell r="E54">
            <v>134.01613785184185</v>
          </cell>
          <cell r="I54">
            <v>154.65065064999999</v>
          </cell>
          <cell r="J54">
            <v>288.66678850184184</v>
          </cell>
          <cell r="N54">
            <v>150.02149999999961</v>
          </cell>
          <cell r="R54">
            <v>0</v>
          </cell>
          <cell r="S54">
            <v>150.02149999999961</v>
          </cell>
        </row>
        <row r="55">
          <cell r="E55">
            <v>-195</v>
          </cell>
          <cell r="I55">
            <v>-20</v>
          </cell>
          <cell r="J55">
            <v>-215</v>
          </cell>
          <cell r="N55">
            <v>0</v>
          </cell>
          <cell r="R55">
            <v>195</v>
          </cell>
          <cell r="S55">
            <v>195</v>
          </cell>
        </row>
        <row r="56">
          <cell r="E56">
            <v>244.49599999999998</v>
          </cell>
          <cell r="I56">
            <v>247.72900000000001</v>
          </cell>
          <cell r="J56">
            <v>492.22500000000002</v>
          </cell>
          <cell r="N56">
            <v>228.64600000000002</v>
          </cell>
          <cell r="R56">
            <v>828</v>
          </cell>
          <cell r="S56">
            <v>1056.646</v>
          </cell>
        </row>
        <row r="57">
          <cell r="E57">
            <v>10.408185849285818</v>
          </cell>
          <cell r="I57">
            <v>254.80712400020388</v>
          </cell>
          <cell r="J57">
            <v>265.2153098494897</v>
          </cell>
          <cell r="N57">
            <v>0</v>
          </cell>
          <cell r="R57">
            <v>0</v>
          </cell>
          <cell r="S57">
            <v>0</v>
          </cell>
        </row>
        <row r="58">
          <cell r="E58">
            <v>-41.301438797062126</v>
          </cell>
          <cell r="I58">
            <v>-310.35621617063771</v>
          </cell>
          <cell r="J58">
            <v>-351.65765496769984</v>
          </cell>
          <cell r="N58">
            <v>0</v>
          </cell>
          <cell r="R58">
            <v>0</v>
          </cell>
          <cell r="S58">
            <v>0</v>
          </cell>
        </row>
        <row r="60">
          <cell r="E60">
            <v>1078.6080000000002</v>
          </cell>
          <cell r="I60">
            <v>1467.4019453363223</v>
          </cell>
          <cell r="J60">
            <v>2546.0099453363227</v>
          </cell>
          <cell r="N60">
            <v>1153.2511626747273</v>
          </cell>
          <cell r="R60">
            <v>1223.5564491674495</v>
          </cell>
          <cell r="S60">
            <v>2376.8076118421768</v>
          </cell>
        </row>
        <row r="61">
          <cell r="E61">
            <v>172.79099999999997</v>
          </cell>
          <cell r="I61">
            <v>232.72886</v>
          </cell>
          <cell r="J61">
            <v>405.51985999999999</v>
          </cell>
          <cell r="N61">
            <v>91.100609674727323</v>
          </cell>
          <cell r="R61">
            <v>204.76844916744946</v>
          </cell>
          <cell r="S61">
            <v>295.8690588421768</v>
          </cell>
        </row>
        <row r="62">
          <cell r="E62">
            <v>43.592000000000006</v>
          </cell>
          <cell r="I62">
            <v>144.23836</v>
          </cell>
          <cell r="J62">
            <v>187.83036000000001</v>
          </cell>
          <cell r="N62">
            <v>86.800609674727326</v>
          </cell>
          <cell r="R62">
            <v>89.758534666089474</v>
          </cell>
          <cell r="S62">
            <v>176.5591443408168</v>
          </cell>
        </row>
        <row r="63">
          <cell r="E63">
            <v>119.03899999999999</v>
          </cell>
          <cell r="I63">
            <v>80.301500000000004</v>
          </cell>
          <cell r="J63">
            <v>199.34049999999999</v>
          </cell>
          <cell r="N63">
            <v>4.3</v>
          </cell>
          <cell r="R63">
            <v>104.28441854495999</v>
          </cell>
          <cell r="S63">
            <v>108.58441854495999</v>
          </cell>
        </row>
        <row r="64">
          <cell r="E64">
            <v>10.16</v>
          </cell>
          <cell r="I64">
            <v>8.1890000000000001</v>
          </cell>
          <cell r="J64">
            <v>18.349</v>
          </cell>
          <cell r="N64">
            <v>0</v>
          </cell>
          <cell r="R64">
            <v>10.725495956399998</v>
          </cell>
          <cell r="S64">
            <v>10.725495956399998</v>
          </cell>
        </row>
        <row r="65">
          <cell r="E65">
            <v>264.45299999999997</v>
          </cell>
          <cell r="I65">
            <v>478.50878599999999</v>
          </cell>
          <cell r="J65">
            <v>742.96178599999996</v>
          </cell>
          <cell r="N65">
            <v>219.423553</v>
          </cell>
          <cell r="R65">
            <v>429.88800000000009</v>
          </cell>
          <cell r="S65">
            <v>649.31155300000012</v>
          </cell>
        </row>
        <row r="66">
          <cell r="E66">
            <v>114.738</v>
          </cell>
          <cell r="I66">
            <v>238.84248600000001</v>
          </cell>
          <cell r="J66">
            <v>353.58048600000001</v>
          </cell>
          <cell r="N66">
            <v>108.60255299999999</v>
          </cell>
          <cell r="R66">
            <v>221.59100000000001</v>
          </cell>
          <cell r="S66">
            <v>330.19355300000001</v>
          </cell>
        </row>
        <row r="67">
          <cell r="E67">
            <v>119.65900000000001</v>
          </cell>
          <cell r="I67">
            <v>220.61829999999998</v>
          </cell>
          <cell r="J67">
            <v>340.27729999999997</v>
          </cell>
          <cell r="N67">
            <v>103.102</v>
          </cell>
          <cell r="R67">
            <v>185.31900000000005</v>
          </cell>
          <cell r="S67">
            <v>288.42100000000005</v>
          </cell>
        </row>
        <row r="68">
          <cell r="E68">
            <v>30.056000000000004</v>
          </cell>
          <cell r="I68">
            <v>19.048000000000002</v>
          </cell>
          <cell r="J68">
            <v>49.104000000000006</v>
          </cell>
          <cell r="N68">
            <v>7.7189999999999994</v>
          </cell>
          <cell r="R68">
            <v>22.978000000000002</v>
          </cell>
          <cell r="S68">
            <v>30.697000000000003</v>
          </cell>
        </row>
        <row r="69">
          <cell r="E69">
            <v>5</v>
          </cell>
          <cell r="I69">
            <v>0</v>
          </cell>
          <cell r="J69">
            <v>5</v>
          </cell>
          <cell r="N69">
            <v>3.8269999999999995</v>
          </cell>
          <cell r="R69">
            <v>0</v>
          </cell>
          <cell r="S69">
            <v>3.8269999999999995</v>
          </cell>
        </row>
        <row r="70">
          <cell r="E70">
            <v>0</v>
          </cell>
          <cell r="I70">
            <v>0</v>
          </cell>
          <cell r="J70">
            <v>0</v>
          </cell>
          <cell r="N70">
            <v>0.45300000000000001</v>
          </cell>
          <cell r="R70">
            <v>0</v>
          </cell>
          <cell r="S70">
            <v>0.45300000000000001</v>
          </cell>
        </row>
        <row r="71">
          <cell r="E71">
            <v>5</v>
          </cell>
          <cell r="I71">
            <v>0</v>
          </cell>
          <cell r="J71">
            <v>5</v>
          </cell>
          <cell r="N71">
            <v>3.3739999999999997</v>
          </cell>
          <cell r="R71">
            <v>0</v>
          </cell>
          <cell r="S71">
            <v>3.3739999999999997</v>
          </cell>
        </row>
        <row r="72">
          <cell r="E72">
            <v>326.65500000000003</v>
          </cell>
          <cell r="I72">
            <v>216.11949999999999</v>
          </cell>
          <cell r="J72">
            <v>542.77449999999999</v>
          </cell>
          <cell r="N72">
            <v>324</v>
          </cell>
          <cell r="R72">
            <v>324</v>
          </cell>
          <cell r="S72">
            <v>648</v>
          </cell>
        </row>
        <row r="73">
          <cell r="E73">
            <v>0</v>
          </cell>
          <cell r="I73">
            <v>0</v>
          </cell>
          <cell r="J73">
            <v>0</v>
          </cell>
          <cell r="N73">
            <v>0</v>
          </cell>
          <cell r="R73">
            <v>0</v>
          </cell>
          <cell r="S73">
            <v>0</v>
          </cell>
        </row>
        <row r="74">
          <cell r="E74">
            <v>211.09899999999999</v>
          </cell>
          <cell r="I74">
            <v>217.42375600000003</v>
          </cell>
          <cell r="J74">
            <v>428.52275600000002</v>
          </cell>
          <cell r="N74">
            <v>234.89999999999998</v>
          </cell>
          <cell r="R74">
            <v>234.89999999999998</v>
          </cell>
          <cell r="S74">
            <v>469.79999999999995</v>
          </cell>
        </row>
        <row r="75">
          <cell r="E75">
            <v>74.697000000000003</v>
          </cell>
          <cell r="I75">
            <v>299.65794533632226</v>
          </cell>
          <cell r="J75">
            <v>374.35494533632226</v>
          </cell>
          <cell r="N75">
            <v>250</v>
          </cell>
          <cell r="R75">
            <v>0</v>
          </cell>
          <cell r="S75">
            <v>250</v>
          </cell>
        </row>
        <row r="76">
          <cell r="E76">
            <v>23.912999999999954</v>
          </cell>
          <cell r="I76">
            <v>22.963098000000024</v>
          </cell>
          <cell r="J76">
            <v>46.876097999999978</v>
          </cell>
          <cell r="N76">
            <v>30</v>
          </cell>
          <cell r="R76">
            <v>30</v>
          </cell>
          <cell r="S76">
            <v>60</v>
          </cell>
        </row>
        <row r="78">
          <cell r="E78">
            <v>359.53</v>
          </cell>
          <cell r="I78">
            <v>274.65899999999999</v>
          </cell>
          <cell r="J78">
            <v>634.18899999999996</v>
          </cell>
          <cell r="N78">
            <v>241.54262232343174</v>
          </cell>
          <cell r="R78">
            <v>241.16472948786736</v>
          </cell>
          <cell r="S78">
            <v>482.70735181129908</v>
          </cell>
        </row>
        <row r="80">
          <cell r="E80">
            <v>0</v>
          </cell>
          <cell r="I80">
            <v>0</v>
          </cell>
          <cell r="N80">
            <v>0</v>
          </cell>
          <cell r="R80">
            <v>7000</v>
          </cell>
          <cell r="S80">
            <v>7000</v>
          </cell>
        </row>
        <row r="81">
          <cell r="U81">
            <v>-787.2645193401986</v>
          </cell>
          <cell r="V81">
            <v>31.855999999999966</v>
          </cell>
        </row>
        <row r="82">
          <cell r="A82" t="str">
            <v xml:space="preserve"> .Vta. de Activos Financ.</v>
          </cell>
          <cell r="B82">
            <v>2363.3144961900002</v>
          </cell>
          <cell r="C82">
            <v>3298.1360999999997</v>
          </cell>
          <cell r="D82">
            <v>1789.4571232999999</v>
          </cell>
          <cell r="E82">
            <v>7450.9077194899992</v>
          </cell>
          <cell r="F82">
            <v>4592.2141732999999</v>
          </cell>
          <cell r="G82">
            <v>2928.5926272000002</v>
          </cell>
          <cell r="H82">
            <v>7116.6658362149992</v>
          </cell>
          <cell r="I82">
            <v>14637.472636715</v>
          </cell>
          <cell r="J82">
            <v>22088.380356204998</v>
          </cell>
          <cell r="K82">
            <v>15</v>
          </cell>
          <cell r="L82">
            <v>501.79263065980001</v>
          </cell>
          <cell r="M82">
            <v>15</v>
          </cell>
          <cell r="N82">
            <v>531.79263065980001</v>
          </cell>
          <cell r="O82">
            <v>15</v>
          </cell>
          <cell r="P82">
            <v>15</v>
          </cell>
          <cell r="Q82">
            <v>15</v>
          </cell>
          <cell r="R82">
            <v>45</v>
          </cell>
          <cell r="S82">
            <v>576.79263065980001</v>
          </cell>
          <cell r="T82">
            <v>22665.172986864796</v>
          </cell>
          <cell r="U82">
            <v>56.443582805000005</v>
          </cell>
          <cell r="V82">
            <v>819.35599999999999</v>
          </cell>
        </row>
        <row r="83">
          <cell r="A83" t="str">
            <v xml:space="preserve">    Títulos y Valores</v>
          </cell>
          <cell r="B83">
            <v>680.82890078999992</v>
          </cell>
          <cell r="C83">
            <v>204.07599999999999</v>
          </cell>
          <cell r="D83">
            <v>0</v>
          </cell>
          <cell r="E83">
            <v>884.90490078999994</v>
          </cell>
          <cell r="F83">
            <v>0</v>
          </cell>
          <cell r="G83">
            <v>0</v>
          </cell>
          <cell r="H83">
            <v>1442.162682015</v>
          </cell>
          <cell r="I83">
            <v>1442.162682015</v>
          </cell>
          <cell r="J83">
            <v>2327.0675828049998</v>
          </cell>
          <cell r="K83">
            <v>0</v>
          </cell>
          <cell r="L83">
            <v>204.07599999999999</v>
          </cell>
          <cell r="M83">
            <v>0</v>
          </cell>
          <cell r="N83">
            <v>204.07599999999999</v>
          </cell>
          <cell r="O83">
            <v>0</v>
          </cell>
          <cell r="P83">
            <v>0</v>
          </cell>
          <cell r="Q83">
            <v>0</v>
          </cell>
          <cell r="R83">
            <v>0</v>
          </cell>
          <cell r="S83">
            <v>204.07599999999999</v>
          </cell>
          <cell r="T83">
            <v>2531.1435828049998</v>
          </cell>
          <cell r="U83">
            <v>-848.76251853000031</v>
          </cell>
          <cell r="V83">
            <v>-848.76251853000031</v>
          </cell>
        </row>
        <row r="84">
          <cell r="E84">
            <v>6508.3811000000005</v>
          </cell>
          <cell r="I84">
            <v>13134.674999999999</v>
          </cell>
          <cell r="J84">
            <v>19643.056100000002</v>
          </cell>
          <cell r="N84">
            <v>36.979380659800015</v>
          </cell>
          <cell r="R84">
            <v>0</v>
          </cell>
          <cell r="S84">
            <v>36.979380659800015</v>
          </cell>
        </row>
        <row r="85">
          <cell r="E85">
            <v>0</v>
          </cell>
          <cell r="I85">
            <v>0</v>
          </cell>
          <cell r="J85">
            <v>0</v>
          </cell>
          <cell r="N85">
            <v>0</v>
          </cell>
          <cell r="R85">
            <v>0</v>
          </cell>
          <cell r="S85">
            <v>0</v>
          </cell>
        </row>
        <row r="86">
          <cell r="E86">
            <v>57.621718700000002</v>
          </cell>
          <cell r="I86">
            <v>60.634954700000002</v>
          </cell>
          <cell r="J86">
            <v>118.25667340000001</v>
          </cell>
          <cell r="N86">
            <v>290.73725000000002</v>
          </cell>
          <cell r="R86">
            <v>45</v>
          </cell>
          <cell r="S86">
            <v>335.73725000000002</v>
          </cell>
        </row>
        <row r="88">
          <cell r="E88">
            <v>43502.710262827241</v>
          </cell>
          <cell r="I88">
            <v>35814.357864817779</v>
          </cell>
          <cell r="J88">
            <v>79317.06812764502</v>
          </cell>
          <cell r="N88">
            <v>27861.344124451167</v>
          </cell>
          <cell r="R88">
            <v>53898.651095955633</v>
          </cell>
          <cell r="S88">
            <v>81759.995220406796</v>
          </cell>
        </row>
        <row r="90">
          <cell r="E90">
            <v>32544.768481827163</v>
          </cell>
          <cell r="I90">
            <v>18378.058459702217</v>
          </cell>
          <cell r="J90">
            <v>50922.826941529376</v>
          </cell>
          <cell r="N90">
            <v>24734.761416838981</v>
          </cell>
          <cell r="R90">
            <v>41450.232783621119</v>
          </cell>
          <cell r="S90">
            <v>66184.994200460103</v>
          </cell>
        </row>
        <row r="92">
          <cell r="E92">
            <v>20867.775860640002</v>
          </cell>
          <cell r="I92">
            <v>12334.570023010001</v>
          </cell>
          <cell r="J92">
            <v>33202.345883650007</v>
          </cell>
          <cell r="N92">
            <v>11654.060540875009</v>
          </cell>
          <cell r="R92">
            <v>29450.325911921729</v>
          </cell>
          <cell r="S92">
            <v>41104.386452796738</v>
          </cell>
        </row>
        <row r="94">
          <cell r="E94">
            <v>1179.1656831799999</v>
          </cell>
          <cell r="I94">
            <v>2499.9800776700004</v>
          </cell>
          <cell r="J94">
            <v>3679.1457608500004</v>
          </cell>
          <cell r="N94">
            <v>2400.0047691592813</v>
          </cell>
          <cell r="R94">
            <v>4605.5965506788561</v>
          </cell>
          <cell r="S94">
            <v>7005.601319838137</v>
          </cell>
        </row>
        <row r="96">
          <cell r="E96">
            <v>55.74222846</v>
          </cell>
          <cell r="I96">
            <v>53.161811569999998</v>
          </cell>
          <cell r="J96">
            <v>108.90404003</v>
          </cell>
          <cell r="N96">
            <v>52.205833007915487</v>
          </cell>
          <cell r="R96">
            <v>47.939558823909294</v>
          </cell>
          <cell r="S96">
            <v>100.14539183182478</v>
          </cell>
        </row>
        <row r="97">
          <cell r="E97">
            <v>125.38759683999955</v>
          </cell>
          <cell r="I97">
            <v>16.20040706</v>
          </cell>
          <cell r="J97">
            <v>141.58800389999953</v>
          </cell>
          <cell r="N97">
            <v>125.73726879625836</v>
          </cell>
          <cell r="R97">
            <v>12.762146064051541</v>
          </cell>
          <cell r="S97">
            <v>138.49941486030991</v>
          </cell>
        </row>
        <row r="98">
          <cell r="E98">
            <v>15.609873670000002</v>
          </cell>
          <cell r="I98">
            <v>14.39527256</v>
          </cell>
          <cell r="J98">
            <v>30.005146230000001</v>
          </cell>
          <cell r="N98">
            <v>12.805490496453029</v>
          </cell>
          <cell r="R98">
            <v>11.128598504051542</v>
          </cell>
          <cell r="S98">
            <v>23.934089000504571</v>
          </cell>
        </row>
        <row r="99">
          <cell r="E99">
            <v>0</v>
          </cell>
          <cell r="I99">
            <v>1.8051345000000001</v>
          </cell>
          <cell r="J99">
            <v>1.8051345000000001</v>
          </cell>
          <cell r="N99">
            <v>0</v>
          </cell>
          <cell r="R99">
            <v>1.63354756</v>
          </cell>
          <cell r="S99">
            <v>1.63354756</v>
          </cell>
        </row>
        <row r="100">
          <cell r="E100">
            <v>109.77772316999955</v>
          </cell>
          <cell r="I100">
            <v>0</v>
          </cell>
          <cell r="J100">
            <v>109.77772316999955</v>
          </cell>
          <cell r="N100">
            <v>112.93177829980533</v>
          </cell>
          <cell r="R100">
            <v>0</v>
          </cell>
          <cell r="S100">
            <v>112.93177829980533</v>
          </cell>
        </row>
        <row r="101">
          <cell r="E101">
            <v>161.53507690000001</v>
          </cell>
          <cell r="I101">
            <v>777.81370083000002</v>
          </cell>
          <cell r="J101">
            <v>939.34877773000005</v>
          </cell>
          <cell r="N101">
            <v>954.95220145000008</v>
          </cell>
          <cell r="R101">
            <v>312.08764631999998</v>
          </cell>
          <cell r="S101">
            <v>1267.0398477700001</v>
          </cell>
        </row>
        <row r="102">
          <cell r="E102">
            <v>0</v>
          </cell>
          <cell r="I102">
            <v>0</v>
          </cell>
          <cell r="J102">
            <v>0</v>
          </cell>
          <cell r="N102">
            <v>0</v>
          </cell>
          <cell r="R102">
            <v>78.75</v>
          </cell>
          <cell r="S102">
            <v>78.75</v>
          </cell>
        </row>
        <row r="103">
          <cell r="E103">
            <v>161.53507690000001</v>
          </cell>
          <cell r="I103">
            <v>777.81370083000002</v>
          </cell>
          <cell r="J103">
            <v>939.34877773000005</v>
          </cell>
          <cell r="N103">
            <v>954.95220145000008</v>
          </cell>
          <cell r="R103">
            <v>233.33764632</v>
          </cell>
          <cell r="S103">
            <v>1188.2898477700001</v>
          </cell>
        </row>
        <row r="104">
          <cell r="E104">
            <v>373.45377626000004</v>
          </cell>
          <cell r="I104">
            <v>372.45106154999996</v>
          </cell>
          <cell r="J104">
            <v>745.90483781</v>
          </cell>
          <cell r="N104">
            <v>411.02652678999993</v>
          </cell>
          <cell r="R104">
            <v>211.17951099999999</v>
          </cell>
          <cell r="S104">
            <v>622.20603778999998</v>
          </cell>
        </row>
        <row r="105">
          <cell r="E105">
            <v>359.53</v>
          </cell>
          <cell r="I105">
            <v>274.65899999999999</v>
          </cell>
          <cell r="J105">
            <v>634.18899999999996</v>
          </cell>
          <cell r="N105">
            <v>241.54262232343174</v>
          </cell>
          <cell r="R105">
            <v>241.16472948786736</v>
          </cell>
          <cell r="S105">
            <v>482.70735181129908</v>
          </cell>
        </row>
        <row r="106">
          <cell r="E106">
            <v>25.431588810000001</v>
          </cell>
          <cell r="I106">
            <v>451.44332347</v>
          </cell>
          <cell r="J106">
            <v>476.87491227999999</v>
          </cell>
          <cell r="N106">
            <v>49.022169595435365</v>
          </cell>
          <cell r="R106">
            <v>1926.6441220908061</v>
          </cell>
          <cell r="S106">
            <v>1975.6662916862415</v>
          </cell>
        </row>
        <row r="107">
          <cell r="E107">
            <v>7.2523095500000005</v>
          </cell>
          <cell r="I107">
            <v>487.04644149000012</v>
          </cell>
          <cell r="J107">
            <v>494.29875104000013</v>
          </cell>
          <cell r="N107">
            <v>553.09775346596643</v>
          </cell>
          <cell r="R107">
            <v>1853.5874060422223</v>
          </cell>
          <cell r="S107">
            <v>2406.6851595081889</v>
          </cell>
        </row>
        <row r="108">
          <cell r="E108">
            <v>70.83310636000023</v>
          </cell>
          <cell r="I108">
            <v>67.204331699999997</v>
          </cell>
          <cell r="J108">
            <v>138.03743806000023</v>
          </cell>
          <cell r="N108">
            <v>12.420393730273998</v>
          </cell>
          <cell r="R108">
            <v>0.23143084999999999</v>
          </cell>
          <cell r="S108">
            <v>12.651824580273999</v>
          </cell>
        </row>
        <row r="110">
          <cell r="E110">
            <v>19688.610177459999</v>
          </cell>
          <cell r="I110">
            <v>9834.5899453399998</v>
          </cell>
          <cell r="J110">
            <v>29523.200122800001</v>
          </cell>
          <cell r="N110">
            <v>9254.055771715728</v>
          </cell>
          <cell r="R110">
            <v>24844.729361242877</v>
          </cell>
          <cell r="S110">
            <v>34098.785132958605</v>
          </cell>
        </row>
        <row r="112">
          <cell r="E112">
            <v>882.82484410000006</v>
          </cell>
          <cell r="I112">
            <v>909.37484428000005</v>
          </cell>
          <cell r="J112">
            <v>1792.1996883800002</v>
          </cell>
          <cell r="N112">
            <v>946.35383734095205</v>
          </cell>
          <cell r="R112">
            <v>959.55520200441333</v>
          </cell>
          <cell r="S112">
            <v>1905.9090393453653</v>
          </cell>
        </row>
        <row r="113">
          <cell r="E113">
            <v>354.34863057000001</v>
          </cell>
          <cell r="I113">
            <v>365.14727646</v>
          </cell>
          <cell r="J113">
            <v>719.49590703000001</v>
          </cell>
          <cell r="N113">
            <v>365.06153186260747</v>
          </cell>
          <cell r="R113">
            <v>376.01043338019895</v>
          </cell>
          <cell r="S113">
            <v>741.07196524280641</v>
          </cell>
        </row>
        <row r="114">
          <cell r="E114">
            <v>354.34863057000001</v>
          </cell>
          <cell r="I114">
            <v>359.46409376999998</v>
          </cell>
          <cell r="J114">
            <v>713.81272433999993</v>
          </cell>
          <cell r="N114">
            <v>365.06153186260747</v>
          </cell>
          <cell r="R114">
            <v>370.32725069019898</v>
          </cell>
          <cell r="S114">
            <v>735.38878255280645</v>
          </cell>
        </row>
        <row r="115">
          <cell r="E115">
            <v>0</v>
          </cell>
          <cell r="I115">
            <v>5.6831826899999998</v>
          </cell>
          <cell r="J115">
            <v>5.6831826899999998</v>
          </cell>
          <cell r="N115">
            <v>0</v>
          </cell>
          <cell r="R115">
            <v>5.6831826900000006</v>
          </cell>
          <cell r="S115">
            <v>5.6831826900000006</v>
          </cell>
        </row>
        <row r="116">
          <cell r="E116">
            <v>7417.2938960000001</v>
          </cell>
          <cell r="I116">
            <v>4490</v>
          </cell>
          <cell r="J116">
            <v>11907.293895999999</v>
          </cell>
          <cell r="N116">
            <v>5105.0384340000001</v>
          </cell>
          <cell r="R116">
            <v>3338.2</v>
          </cell>
          <cell r="S116">
            <v>8443.238433999999</v>
          </cell>
        </row>
        <row r="117">
          <cell r="E117">
            <v>127.8684510699988</v>
          </cell>
          <cell r="I117">
            <v>4064.8546125799999</v>
          </cell>
          <cell r="J117">
            <v>4192.7230636499989</v>
          </cell>
          <cell r="N117">
            <v>321.97064449216879</v>
          </cell>
          <cell r="R117">
            <v>788.26882353645192</v>
          </cell>
          <cell r="S117">
            <v>1110.2394680286206</v>
          </cell>
        </row>
        <row r="118">
          <cell r="E118">
            <v>0</v>
          </cell>
          <cell r="I118">
            <v>0</v>
          </cell>
          <cell r="J118">
            <v>0</v>
          </cell>
          <cell r="N118">
            <v>0</v>
          </cell>
          <cell r="R118">
            <v>2929.5</v>
          </cell>
          <cell r="S118">
            <v>2929.5</v>
          </cell>
        </row>
        <row r="119">
          <cell r="E119">
            <v>10900</v>
          </cell>
          <cell r="I119">
            <v>0</v>
          </cell>
          <cell r="J119">
            <v>10900</v>
          </cell>
          <cell r="N119">
            <v>2480</v>
          </cell>
          <cell r="R119">
            <v>13200</v>
          </cell>
          <cell r="S119">
            <v>15680</v>
          </cell>
        </row>
        <row r="120">
          <cell r="E120">
            <v>6.2743557199999991</v>
          </cell>
          <cell r="I120">
            <v>5.2132120200000003</v>
          </cell>
          <cell r="J120">
            <v>11.487567739999999</v>
          </cell>
          <cell r="N120">
            <v>35.631324020000001</v>
          </cell>
          <cell r="R120">
            <v>3253.1949023218094</v>
          </cell>
          <cell r="S120">
            <v>3288.8262263418096</v>
          </cell>
        </row>
        <row r="122">
          <cell r="E122">
            <v>3917.4578211871631</v>
          </cell>
          <cell r="I122">
            <v>5484.9119612227296</v>
          </cell>
          <cell r="J122">
            <v>9402.3697824098927</v>
          </cell>
          <cell r="N122">
            <v>12328.077825923971</v>
          </cell>
          <cell r="R122">
            <v>11435.906871699393</v>
          </cell>
          <cell r="S122">
            <v>23763.984697623364</v>
          </cell>
        </row>
        <row r="124">
          <cell r="E124">
            <v>2130.0173506103406</v>
          </cell>
          <cell r="I124">
            <v>2637.9290612816585</v>
          </cell>
          <cell r="J124">
            <v>4767.9464118919987</v>
          </cell>
          <cell r="N124">
            <v>1976.7054696893852</v>
          </cell>
          <cell r="R124">
            <v>6644.8296118372409</v>
          </cell>
          <cell r="S124">
            <v>8621.5350815266265</v>
          </cell>
        </row>
        <row r="126">
          <cell r="E126">
            <v>449.59075000000001</v>
          </cell>
          <cell r="I126">
            <v>266.83080452000002</v>
          </cell>
          <cell r="J126">
            <v>716.42155451999997</v>
          </cell>
          <cell r="N126">
            <v>472.85</v>
          </cell>
          <cell r="R126">
            <v>291.80082540000001</v>
          </cell>
          <cell r="S126">
            <v>764.65082540000003</v>
          </cell>
        </row>
        <row r="127">
          <cell r="E127">
            <v>194.79075</v>
          </cell>
          <cell r="I127">
            <v>0</v>
          </cell>
          <cell r="J127">
            <v>194.79075</v>
          </cell>
          <cell r="N127">
            <v>202.65</v>
          </cell>
          <cell r="R127">
            <v>0</v>
          </cell>
          <cell r="S127">
            <v>202.65</v>
          </cell>
        </row>
        <row r="128">
          <cell r="E128">
            <v>254.8</v>
          </cell>
          <cell r="I128">
            <v>0</v>
          </cell>
          <cell r="J128">
            <v>254.8</v>
          </cell>
          <cell r="N128">
            <v>270.2</v>
          </cell>
          <cell r="R128">
            <v>0</v>
          </cell>
          <cell r="S128">
            <v>270.2</v>
          </cell>
        </row>
        <row r="129">
          <cell r="E129">
            <v>0</v>
          </cell>
          <cell r="I129">
            <v>266.83080452000002</v>
          </cell>
          <cell r="J129">
            <v>266.83080452000002</v>
          </cell>
          <cell r="N129">
            <v>0</v>
          </cell>
          <cell r="R129">
            <v>291.80082540000001</v>
          </cell>
          <cell r="S129">
            <v>291.80082540000001</v>
          </cell>
        </row>
        <row r="130">
          <cell r="E130">
            <v>473.76244545302404</v>
          </cell>
          <cell r="I130">
            <v>874.72668203163107</v>
          </cell>
          <cell r="J130">
            <v>1348.489127484655</v>
          </cell>
          <cell r="N130">
            <v>278.69200000000001</v>
          </cell>
          <cell r="R130">
            <v>851.56048323959988</v>
          </cell>
          <cell r="S130">
            <v>1130.2524832395998</v>
          </cell>
        </row>
        <row r="131">
          <cell r="E131">
            <v>473.76244545302404</v>
          </cell>
          <cell r="I131">
            <v>50.380141471879007</v>
          </cell>
          <cell r="J131">
            <v>524.14258692490307</v>
          </cell>
          <cell r="N131">
            <v>278.69200000000001</v>
          </cell>
          <cell r="R131">
            <v>0</v>
          </cell>
          <cell r="S131">
            <v>278.69200000000001</v>
          </cell>
        </row>
        <row r="132">
          <cell r="E132">
            <v>0</v>
          </cell>
          <cell r="I132">
            <v>67.192935569592009</v>
          </cell>
          <cell r="J132">
            <v>67.192935569592009</v>
          </cell>
          <cell r="N132">
            <v>0</v>
          </cell>
          <cell r="R132">
            <v>33.016045412399997</v>
          </cell>
          <cell r="S132">
            <v>33.016045412399997</v>
          </cell>
        </row>
        <row r="133">
          <cell r="E133">
            <v>0</v>
          </cell>
          <cell r="I133">
            <v>757.15360499016003</v>
          </cell>
          <cell r="J133">
            <v>757.15360499016003</v>
          </cell>
          <cell r="N133">
            <v>0</v>
          </cell>
          <cell r="R133">
            <v>818.54443782719989</v>
          </cell>
          <cell r="S133">
            <v>818.54443782719989</v>
          </cell>
        </row>
        <row r="134">
          <cell r="E134">
            <v>311.62274944596419</v>
          </cell>
          <cell r="I134">
            <v>972.9175197720142</v>
          </cell>
          <cell r="J134">
            <v>1284.5402692179784</v>
          </cell>
          <cell r="N134">
            <v>612.23192291965643</v>
          </cell>
          <cell r="R134">
            <v>5041.7570765346891</v>
          </cell>
          <cell r="S134">
            <v>5653.9889994543455</v>
          </cell>
        </row>
        <row r="135">
          <cell r="E135">
            <v>419.98249746440104</v>
          </cell>
          <cell r="I135">
            <v>0.32333425320000003</v>
          </cell>
          <cell r="J135">
            <v>420.30583171760105</v>
          </cell>
          <cell r="N135">
            <v>203.39039432000001</v>
          </cell>
          <cell r="R135">
            <v>7.0148999999999999</v>
          </cell>
          <cell r="S135">
            <v>210.40529432000002</v>
          </cell>
        </row>
        <row r="136">
          <cell r="E136">
            <v>265.63411239025498</v>
          </cell>
          <cell r="I136">
            <v>307.55647675197179</v>
          </cell>
          <cell r="J136">
            <v>573.19058914222683</v>
          </cell>
          <cell r="N136">
            <v>234.31190968511305</v>
          </cell>
          <cell r="R136">
            <v>282.16136777877392</v>
          </cell>
          <cell r="S136">
            <v>516.47327746388692</v>
          </cell>
        </row>
        <row r="137">
          <cell r="E137">
            <v>157.99432490165225</v>
          </cell>
          <cell r="I137">
            <v>153.81370127769</v>
          </cell>
          <cell r="J137">
            <v>311.80802617934228</v>
          </cell>
          <cell r="N137">
            <v>115.76454532099999</v>
          </cell>
          <cell r="R137">
            <v>101.45515513559998</v>
          </cell>
          <cell r="S137">
            <v>217.21970045659998</v>
          </cell>
        </row>
        <row r="138">
          <cell r="E138">
            <v>0</v>
          </cell>
          <cell r="I138">
            <v>0</v>
          </cell>
          <cell r="J138">
            <v>0</v>
          </cell>
          <cell r="N138">
            <v>0</v>
          </cell>
          <cell r="R138">
            <v>0</v>
          </cell>
          <cell r="S138">
            <v>0</v>
          </cell>
        </row>
        <row r="139">
          <cell r="E139">
            <v>30.439067994995</v>
          </cell>
          <cell r="I139">
            <v>37.711250626838996</v>
          </cell>
          <cell r="J139">
            <v>68.150318621834003</v>
          </cell>
          <cell r="N139">
            <v>23.0755793296</v>
          </cell>
          <cell r="R139">
            <v>35.642008669219045</v>
          </cell>
          <cell r="S139">
            <v>58.717587998819042</v>
          </cell>
        </row>
        <row r="140">
          <cell r="E140">
            <v>20.991402960049061</v>
          </cell>
          <cell r="I140">
            <v>24.049292048312672</v>
          </cell>
          <cell r="J140">
            <v>45.040695008361737</v>
          </cell>
          <cell r="N140">
            <v>36.389118114015581</v>
          </cell>
          <cell r="R140">
            <v>33.437795079358544</v>
          </cell>
          <cell r="S140">
            <v>69.826913193374125</v>
          </cell>
        </row>
        <row r="142">
          <cell r="E142">
            <v>1787.4404705768225</v>
          </cell>
          <cell r="I142">
            <v>2846.9828999410711</v>
          </cell>
          <cell r="J142">
            <v>4634.423370517894</v>
          </cell>
          <cell r="N142">
            <v>10351.372356234588</v>
          </cell>
          <cell r="R142">
            <v>4791.0772598621515</v>
          </cell>
          <cell r="S142">
            <v>15142.449616096739</v>
          </cell>
        </row>
        <row r="145">
          <cell r="E145">
            <v>0</v>
          </cell>
          <cell r="I145">
            <v>1142.006954655069</v>
          </cell>
          <cell r="J145">
            <v>1142.006954655069</v>
          </cell>
          <cell r="N145">
            <v>8289.735999999999</v>
          </cell>
          <cell r="R145">
            <v>0</v>
          </cell>
          <cell r="S145">
            <v>8289.735999999999</v>
          </cell>
        </row>
        <row r="146">
          <cell r="E146">
            <v>0</v>
          </cell>
          <cell r="I146">
            <v>238.87610022506902</v>
          </cell>
          <cell r="J146">
            <v>238.87610022506902</v>
          </cell>
          <cell r="N146">
            <v>8289.735999999999</v>
          </cell>
          <cell r="R146">
            <v>0</v>
          </cell>
          <cell r="S146">
            <v>8289.735999999999</v>
          </cell>
        </row>
        <row r="147">
          <cell r="E147">
            <v>0</v>
          </cell>
          <cell r="I147">
            <v>903.13085443</v>
          </cell>
          <cell r="J147">
            <v>903.13085443</v>
          </cell>
          <cell r="N147">
            <v>0</v>
          </cell>
          <cell r="R147">
            <v>0</v>
          </cell>
          <cell r="S147">
            <v>0</v>
          </cell>
        </row>
        <row r="148">
          <cell r="E148">
            <v>0</v>
          </cell>
          <cell r="I148">
            <v>0</v>
          </cell>
          <cell r="J148">
            <v>0</v>
          </cell>
          <cell r="N148">
            <v>0</v>
          </cell>
          <cell r="R148">
            <v>2929.5</v>
          </cell>
          <cell r="S148">
            <v>2929.5</v>
          </cell>
        </row>
        <row r="149">
          <cell r="E149">
            <v>343.368694</v>
          </cell>
          <cell r="I149">
            <v>174.84</v>
          </cell>
          <cell r="J149">
            <v>518.20869400000004</v>
          </cell>
          <cell r="N149">
            <v>315.90251966</v>
          </cell>
          <cell r="R149">
            <v>401.99999999999994</v>
          </cell>
          <cell r="S149">
            <v>717.90251965999994</v>
          </cell>
        </row>
        <row r="150">
          <cell r="E150">
            <v>431.44188530900578</v>
          </cell>
          <cell r="I150">
            <v>752.38597541268405</v>
          </cell>
          <cell r="J150">
            <v>1183.8278607216898</v>
          </cell>
          <cell r="N150">
            <v>528.79186560491814</v>
          </cell>
          <cell r="R150">
            <v>789.38341968664224</v>
          </cell>
          <cell r="S150">
            <v>1318.1752852915604</v>
          </cell>
        </row>
        <row r="151">
          <cell r="E151">
            <v>790.12497285030804</v>
          </cell>
          <cell r="I151">
            <v>534.79583377122117</v>
          </cell>
          <cell r="J151">
            <v>1324.9208066215292</v>
          </cell>
          <cell r="N151">
            <v>854.96078439339988</v>
          </cell>
          <cell r="R151">
            <v>597.04374814217999</v>
          </cell>
          <cell r="S151">
            <v>1452.00453253558</v>
          </cell>
        </row>
        <row r="152">
          <cell r="E152">
            <v>147.82693552590376</v>
          </cell>
          <cell r="I152">
            <v>98.040386668393396</v>
          </cell>
          <cell r="J152">
            <v>245.86732219429717</v>
          </cell>
          <cell r="N152">
            <v>348.65630851946958</v>
          </cell>
          <cell r="R152">
            <v>0</v>
          </cell>
          <cell r="S152">
            <v>348.65630851946958</v>
          </cell>
        </row>
        <row r="153">
          <cell r="E153">
            <v>9.9789181882899989</v>
          </cell>
          <cell r="I153">
            <v>49.917640924624003</v>
          </cell>
          <cell r="J153">
            <v>59.896559112914005</v>
          </cell>
          <cell r="N153">
            <v>13.185687509199997</v>
          </cell>
          <cell r="R153">
            <v>50.744867249253822</v>
          </cell>
          <cell r="S153">
            <v>63.930554758453823</v>
          </cell>
        </row>
        <row r="154">
          <cell r="E154">
            <v>64.699064703315116</v>
          </cell>
          <cell r="I154">
            <v>94.996108509079477</v>
          </cell>
          <cell r="J154">
            <v>159.69517321239459</v>
          </cell>
          <cell r="N154">
            <v>0.13919054759997587</v>
          </cell>
          <cell r="R154">
            <v>22.405224784076108</v>
          </cell>
          <cell r="S154">
            <v>22.544415331676085</v>
          </cell>
        </row>
        <row r="156">
          <cell r="E156">
            <v>7759.5347999999994</v>
          </cell>
          <cell r="I156">
            <v>558.57647546948806</v>
          </cell>
          <cell r="J156">
            <v>8318.1112754694877</v>
          </cell>
          <cell r="N156">
            <v>752.62305003999995</v>
          </cell>
          <cell r="R156">
            <v>564</v>
          </cell>
          <cell r="S156">
            <v>1316.62305004</v>
          </cell>
        </row>
        <row r="158">
          <cell r="A158" t="str">
            <v xml:space="preserve"> II .Compra de Act. Financ.</v>
          </cell>
          <cell r="B158">
            <v>3591.7033193199995</v>
          </cell>
          <cell r="C158">
            <v>3038.8773000000001</v>
          </cell>
          <cell r="D158">
            <v>1763.88</v>
          </cell>
          <cell r="E158">
            <v>8394.4606193199998</v>
          </cell>
          <cell r="F158">
            <v>4820.6109999999999</v>
          </cell>
          <cell r="G158">
            <v>3058.9380000000001</v>
          </cell>
          <cell r="H158">
            <v>6520.4467820149994</v>
          </cell>
          <cell r="I158">
            <v>14399.995782014999</v>
          </cell>
          <cell r="J158">
            <v>22794.456401334999</v>
          </cell>
          <cell r="K158">
            <v>0</v>
          </cell>
          <cell r="L158">
            <v>204.07599999999999</v>
          </cell>
          <cell r="M158">
            <v>0</v>
          </cell>
          <cell r="N158">
            <v>204.07599999999999</v>
          </cell>
          <cell r="O158">
            <v>0</v>
          </cell>
          <cell r="P158">
            <v>0</v>
          </cell>
          <cell r="Q158">
            <v>0</v>
          </cell>
          <cell r="R158">
            <v>0</v>
          </cell>
          <cell r="S158">
            <v>204.07599999999999</v>
          </cell>
          <cell r="T158">
            <v>22998.532401335</v>
          </cell>
        </row>
        <row r="159">
          <cell r="A159" t="str">
            <v xml:space="preserve">    Títulos y Valores</v>
          </cell>
          <cell r="B159">
            <v>1441.7553193199999</v>
          </cell>
          <cell r="C159">
            <v>450</v>
          </cell>
          <cell r="D159">
            <v>0</v>
          </cell>
          <cell r="E159">
            <v>1891.7553193199999</v>
          </cell>
          <cell r="F159">
            <v>0</v>
          </cell>
          <cell r="G159">
            <v>0</v>
          </cell>
          <cell r="H159">
            <v>1284.074782015</v>
          </cell>
          <cell r="I159">
            <v>1284.074782015</v>
          </cell>
          <cell r="J159">
            <v>3175.8301013350001</v>
          </cell>
          <cell r="K159">
            <v>0</v>
          </cell>
          <cell r="L159">
            <v>204.07599999999999</v>
          </cell>
          <cell r="M159">
            <v>0</v>
          </cell>
          <cell r="N159">
            <v>204.07599999999999</v>
          </cell>
          <cell r="O159">
            <v>0</v>
          </cell>
          <cell r="P159">
            <v>0</v>
          </cell>
          <cell r="Q159">
            <v>0</v>
          </cell>
          <cell r="R159">
            <v>0</v>
          </cell>
          <cell r="S159">
            <v>204.07599999999999</v>
          </cell>
          <cell r="T159">
            <v>3379.9061013350001</v>
          </cell>
          <cell r="U159">
            <v>24966.549644995001</v>
          </cell>
        </row>
        <row r="160">
          <cell r="E160">
            <v>6502.7053000000005</v>
          </cell>
          <cell r="I160">
            <v>13115.920999999998</v>
          </cell>
          <cell r="J160">
            <v>19618.6263</v>
          </cell>
          <cell r="N160">
            <v>0</v>
          </cell>
          <cell r="R160">
            <v>0</v>
          </cell>
          <cell r="S160">
            <v>0</v>
          </cell>
        </row>
        <row r="161">
          <cell r="E161">
            <v>0</v>
          </cell>
          <cell r="I161">
            <v>0</v>
          </cell>
          <cell r="J161">
            <v>0</v>
          </cell>
          <cell r="N161">
            <v>0</v>
          </cell>
          <cell r="R161">
            <v>0</v>
          </cell>
          <cell r="S161">
            <v>0</v>
          </cell>
        </row>
        <row r="162">
          <cell r="E162">
            <v>0</v>
          </cell>
          <cell r="I162">
            <v>0</v>
          </cell>
          <cell r="J162">
            <v>0</v>
          </cell>
          <cell r="N162">
            <v>0</v>
          </cell>
          <cell r="R162">
            <v>0</v>
          </cell>
          <cell r="S162">
            <v>0</v>
          </cell>
        </row>
        <row r="164">
          <cell r="E164">
            <v>2563.4811616800766</v>
          </cell>
          <cell r="I164">
            <v>3036.3036231005572</v>
          </cell>
          <cell r="J164">
            <v>5599.7847847806333</v>
          </cell>
          <cell r="N164">
            <v>2922.5067076121863</v>
          </cell>
          <cell r="R164">
            <v>12448.41831233451</v>
          </cell>
          <cell r="S164">
            <v>15370.925019946697</v>
          </cell>
        </row>
        <row r="165">
          <cell r="E165">
            <v>32.59332960389272</v>
          </cell>
          <cell r="I165">
            <v>35.584381651239006</v>
          </cell>
          <cell r="J165">
            <v>68.177711255131726</v>
          </cell>
          <cell r="N165">
            <v>42.073999999999991</v>
          </cell>
          <cell r="R165">
            <v>41.677183471623529</v>
          </cell>
          <cell r="S165">
            <v>83.75118347162352</v>
          </cell>
        </row>
        <row r="166">
          <cell r="E166">
            <v>32.59332960389272</v>
          </cell>
          <cell r="I166">
            <v>35.584381651239006</v>
          </cell>
          <cell r="J166">
            <v>68.177711255131726</v>
          </cell>
          <cell r="N166">
            <v>42.073999999999991</v>
          </cell>
          <cell r="R166">
            <v>41.677183471623529</v>
          </cell>
          <cell r="S166">
            <v>83.75118347162352</v>
          </cell>
        </row>
        <row r="167">
          <cell r="E167">
            <v>0</v>
          </cell>
          <cell r="I167">
            <v>0</v>
          </cell>
          <cell r="J167">
            <v>0</v>
          </cell>
          <cell r="N167">
            <v>0</v>
          </cell>
          <cell r="R167">
            <v>0</v>
          </cell>
          <cell r="S167">
            <v>0</v>
          </cell>
        </row>
        <row r="168">
          <cell r="E168">
            <v>0</v>
          </cell>
          <cell r="I168">
            <v>0</v>
          </cell>
          <cell r="J168">
            <v>0</v>
          </cell>
          <cell r="N168">
            <v>0</v>
          </cell>
          <cell r="R168">
            <v>0</v>
          </cell>
          <cell r="S168">
            <v>0</v>
          </cell>
        </row>
        <row r="169">
          <cell r="E169">
            <v>95.734023066134</v>
          </cell>
          <cell r="I169">
            <v>210.87047210477903</v>
          </cell>
          <cell r="J169">
            <v>306.60449517091303</v>
          </cell>
          <cell r="N169">
            <v>93.219880200727331</v>
          </cell>
          <cell r="R169">
            <v>204.76844916744946</v>
          </cell>
          <cell r="S169">
            <v>297.98832936817678</v>
          </cell>
        </row>
        <row r="170">
          <cell r="E170">
            <v>91.132105973143993</v>
          </cell>
          <cell r="I170">
            <v>90.233490856688007</v>
          </cell>
          <cell r="J170">
            <v>181.36559682983199</v>
          </cell>
          <cell r="N170">
            <v>88.549280200727324</v>
          </cell>
          <cell r="R170">
            <v>89.758534666089474</v>
          </cell>
          <cell r="S170">
            <v>178.30781486681678</v>
          </cell>
        </row>
        <row r="171">
          <cell r="E171">
            <v>4.6019170929900008</v>
          </cell>
          <cell r="I171">
            <v>110.58129285248501</v>
          </cell>
          <cell r="J171">
            <v>115.18320994547501</v>
          </cell>
          <cell r="N171">
            <v>4.6706000000000003</v>
          </cell>
          <cell r="R171">
            <v>104.28441854495999</v>
          </cell>
          <cell r="S171">
            <v>108.95501854495998</v>
          </cell>
        </row>
        <row r="172">
          <cell r="E172">
            <v>0</v>
          </cell>
          <cell r="I172">
            <v>10.055688395605999</v>
          </cell>
          <cell r="J172">
            <v>10.055688395605999</v>
          </cell>
          <cell r="N172">
            <v>0</v>
          </cell>
          <cell r="R172">
            <v>10.725495956399998</v>
          </cell>
          <cell r="S172">
            <v>10.725495956399998</v>
          </cell>
        </row>
        <row r="173">
          <cell r="E173">
            <v>58.563445428620994</v>
          </cell>
          <cell r="I173">
            <v>58.931624269638995</v>
          </cell>
          <cell r="J173">
            <v>117.49506969825998</v>
          </cell>
          <cell r="N173">
            <v>54.422091460458972</v>
          </cell>
          <cell r="R173">
            <v>51.39675401585999</v>
          </cell>
          <cell r="S173">
            <v>105.81884547631896</v>
          </cell>
        </row>
        <row r="174">
          <cell r="E174">
            <v>49.140087589887003</v>
          </cell>
          <cell r="I174">
            <v>56.974977154656997</v>
          </cell>
          <cell r="J174">
            <v>106.115064744544</v>
          </cell>
          <cell r="N174">
            <v>44.790055263599996</v>
          </cell>
          <cell r="R174">
            <v>49.91707390325999</v>
          </cell>
          <cell r="S174">
            <v>94.707129166859986</v>
          </cell>
        </row>
        <row r="175">
          <cell r="E175">
            <v>1.2497724428399999</v>
          </cell>
          <cell r="I175">
            <v>1.9566471149820002</v>
          </cell>
          <cell r="J175">
            <v>3.2064195578220001</v>
          </cell>
          <cell r="N175">
            <v>1.1555840645589797</v>
          </cell>
          <cell r="R175">
            <v>1.4796801125999999</v>
          </cell>
          <cell r="S175">
            <v>2.6352641771589793</v>
          </cell>
        </row>
        <row r="176">
          <cell r="E176">
            <v>8.1735853958939995</v>
          </cell>
          <cell r="I176">
            <v>0</v>
          </cell>
          <cell r="J176">
            <v>8.1735853958939995</v>
          </cell>
          <cell r="N176">
            <v>8.4764521323000004</v>
          </cell>
          <cell r="R176">
            <v>0</v>
          </cell>
          <cell r="S176">
            <v>8.4764521323000004</v>
          </cell>
        </row>
        <row r="177">
          <cell r="E177">
            <v>18.961777992216</v>
          </cell>
          <cell r="I177">
            <v>2.0234450749000001</v>
          </cell>
          <cell r="J177">
            <v>20.985223067115999</v>
          </cell>
          <cell r="N177">
            <v>18.808665425000001</v>
          </cell>
          <cell r="R177">
            <v>0</v>
          </cell>
          <cell r="S177">
            <v>18.808665425000001</v>
          </cell>
        </row>
        <row r="178">
          <cell r="E178">
            <v>447</v>
          </cell>
          <cell r="I178">
            <v>59</v>
          </cell>
          <cell r="J178">
            <v>506</v>
          </cell>
          <cell r="N178">
            <v>64</v>
          </cell>
          <cell r="R178">
            <v>252</v>
          </cell>
          <cell r="S178">
            <v>316</v>
          </cell>
        </row>
        <row r="179">
          <cell r="E179">
            <v>138.41400000000002</v>
          </cell>
          <cell r="I179">
            <v>198.25150000000002</v>
          </cell>
          <cell r="J179">
            <v>336.66550000000007</v>
          </cell>
          <cell r="N179">
            <v>95.182070526000004</v>
          </cell>
          <cell r="R179">
            <v>181.31592567957478</v>
          </cell>
          <cell r="S179">
            <v>276.49799620557479</v>
          </cell>
        </row>
        <row r="180">
          <cell r="E180">
            <v>1301.6399999999999</v>
          </cell>
          <cell r="I180">
            <v>2318.65</v>
          </cell>
          <cell r="J180">
            <v>3620.29</v>
          </cell>
          <cell r="N180">
            <v>2253</v>
          </cell>
          <cell r="R180">
            <v>2018.52</v>
          </cell>
          <cell r="S180">
            <v>4271.5200000000004</v>
          </cell>
        </row>
        <row r="181">
          <cell r="E181">
            <v>0</v>
          </cell>
          <cell r="I181">
            <v>0</v>
          </cell>
          <cell r="J181">
            <v>0</v>
          </cell>
          <cell r="N181">
            <v>0</v>
          </cell>
          <cell r="R181">
            <v>0</v>
          </cell>
          <cell r="S181">
            <v>0</v>
          </cell>
        </row>
        <row r="182">
          <cell r="E182">
            <v>470.5745855892128</v>
          </cell>
          <cell r="I182">
            <v>152.9922</v>
          </cell>
          <cell r="J182">
            <v>623.56678558921283</v>
          </cell>
          <cell r="N182">
            <v>301.79999999999995</v>
          </cell>
          <cell r="R182">
            <v>9698.7400000000016</v>
          </cell>
          <cell r="S182">
            <v>10000.540000000001</v>
          </cell>
        </row>
        <row r="184">
          <cell r="E184">
            <v>-17151.90214099277</v>
          </cell>
          <cell r="I184">
            <v>8625.0108517090994</v>
          </cell>
          <cell r="J184">
            <v>-8526.891289283667</v>
          </cell>
          <cell r="N184">
            <v>-13297.431597237413</v>
          </cell>
          <cell r="R184">
            <v>-25435.381917300314</v>
          </cell>
          <cell r="S184">
            <v>-38732.813514537724</v>
          </cell>
        </row>
        <row r="186">
          <cell r="E186">
            <v>-6015.7447552821832</v>
          </cell>
          <cell r="I186">
            <v>2609.2660964269162</v>
          </cell>
          <cell r="J186">
            <v>2609.2660964269162</v>
          </cell>
          <cell r="N186">
            <v>-10688.165500810494</v>
          </cell>
          <cell r="R186">
            <v>-36123.547418110807</v>
          </cell>
          <cell r="S186">
            <v>-36123.5474181108</v>
          </cell>
        </row>
        <row r="194">
          <cell r="E194">
            <v>6015.7447552821832</v>
          </cell>
          <cell r="I194">
            <v>-2609.2660964269162</v>
          </cell>
          <cell r="J194">
            <v>-2609.2660964269162</v>
          </cell>
          <cell r="N194">
            <v>10688.165500810494</v>
          </cell>
          <cell r="R194">
            <v>36123.547418110807</v>
          </cell>
          <cell r="S194">
            <v>36123.5474181108</v>
          </cell>
        </row>
        <row r="197">
          <cell r="E197">
            <v>8420.7014238708471</v>
          </cell>
          <cell r="I197">
            <v>6063.9863512436477</v>
          </cell>
          <cell r="J197">
            <v>6063.9869077537151</v>
          </cell>
          <cell r="N197">
            <v>7949.444036734285</v>
          </cell>
          <cell r="R197">
            <v>22562.674562454318</v>
          </cell>
          <cell r="S197">
            <v>22562.674562454311</v>
          </cell>
        </row>
        <row r="198">
          <cell r="E198">
            <v>-2.4730001314310357E-5</v>
          </cell>
          <cell r="I198">
            <v>-2075.5352732679985</v>
          </cell>
          <cell r="J198">
            <v>-2075.5352732679985</v>
          </cell>
        </row>
        <row r="199">
          <cell r="E199">
            <v>8420.7019293899993</v>
          </cell>
          <cell r="I199">
            <v>8252.2635178700002</v>
          </cell>
          <cell r="J199">
            <v>8252.2635178700002</v>
          </cell>
        </row>
        <row r="202">
          <cell r="E202">
            <v>-2404.956668588663</v>
          </cell>
          <cell r="I202">
            <v>-8673.2524476705639</v>
          </cell>
          <cell r="J202">
            <v>-8673.2530041806313</v>
          </cell>
          <cell r="N202">
            <v>2738.721464076209</v>
          </cell>
          <cell r="R202">
            <v>13560.872855656491</v>
          </cell>
          <cell r="S202">
            <v>13560.872855656491</v>
          </cell>
        </row>
        <row r="206">
          <cell r="E206">
            <v>3100.7151836100011</v>
          </cell>
          <cell r="I206">
            <v>3753.0839271300001</v>
          </cell>
          <cell r="J206">
            <v>3753.0839271300001</v>
          </cell>
        </row>
        <row r="209">
          <cell r="I209">
            <v>-2609.2660964269162</v>
          </cell>
          <cell r="J209">
            <v>-2609.2660964269162</v>
          </cell>
        </row>
        <row r="210">
          <cell r="I210">
            <v>0</v>
          </cell>
          <cell r="J210">
            <v>0</v>
          </cell>
        </row>
        <row r="214">
          <cell r="R214">
            <v>-4.0199999999999996</v>
          </cell>
          <cell r="S214">
            <v>-4.0200000000000005</v>
          </cell>
        </row>
        <row r="226">
          <cell r="R226">
            <v>36123.547418110807</v>
          </cell>
        </row>
        <row r="248">
          <cell r="N248" t="e">
            <v>#DIV/0!</v>
          </cell>
          <cell r="R248">
            <v>2918.8430990931165</v>
          </cell>
          <cell r="S248">
            <v>6037.4009257125581</v>
          </cell>
        </row>
        <row r="250">
          <cell r="N250" t="e">
            <v>#DIV/0!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50"/>
    <pageSetUpPr fitToPage="1"/>
  </sheetPr>
  <dimension ref="A1:P58"/>
  <sheetViews>
    <sheetView showGridLines="0" tabSelected="1" zoomScaleNormal="100" zoomScaleSheetLayoutView="85" workbookViewId="0"/>
  </sheetViews>
  <sheetFormatPr baseColWidth="10" defaultColWidth="9.140625" defaultRowHeight="15.75" x14ac:dyDescent="0.25"/>
  <cols>
    <col min="1" max="1" width="5.7109375" style="152" customWidth="1"/>
    <col min="2" max="2" width="15.7109375" style="152" customWidth="1"/>
    <col min="3" max="3" width="106.85546875" style="152" customWidth="1"/>
    <col min="4" max="4" width="7.28515625" style="152" customWidth="1"/>
    <col min="5" max="5" width="19.28515625" style="152" bestFit="1" customWidth="1"/>
    <col min="6" max="6" width="10" style="387" bestFit="1" customWidth="1"/>
    <col min="7" max="9" width="12.28515625" style="387" bestFit="1" customWidth="1"/>
    <col min="10" max="11" width="14" style="387" bestFit="1" customWidth="1"/>
    <col min="12" max="16" width="9.140625" style="387" customWidth="1"/>
    <col min="17" max="16384" width="9.140625" style="152"/>
  </cols>
  <sheetData>
    <row r="1" spans="2:16" ht="30.75" customHeight="1" thickBot="1" x14ac:dyDescent="0.55000000000000004">
      <c r="C1" s="386"/>
      <c r="F1" s="152"/>
      <c r="G1" s="152"/>
      <c r="H1" s="152"/>
      <c r="I1" s="152"/>
      <c r="J1" s="152"/>
      <c r="K1" s="152"/>
      <c r="L1" s="152"/>
      <c r="M1" s="152"/>
      <c r="N1" s="152"/>
      <c r="O1" s="152"/>
      <c r="P1" s="152"/>
    </row>
    <row r="2" spans="2:16" ht="27" customHeight="1" thickBot="1" x14ac:dyDescent="0.3">
      <c r="B2" s="1180" t="s">
        <v>874</v>
      </c>
      <c r="C2" s="1181"/>
      <c r="F2" s="152"/>
      <c r="G2" s="152"/>
      <c r="H2" s="152"/>
      <c r="I2" s="152"/>
      <c r="J2" s="152"/>
      <c r="K2" s="152"/>
      <c r="L2" s="152"/>
      <c r="M2" s="152"/>
      <c r="N2" s="152"/>
      <c r="O2" s="152"/>
      <c r="P2" s="152"/>
    </row>
    <row r="3" spans="2:16" ht="24.75" customHeight="1" thickBot="1" x14ac:dyDescent="0.3">
      <c r="F3" s="152"/>
      <c r="G3" s="152"/>
      <c r="H3" s="152"/>
      <c r="I3" s="152"/>
      <c r="J3" s="152"/>
      <c r="K3" s="152"/>
      <c r="L3" s="152"/>
      <c r="M3" s="152"/>
      <c r="N3" s="152"/>
      <c r="O3" s="152"/>
      <c r="P3" s="152"/>
    </row>
    <row r="4" spans="2:16" ht="25.5" customHeight="1" thickBot="1" x14ac:dyDescent="0.3">
      <c r="B4" s="1182" t="s">
        <v>181</v>
      </c>
      <c r="C4" s="1183"/>
      <c r="F4" s="152"/>
      <c r="G4" s="152"/>
      <c r="H4" s="152"/>
      <c r="I4" s="152"/>
      <c r="J4" s="152"/>
      <c r="K4" s="152"/>
      <c r="L4" s="152"/>
      <c r="M4" s="152"/>
      <c r="N4" s="152"/>
      <c r="O4" s="152"/>
      <c r="P4" s="152"/>
    </row>
    <row r="5" spans="2:16" ht="16.5" thickBot="1" x14ac:dyDescent="0.3">
      <c r="F5" s="152"/>
      <c r="G5" s="152"/>
      <c r="H5" s="152"/>
      <c r="I5" s="152"/>
      <c r="J5" s="152"/>
      <c r="K5" s="152"/>
      <c r="L5" s="152"/>
      <c r="M5" s="152"/>
      <c r="N5" s="152"/>
      <c r="O5" s="152"/>
      <c r="P5" s="152"/>
    </row>
    <row r="6" spans="2:16" ht="24" customHeight="1" thickBot="1" x14ac:dyDescent="0.3">
      <c r="B6" s="388" t="s">
        <v>182</v>
      </c>
      <c r="C6" s="389" t="s">
        <v>183</v>
      </c>
      <c r="F6" s="152"/>
      <c r="G6" s="152"/>
      <c r="H6" s="152"/>
      <c r="I6" s="152"/>
      <c r="J6" s="152"/>
      <c r="K6" s="152"/>
      <c r="L6" s="152"/>
      <c r="M6" s="152"/>
      <c r="N6" s="152"/>
      <c r="O6" s="152"/>
      <c r="P6" s="152"/>
    </row>
    <row r="7" spans="2:16" ht="27" customHeight="1" x14ac:dyDescent="0.25">
      <c r="B7" s="1178" t="s">
        <v>926</v>
      </c>
      <c r="C7" s="1179"/>
      <c r="F7" s="152"/>
      <c r="G7" s="152"/>
      <c r="H7" s="152"/>
      <c r="I7" s="152"/>
      <c r="J7" s="152"/>
      <c r="K7" s="152"/>
      <c r="L7" s="152"/>
      <c r="M7" s="152"/>
      <c r="N7" s="152"/>
      <c r="O7" s="152"/>
      <c r="P7" s="152"/>
    </row>
    <row r="8" spans="2:16" x14ac:dyDescent="0.25">
      <c r="B8" s="390" t="s">
        <v>184</v>
      </c>
      <c r="C8" s="391" t="s">
        <v>597</v>
      </c>
      <c r="F8" s="152"/>
      <c r="G8" s="152"/>
      <c r="H8" s="152"/>
      <c r="I8" s="152"/>
      <c r="J8" s="152"/>
      <c r="K8" s="152"/>
      <c r="L8" s="152"/>
      <c r="M8" s="152"/>
      <c r="N8" s="152"/>
      <c r="O8" s="152"/>
      <c r="P8" s="152"/>
    </row>
    <row r="9" spans="2:16" x14ac:dyDescent="0.25">
      <c r="B9" s="390" t="s">
        <v>244</v>
      </c>
      <c r="C9" s="391" t="s">
        <v>598</v>
      </c>
      <c r="F9" s="152"/>
      <c r="G9" s="152"/>
      <c r="H9" s="152"/>
      <c r="I9" s="152"/>
      <c r="J9" s="152"/>
      <c r="K9" s="152"/>
      <c r="L9" s="152"/>
      <c r="M9" s="152"/>
      <c r="N9" s="152"/>
      <c r="O9" s="152"/>
      <c r="P9" s="152"/>
    </row>
    <row r="10" spans="2:16" x14ac:dyDescent="0.25">
      <c r="B10" s="390" t="s">
        <v>283</v>
      </c>
      <c r="C10" s="391" t="s">
        <v>599</v>
      </c>
      <c r="F10" s="152"/>
      <c r="G10" s="152"/>
      <c r="H10" s="152"/>
      <c r="I10" s="152"/>
      <c r="J10" s="152"/>
      <c r="K10" s="152"/>
      <c r="L10" s="152"/>
      <c r="M10" s="152"/>
      <c r="N10" s="152"/>
      <c r="O10" s="152"/>
      <c r="P10" s="152"/>
    </row>
    <row r="11" spans="2:16" x14ac:dyDescent="0.25">
      <c r="B11" s="390" t="s">
        <v>126</v>
      </c>
      <c r="C11" s="391" t="s">
        <v>600</v>
      </c>
      <c r="E11" s="392"/>
      <c r="F11" s="152"/>
      <c r="G11" s="152"/>
      <c r="H11" s="152"/>
      <c r="I11" s="152"/>
      <c r="J11" s="152"/>
      <c r="K11" s="152"/>
      <c r="L11" s="152"/>
      <c r="M11" s="152"/>
      <c r="N11" s="152"/>
      <c r="O11" s="152"/>
      <c r="P11" s="152"/>
    </row>
    <row r="12" spans="2:16" x14ac:dyDescent="0.25">
      <c r="B12" s="390" t="s">
        <v>127</v>
      </c>
      <c r="C12" s="391" t="s">
        <v>601</v>
      </c>
      <c r="E12" s="392"/>
      <c r="F12" s="152"/>
      <c r="G12" s="152"/>
      <c r="H12" s="152"/>
      <c r="I12" s="152"/>
      <c r="J12" s="152"/>
      <c r="K12" s="152"/>
      <c r="L12" s="152"/>
      <c r="M12" s="152"/>
      <c r="N12" s="152"/>
      <c r="O12" s="152"/>
      <c r="P12" s="152"/>
    </row>
    <row r="13" spans="2:16" x14ac:dyDescent="0.25">
      <c r="B13" s="390" t="s">
        <v>128</v>
      </c>
      <c r="C13" s="391" t="s">
        <v>602</v>
      </c>
      <c r="E13" s="392"/>
      <c r="F13" s="152"/>
      <c r="G13" s="152"/>
      <c r="H13" s="152"/>
      <c r="I13" s="152"/>
      <c r="J13" s="152"/>
      <c r="K13" s="152"/>
      <c r="L13" s="152"/>
      <c r="M13" s="152"/>
      <c r="N13" s="152"/>
      <c r="O13" s="152"/>
      <c r="P13" s="152"/>
    </row>
    <row r="14" spans="2:16" x14ac:dyDescent="0.25">
      <c r="B14" s="390" t="s">
        <v>129</v>
      </c>
      <c r="C14" s="391" t="s">
        <v>278</v>
      </c>
      <c r="E14" s="392"/>
      <c r="F14" s="152"/>
      <c r="G14" s="152"/>
      <c r="H14" s="152"/>
      <c r="I14" s="152"/>
      <c r="J14" s="152"/>
      <c r="K14" s="152"/>
      <c r="L14" s="152"/>
      <c r="M14" s="152"/>
      <c r="N14" s="152"/>
      <c r="O14" s="152"/>
      <c r="P14" s="152"/>
    </row>
    <row r="15" spans="2:16" x14ac:dyDescent="0.25">
      <c r="B15" s="390" t="s">
        <v>130</v>
      </c>
      <c r="C15" s="391" t="s">
        <v>186</v>
      </c>
      <c r="E15" s="392"/>
      <c r="F15" s="152"/>
      <c r="G15" s="152"/>
      <c r="H15" s="152"/>
      <c r="I15" s="152"/>
      <c r="J15" s="152"/>
      <c r="K15" s="152"/>
      <c r="L15" s="152"/>
      <c r="M15" s="152"/>
      <c r="N15" s="152"/>
      <c r="O15" s="152"/>
      <c r="P15" s="152"/>
    </row>
    <row r="16" spans="2:16" x14ac:dyDescent="0.25">
      <c r="B16" s="390" t="s">
        <v>131</v>
      </c>
      <c r="C16" s="391" t="s">
        <v>187</v>
      </c>
      <c r="E16" s="392"/>
      <c r="F16" s="152"/>
      <c r="G16" s="152"/>
      <c r="H16" s="152"/>
      <c r="I16" s="152"/>
      <c r="J16" s="152"/>
      <c r="K16" s="152"/>
      <c r="L16" s="152"/>
      <c r="M16" s="152"/>
      <c r="N16" s="152"/>
      <c r="O16" s="152"/>
      <c r="P16" s="152"/>
    </row>
    <row r="17" spans="1:16" ht="16.5" thickBot="1" x14ac:dyDescent="0.3">
      <c r="B17" s="397" t="s">
        <v>132</v>
      </c>
      <c r="C17" s="393" t="s">
        <v>755</v>
      </c>
      <c r="E17" s="392"/>
      <c r="F17" s="152"/>
      <c r="G17" s="152"/>
      <c r="H17" s="152"/>
      <c r="I17" s="152"/>
      <c r="J17" s="152"/>
      <c r="K17" s="152"/>
      <c r="L17" s="152"/>
      <c r="M17" s="152"/>
      <c r="N17" s="152"/>
      <c r="O17" s="152"/>
      <c r="P17" s="152"/>
    </row>
    <row r="18" spans="1:16" ht="16.5" thickBot="1" x14ac:dyDescent="0.3">
      <c r="A18" s="387"/>
      <c r="B18" s="387"/>
      <c r="C18" s="387"/>
      <c r="D18" s="387"/>
      <c r="E18" s="387"/>
      <c r="F18" s="152"/>
      <c r="G18" s="152"/>
      <c r="H18" s="152"/>
      <c r="I18" s="152"/>
      <c r="J18" s="152"/>
      <c r="K18" s="152"/>
      <c r="L18" s="152"/>
      <c r="M18" s="152"/>
      <c r="N18" s="152"/>
      <c r="O18" s="152"/>
      <c r="P18" s="152"/>
    </row>
    <row r="19" spans="1:16" ht="27" customHeight="1" x14ac:dyDescent="0.25">
      <c r="B19" s="1178" t="s">
        <v>95</v>
      </c>
      <c r="C19" s="1179"/>
      <c r="F19" s="152"/>
      <c r="G19" s="152"/>
      <c r="H19" s="152"/>
      <c r="I19" s="152"/>
      <c r="J19" s="152"/>
      <c r="K19" s="152"/>
      <c r="L19" s="152"/>
      <c r="M19" s="152"/>
      <c r="N19" s="152"/>
      <c r="O19" s="152"/>
      <c r="P19" s="152"/>
    </row>
    <row r="20" spans="1:16" ht="15.75" customHeight="1" x14ac:dyDescent="0.25">
      <c r="B20" s="390" t="s">
        <v>172</v>
      </c>
      <c r="C20" s="391" t="s">
        <v>866</v>
      </c>
      <c r="F20" s="152"/>
      <c r="G20" s="152"/>
      <c r="H20" s="152"/>
      <c r="I20" s="152"/>
      <c r="J20" s="152"/>
      <c r="K20" s="152"/>
      <c r="L20" s="152"/>
      <c r="M20" s="152"/>
      <c r="N20" s="152"/>
      <c r="O20" s="152"/>
      <c r="P20" s="152"/>
    </row>
    <row r="21" spans="1:16" x14ac:dyDescent="0.25">
      <c r="B21" s="394" t="s">
        <v>173</v>
      </c>
      <c r="C21" s="391" t="s">
        <v>867</v>
      </c>
      <c r="F21" s="152"/>
      <c r="G21" s="152"/>
      <c r="H21" s="152"/>
      <c r="I21" s="152"/>
      <c r="J21" s="152"/>
      <c r="K21" s="152"/>
      <c r="L21" s="152"/>
      <c r="M21" s="152"/>
      <c r="N21" s="152"/>
      <c r="O21" s="152"/>
      <c r="P21" s="152"/>
    </row>
    <row r="22" spans="1:16" x14ac:dyDescent="0.25">
      <c r="B22" s="394" t="s">
        <v>84</v>
      </c>
      <c r="C22" s="391" t="s">
        <v>791</v>
      </c>
      <c r="F22" s="152"/>
      <c r="G22" s="152"/>
      <c r="H22" s="152"/>
      <c r="I22" s="152"/>
      <c r="J22" s="152"/>
      <c r="K22" s="152"/>
      <c r="L22" s="152"/>
      <c r="M22" s="152"/>
      <c r="N22" s="152"/>
      <c r="O22" s="152"/>
      <c r="P22" s="152"/>
    </row>
    <row r="23" spans="1:16" ht="15.75" customHeight="1" thickBot="1" x14ac:dyDescent="0.3">
      <c r="B23" s="1052" t="s">
        <v>472</v>
      </c>
      <c r="C23" s="398" t="s">
        <v>104</v>
      </c>
      <c r="F23" s="152"/>
      <c r="G23" s="152"/>
      <c r="H23" s="152"/>
      <c r="I23" s="152"/>
      <c r="J23" s="152"/>
      <c r="K23" s="152"/>
      <c r="L23" s="152"/>
      <c r="M23" s="152"/>
      <c r="N23" s="152"/>
      <c r="O23" s="152"/>
      <c r="P23" s="152"/>
    </row>
    <row r="24" spans="1:16" ht="16.5" thickBot="1" x14ac:dyDescent="0.3">
      <c r="A24" s="387"/>
      <c r="B24" s="387"/>
      <c r="C24" s="387"/>
      <c r="D24" s="387"/>
      <c r="E24" s="387"/>
      <c r="F24" s="152"/>
      <c r="G24" s="152"/>
      <c r="H24" s="152"/>
      <c r="I24" s="152"/>
      <c r="J24" s="152"/>
      <c r="K24" s="152"/>
      <c r="L24" s="152"/>
      <c r="M24" s="152"/>
      <c r="N24" s="152"/>
      <c r="O24" s="152"/>
      <c r="P24" s="152"/>
    </row>
    <row r="25" spans="1:16" ht="27.75" customHeight="1" x14ac:dyDescent="0.25">
      <c r="B25" s="1176" t="s">
        <v>792</v>
      </c>
      <c r="C25" s="1177"/>
      <c r="D25" s="395"/>
      <c r="F25" s="152"/>
      <c r="G25" s="152"/>
      <c r="H25" s="152"/>
      <c r="I25" s="152"/>
      <c r="J25" s="152"/>
      <c r="K25" s="152"/>
      <c r="L25" s="152"/>
      <c r="M25" s="152"/>
      <c r="N25" s="152"/>
      <c r="O25" s="152"/>
      <c r="P25" s="152"/>
    </row>
    <row r="26" spans="1:16" ht="31.5" x14ac:dyDescent="0.25">
      <c r="B26" s="390" t="s">
        <v>133</v>
      </c>
      <c r="C26" s="391" t="s">
        <v>941</v>
      </c>
      <c r="D26" s="396"/>
      <c r="F26" s="152"/>
      <c r="G26" s="152"/>
      <c r="H26" s="152"/>
      <c r="I26" s="152"/>
      <c r="J26" s="152"/>
      <c r="K26" s="152"/>
      <c r="L26" s="152"/>
      <c r="M26" s="152"/>
      <c r="N26" s="152"/>
      <c r="O26" s="152"/>
      <c r="P26" s="152"/>
    </row>
    <row r="27" spans="1:16" ht="31.5" x14ac:dyDescent="0.25">
      <c r="B27" s="390" t="s">
        <v>134</v>
      </c>
      <c r="C27" s="391" t="s">
        <v>603</v>
      </c>
      <c r="F27" s="152"/>
      <c r="G27" s="152"/>
      <c r="H27" s="152"/>
      <c r="I27" s="152"/>
      <c r="J27" s="152"/>
      <c r="K27" s="152"/>
      <c r="L27" s="152"/>
      <c r="M27" s="152"/>
      <c r="N27" s="152"/>
      <c r="O27" s="152"/>
      <c r="P27" s="152"/>
    </row>
    <row r="28" spans="1:16" ht="31.5" x14ac:dyDescent="0.25">
      <c r="B28" s="390" t="s">
        <v>135</v>
      </c>
      <c r="C28" s="391" t="s">
        <v>638</v>
      </c>
      <c r="F28" s="152"/>
      <c r="G28" s="152"/>
      <c r="H28" s="152"/>
      <c r="I28" s="152"/>
      <c r="J28" s="152"/>
      <c r="K28" s="152"/>
      <c r="L28" s="152"/>
      <c r="M28" s="152"/>
      <c r="N28" s="152"/>
      <c r="O28" s="152"/>
      <c r="P28" s="152"/>
    </row>
    <row r="29" spans="1:16" ht="31.5" x14ac:dyDescent="0.25">
      <c r="B29" s="390" t="s">
        <v>136</v>
      </c>
      <c r="C29" s="391" t="s">
        <v>718</v>
      </c>
      <c r="F29" s="152"/>
      <c r="G29" s="152"/>
      <c r="H29" s="152"/>
      <c r="I29" s="152"/>
      <c r="J29" s="152"/>
      <c r="K29" s="152"/>
      <c r="L29" s="152"/>
      <c r="M29" s="152"/>
      <c r="N29" s="152"/>
      <c r="O29" s="152"/>
      <c r="P29" s="152"/>
    </row>
    <row r="30" spans="1:16" ht="31.5" x14ac:dyDescent="0.25">
      <c r="B30" s="390" t="s">
        <v>137</v>
      </c>
      <c r="C30" s="391" t="s">
        <v>719</v>
      </c>
      <c r="F30" s="152"/>
      <c r="G30" s="152"/>
      <c r="H30" s="152"/>
      <c r="I30" s="152"/>
      <c r="J30" s="152"/>
      <c r="K30" s="152"/>
      <c r="L30" s="152"/>
      <c r="M30" s="152"/>
      <c r="N30" s="152"/>
      <c r="O30" s="152"/>
      <c r="P30" s="152"/>
    </row>
    <row r="31" spans="1:16" ht="17.25" customHeight="1" x14ac:dyDescent="0.25">
      <c r="B31" s="390" t="s">
        <v>138</v>
      </c>
      <c r="C31" s="391" t="s">
        <v>639</v>
      </c>
      <c r="F31" s="152"/>
      <c r="G31" s="152"/>
      <c r="H31" s="152"/>
      <c r="I31" s="152"/>
      <c r="J31" s="152"/>
      <c r="K31" s="152"/>
      <c r="L31" s="152"/>
      <c r="M31" s="152"/>
      <c r="N31" s="152"/>
      <c r="O31" s="152"/>
      <c r="P31" s="152"/>
    </row>
    <row r="32" spans="1:16" x14ac:dyDescent="0.25">
      <c r="B32" s="390" t="s">
        <v>139</v>
      </c>
      <c r="C32" s="391" t="s">
        <v>604</v>
      </c>
      <c r="F32" s="152"/>
      <c r="G32" s="152"/>
      <c r="H32" s="152"/>
      <c r="I32" s="152"/>
      <c r="J32" s="152"/>
      <c r="K32" s="152"/>
      <c r="L32" s="152"/>
      <c r="M32" s="152"/>
      <c r="N32" s="152"/>
      <c r="O32" s="152"/>
      <c r="P32" s="152"/>
    </row>
    <row r="33" spans="1:16" ht="16.5" thickBot="1" x14ac:dyDescent="0.3">
      <c r="B33" s="397" t="s">
        <v>140</v>
      </c>
      <c r="C33" s="398" t="s">
        <v>640</v>
      </c>
      <c r="F33" s="152"/>
      <c r="G33" s="152"/>
      <c r="H33" s="152"/>
      <c r="I33" s="152"/>
      <c r="J33" s="152"/>
      <c r="K33" s="152"/>
      <c r="L33" s="152"/>
      <c r="M33" s="152"/>
      <c r="N33" s="152"/>
      <c r="O33" s="152"/>
      <c r="P33" s="152"/>
    </row>
    <row r="34" spans="1:16" ht="16.5" thickBot="1" x14ac:dyDescent="0.3">
      <c r="A34" s="387"/>
      <c r="B34" s="387"/>
      <c r="C34" s="387"/>
      <c r="D34" s="387"/>
      <c r="E34" s="387"/>
      <c r="F34" s="152"/>
      <c r="G34" s="152"/>
      <c r="H34" s="152"/>
      <c r="I34" s="152"/>
      <c r="J34" s="152"/>
      <c r="K34" s="152"/>
      <c r="L34" s="152"/>
      <c r="M34" s="152"/>
      <c r="N34" s="152"/>
      <c r="O34" s="152"/>
      <c r="P34" s="152"/>
    </row>
    <row r="35" spans="1:16" ht="27.75" customHeight="1" x14ac:dyDescent="0.25">
      <c r="B35" s="1178" t="s">
        <v>124</v>
      </c>
      <c r="C35" s="1179"/>
      <c r="F35" s="152"/>
      <c r="G35" s="152"/>
      <c r="H35" s="152"/>
      <c r="I35" s="152"/>
      <c r="J35" s="152"/>
      <c r="K35" s="152"/>
      <c r="L35" s="152"/>
      <c r="M35" s="152"/>
      <c r="N35" s="152"/>
      <c r="O35" s="152"/>
      <c r="P35" s="152"/>
    </row>
    <row r="36" spans="1:16" x14ac:dyDescent="0.25">
      <c r="B36" s="390" t="s">
        <v>141</v>
      </c>
      <c r="C36" s="391" t="s">
        <v>125</v>
      </c>
      <c r="F36" s="152"/>
      <c r="G36" s="152"/>
      <c r="H36" s="152"/>
      <c r="I36" s="152"/>
      <c r="J36" s="152"/>
      <c r="K36" s="152"/>
      <c r="L36" s="152"/>
      <c r="M36" s="152"/>
      <c r="N36" s="152"/>
      <c r="O36" s="152"/>
      <c r="P36" s="152"/>
    </row>
    <row r="37" spans="1:16" x14ac:dyDescent="0.25">
      <c r="B37" s="390" t="s">
        <v>142</v>
      </c>
      <c r="C37" s="391" t="s">
        <v>185</v>
      </c>
      <c r="F37" s="152"/>
      <c r="G37" s="152"/>
      <c r="H37" s="152"/>
      <c r="I37" s="152"/>
      <c r="J37" s="152"/>
      <c r="K37" s="152"/>
      <c r="L37" s="152"/>
      <c r="M37" s="152"/>
      <c r="N37" s="152"/>
      <c r="O37" s="152"/>
      <c r="P37" s="152"/>
    </row>
    <row r="38" spans="1:16" x14ac:dyDescent="0.25">
      <c r="B38" s="390" t="s">
        <v>143</v>
      </c>
      <c r="C38" s="391" t="s">
        <v>276</v>
      </c>
      <c r="F38" s="152"/>
      <c r="G38" s="152"/>
      <c r="H38" s="152"/>
      <c r="I38" s="152"/>
      <c r="J38" s="152"/>
      <c r="K38" s="152"/>
      <c r="L38" s="152"/>
      <c r="M38" s="152"/>
      <c r="N38" s="152"/>
      <c r="O38" s="152"/>
      <c r="P38" s="152"/>
    </row>
    <row r="39" spans="1:16" x14ac:dyDescent="0.25">
      <c r="B39" s="390" t="s">
        <v>144</v>
      </c>
      <c r="C39" s="391" t="s">
        <v>279</v>
      </c>
      <c r="F39" s="152"/>
      <c r="G39" s="152"/>
      <c r="H39" s="152"/>
      <c r="I39" s="152"/>
      <c r="J39" s="152"/>
      <c r="K39" s="152"/>
      <c r="L39" s="152"/>
      <c r="M39" s="152"/>
      <c r="N39" s="152"/>
      <c r="O39" s="152"/>
      <c r="P39" s="152"/>
    </row>
    <row r="40" spans="1:16" x14ac:dyDescent="0.25">
      <c r="B40" s="390" t="s">
        <v>145</v>
      </c>
      <c r="C40" s="391" t="s">
        <v>605</v>
      </c>
      <c r="F40" s="152"/>
      <c r="G40" s="152"/>
      <c r="H40" s="152"/>
      <c r="I40" s="152"/>
      <c r="J40" s="152"/>
      <c r="K40" s="152"/>
      <c r="L40" s="152"/>
      <c r="M40" s="152"/>
      <c r="N40" s="152"/>
      <c r="O40" s="152"/>
      <c r="P40" s="152"/>
    </row>
    <row r="41" spans="1:16" x14ac:dyDescent="0.25">
      <c r="B41" s="390" t="s">
        <v>85</v>
      </c>
      <c r="C41" s="391" t="s">
        <v>606</v>
      </c>
      <c r="F41" s="152"/>
      <c r="G41" s="152"/>
      <c r="H41" s="152"/>
      <c r="I41" s="152"/>
      <c r="J41" s="152"/>
      <c r="K41" s="152"/>
      <c r="L41" s="152"/>
      <c r="M41" s="152"/>
      <c r="N41" s="152"/>
      <c r="O41" s="152"/>
      <c r="P41" s="152"/>
    </row>
    <row r="42" spans="1:16" ht="16.5" thickBot="1" x14ac:dyDescent="0.3">
      <c r="B42" s="397" t="s">
        <v>86</v>
      </c>
      <c r="C42" s="398" t="s">
        <v>277</v>
      </c>
      <c r="F42" s="152"/>
      <c r="G42" s="152"/>
      <c r="H42" s="152"/>
      <c r="I42" s="152"/>
      <c r="J42" s="152"/>
      <c r="K42" s="152"/>
      <c r="L42" s="152"/>
      <c r="M42" s="152"/>
      <c r="N42" s="152"/>
      <c r="O42" s="152"/>
      <c r="P42" s="152"/>
    </row>
    <row r="45" spans="1:16" ht="18" customHeight="1" x14ac:dyDescent="0.25">
      <c r="F45" s="152"/>
      <c r="G45" s="152"/>
      <c r="H45" s="152"/>
      <c r="I45" s="152"/>
      <c r="J45" s="152"/>
      <c r="K45" s="152"/>
      <c r="L45" s="152"/>
      <c r="M45" s="152"/>
      <c r="N45" s="152"/>
      <c r="O45" s="152"/>
      <c r="P45" s="152"/>
    </row>
    <row r="58" spans="6:16" ht="30" customHeight="1" x14ac:dyDescent="0.25">
      <c r="F58" s="152"/>
      <c r="G58" s="152"/>
      <c r="H58" s="152"/>
      <c r="I58" s="152"/>
      <c r="J58" s="152"/>
      <c r="K58" s="152"/>
      <c r="L58" s="152"/>
      <c r="M58" s="152"/>
      <c r="N58" s="152"/>
      <c r="O58" s="152"/>
      <c r="P58" s="152"/>
    </row>
  </sheetData>
  <mergeCells count="6">
    <mergeCell ref="B25:C25"/>
    <mergeCell ref="B35:C35"/>
    <mergeCell ref="B2:C2"/>
    <mergeCell ref="B4:C4"/>
    <mergeCell ref="B7:C7"/>
    <mergeCell ref="B19:C19"/>
  </mergeCells>
  <phoneticPr fontId="14" type="noConversion"/>
  <hyperlinks>
    <hyperlink ref="B36" location="A.4.1!A1" display="A.4.1"/>
    <hyperlink ref="B26" location="A.3.1!A1" display="A.3.1"/>
    <hyperlink ref="B27:B33" location="A.16.1!A1" display="A.16.1!A1"/>
    <hyperlink ref="B37" location="A.4.2!A1" display="A.4.2"/>
    <hyperlink ref="B38" location="A.4.3!A1" display="A.4.3"/>
    <hyperlink ref="B20" location="A.2.1!A1" display="A.2.1"/>
    <hyperlink ref="B27" location="A.3.2!A1" display="A.3.2"/>
    <hyperlink ref="B28" location="A.3.3!A1" display="A.3.3"/>
    <hyperlink ref="B29" location="A.3.4!A1" display="A.3.4"/>
    <hyperlink ref="B30" location="A.3.5!A1" display="A.3.5"/>
    <hyperlink ref="B31" location="A.3.6!A1" display="A.3.6"/>
    <hyperlink ref="B32" location="A.3.7!A1" display="A.3.7"/>
    <hyperlink ref="B33" location="A.3.8!A1" display="A.3.8"/>
    <hyperlink ref="B39" location="A.4.4!A1" display="A.4.4"/>
    <hyperlink ref="B40" location="A.4.5!A1" display="A.4.5"/>
    <hyperlink ref="B41" location="A.4.6!A1" display="A.4.6"/>
    <hyperlink ref="B42" location="A.4.7!A1" display="A.4.7"/>
    <hyperlink ref="B8" location="A.1.1!A1" display="A.1.1"/>
    <hyperlink ref="B9" location="A.1.2!A1" display="A.1.2"/>
    <hyperlink ref="B10" location="A.1.3!A1" display="A.1.3"/>
    <hyperlink ref="B11" location="A.1.4!A1" display="A.1.4"/>
    <hyperlink ref="B12" location="A.1.5!A1" display="A.1.5"/>
    <hyperlink ref="B13" location="A.1.6!A1" display="A.1.6"/>
    <hyperlink ref="B14" location="A.1.7!A1" display="A.1.7"/>
    <hyperlink ref="B15" location="A.1.8!A1" display="A.1.8"/>
    <hyperlink ref="B16" location="A.1.9!A1" display="A.1.9"/>
    <hyperlink ref="B17" location="A.1.10!A1" display="A.1.10"/>
    <hyperlink ref="B21" location="A.2.2!A1" display="A.2.2"/>
    <hyperlink ref="B22" location="A.2.3!A1" display="A.2.3"/>
    <hyperlink ref="B23" location="A.2.4!A1" display="A.2.4"/>
  </hyperlinks>
  <printOptions horizontalCentered="1"/>
  <pageMargins left="0.39370078740157483" right="0.39370078740157483" top="0.19685039370078741" bottom="0.19685039370078741" header="0.15748031496062992" footer="0"/>
  <pageSetup paperSize="9" scale="35" orientation="portrait" horizontalDpi="4294967294" verticalDpi="4294967294" r:id="rId1"/>
  <headerFooter differentFirst="1" scaleWithDoc="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04"/>
  <sheetViews>
    <sheetView showGridLines="0" showRuler="0" zoomScale="85" zoomScaleNormal="85" zoomScaleSheetLayoutView="85" workbookViewId="0"/>
  </sheetViews>
  <sheetFormatPr baseColWidth="10" defaultColWidth="11.42578125" defaultRowHeight="12.75" x14ac:dyDescent="0.2"/>
  <cols>
    <col min="1" max="1" width="6.85546875" style="3" customWidth="1"/>
    <col min="2" max="2" width="12.7109375" style="3" customWidth="1"/>
    <col min="3" max="3" width="61.28515625" style="3" customWidth="1"/>
    <col min="4" max="4" width="17.5703125" style="3" customWidth="1"/>
    <col min="5" max="5" width="12.7109375" style="3" bestFit="1" customWidth="1"/>
    <col min="6" max="6" width="16.28515625" style="3" customWidth="1"/>
    <col min="7" max="7" width="17.85546875" style="3" customWidth="1"/>
    <col min="8" max="8" width="18.85546875" style="3" customWidth="1"/>
    <col min="9" max="9" width="11.85546875" style="3" bestFit="1" customWidth="1"/>
    <col min="10" max="15" width="13.140625" style="3" bestFit="1" customWidth="1"/>
    <col min="16" max="16384" width="11.42578125" style="3"/>
  </cols>
  <sheetData>
    <row r="1" spans="1:15" ht="15" x14ac:dyDescent="0.25">
      <c r="A1" s="1003" t="s">
        <v>238</v>
      </c>
      <c r="B1" s="223"/>
    </row>
    <row r="2" spans="1:15" s="223" customFormat="1" ht="15" customHeight="1" x14ac:dyDescent="0.25">
      <c r="B2" s="474" t="s">
        <v>874</v>
      </c>
      <c r="C2" s="7"/>
      <c r="D2" s="7"/>
      <c r="E2" s="7"/>
      <c r="F2" s="7"/>
      <c r="G2" s="7"/>
      <c r="H2" s="222"/>
      <c r="I2" s="3"/>
      <c r="J2" s="3"/>
      <c r="K2" s="3"/>
      <c r="L2" s="3"/>
      <c r="M2" s="3"/>
      <c r="N2" s="3"/>
      <c r="O2" s="3"/>
    </row>
    <row r="3" spans="1:15" s="223" customFormat="1" ht="15" customHeight="1" x14ac:dyDescent="0.25">
      <c r="B3" s="349" t="s">
        <v>332</v>
      </c>
      <c r="C3" s="7"/>
      <c r="D3" s="7"/>
      <c r="E3" s="7"/>
      <c r="F3" s="7"/>
      <c r="G3" s="7"/>
      <c r="H3" s="224"/>
      <c r="I3" s="3"/>
      <c r="J3" s="3"/>
      <c r="K3" s="3"/>
      <c r="L3" s="3"/>
      <c r="M3" s="3"/>
      <c r="N3" s="3"/>
      <c r="O3" s="3"/>
    </row>
    <row r="4" spans="1:15" s="268" customFormat="1" x14ac:dyDescent="0.2">
      <c r="B4" s="54"/>
      <c r="C4" s="54"/>
      <c r="D4" s="54"/>
      <c r="E4" s="54"/>
      <c r="F4" s="54"/>
      <c r="G4" s="54"/>
      <c r="H4" s="544"/>
      <c r="I4" s="3"/>
      <c r="J4" s="3"/>
      <c r="K4" s="3"/>
      <c r="L4" s="3"/>
      <c r="M4" s="3"/>
      <c r="N4" s="3"/>
      <c r="O4" s="3"/>
    </row>
    <row r="5" spans="1:15" s="268" customFormat="1" x14ac:dyDescent="0.2">
      <c r="B5" s="54"/>
      <c r="C5" s="54"/>
      <c r="D5" s="54"/>
      <c r="E5" s="54"/>
      <c r="F5" s="54"/>
      <c r="G5" s="54"/>
      <c r="H5" s="544"/>
      <c r="I5" s="3"/>
      <c r="J5" s="3"/>
      <c r="K5" s="3"/>
      <c r="L5" s="3"/>
      <c r="M5" s="3"/>
      <c r="N5" s="3"/>
      <c r="O5" s="3"/>
    </row>
    <row r="6" spans="1:15" ht="17.25" x14ac:dyDescent="0.2">
      <c r="B6" s="1239" t="s">
        <v>675</v>
      </c>
      <c r="C6" s="1239"/>
      <c r="D6" s="1239"/>
      <c r="E6" s="1239"/>
      <c r="F6" s="1239"/>
      <c r="G6" s="1239"/>
      <c r="H6" s="1239"/>
    </row>
    <row r="7" spans="1:15" ht="17.25" x14ac:dyDescent="0.2">
      <c r="B7" s="1239" t="s">
        <v>676</v>
      </c>
      <c r="C7" s="1239"/>
      <c r="D7" s="1239"/>
      <c r="E7" s="1239"/>
      <c r="F7" s="1239"/>
      <c r="G7" s="1239"/>
      <c r="H7" s="1239"/>
    </row>
    <row r="8" spans="1:15" ht="15" x14ac:dyDescent="0.2">
      <c r="B8" s="1215" t="s">
        <v>889</v>
      </c>
      <c r="C8" s="1215"/>
      <c r="D8" s="1215"/>
      <c r="E8" s="1215"/>
      <c r="F8" s="1215"/>
      <c r="G8" s="1215"/>
      <c r="H8" s="1215"/>
    </row>
    <row r="9" spans="1:15" s="268" customFormat="1" x14ac:dyDescent="0.2">
      <c r="B9" s="545"/>
      <c r="C9" s="545"/>
      <c r="D9" s="545"/>
      <c r="E9" s="545"/>
      <c r="F9" s="545"/>
      <c r="G9" s="545"/>
      <c r="H9" s="545"/>
      <c r="I9" s="3"/>
      <c r="J9" s="3"/>
      <c r="K9" s="3"/>
      <c r="L9" s="3"/>
      <c r="M9" s="3"/>
      <c r="N9" s="3"/>
      <c r="O9" s="3"/>
    </row>
    <row r="10" spans="1:15" s="268" customFormat="1" x14ac:dyDescent="0.2">
      <c r="B10" s="225"/>
      <c r="C10" s="54"/>
      <c r="D10" s="54"/>
      <c r="E10" s="54"/>
      <c r="F10" s="54"/>
      <c r="G10" s="54"/>
      <c r="H10" s="544"/>
      <c r="I10" s="3"/>
      <c r="J10" s="3"/>
      <c r="K10" s="3"/>
      <c r="L10" s="3"/>
      <c r="M10" s="3"/>
      <c r="N10" s="3"/>
      <c r="O10" s="3"/>
    </row>
    <row r="11" spans="1:15" ht="13.5" thickBot="1" x14ac:dyDescent="0.25">
      <c r="B11" s="7"/>
      <c r="C11" s="7"/>
      <c r="D11" s="226"/>
      <c r="E11" s="7"/>
      <c r="F11" s="7"/>
      <c r="G11" s="7"/>
      <c r="H11" s="847" t="s">
        <v>320</v>
      </c>
    </row>
    <row r="12" spans="1:15" s="146" customFormat="1" ht="13.5" thickTop="1" x14ac:dyDescent="0.2">
      <c r="B12" s="1216" t="s">
        <v>321</v>
      </c>
      <c r="C12" s="1219" t="s">
        <v>316</v>
      </c>
      <c r="D12" s="1234" t="s">
        <v>252</v>
      </c>
      <c r="E12" s="1222" t="s">
        <v>317</v>
      </c>
      <c r="F12" s="1225" t="s">
        <v>322</v>
      </c>
      <c r="G12" s="1225" t="s">
        <v>362</v>
      </c>
      <c r="H12" s="1225" t="s">
        <v>363</v>
      </c>
      <c r="I12" s="3"/>
      <c r="J12" s="3"/>
      <c r="K12" s="3"/>
      <c r="L12" s="3"/>
      <c r="M12" s="3"/>
      <c r="N12" s="3"/>
      <c r="O12" s="3"/>
    </row>
    <row r="13" spans="1:15" s="146" customFormat="1" x14ac:dyDescent="0.2">
      <c r="B13" s="1217"/>
      <c r="C13" s="1220"/>
      <c r="D13" s="1235"/>
      <c r="E13" s="1223"/>
      <c r="F13" s="1226"/>
      <c r="G13" s="1226"/>
      <c r="H13" s="1226"/>
      <c r="I13" s="3"/>
      <c r="J13" s="3"/>
      <c r="K13" s="3"/>
      <c r="L13" s="3"/>
      <c r="M13" s="3"/>
      <c r="N13" s="3"/>
      <c r="O13" s="3"/>
    </row>
    <row r="14" spans="1:15" s="146" customFormat="1" x14ac:dyDescent="0.2">
      <c r="B14" s="1217"/>
      <c r="C14" s="1220"/>
      <c r="D14" s="1235"/>
      <c r="E14" s="1223"/>
      <c r="F14" s="1226"/>
      <c r="G14" s="1226"/>
      <c r="H14" s="1226"/>
      <c r="I14" s="3"/>
      <c r="J14" s="3"/>
      <c r="K14" s="3"/>
      <c r="L14" s="3"/>
      <c r="M14" s="3"/>
      <c r="N14" s="3"/>
      <c r="O14" s="3"/>
    </row>
    <row r="15" spans="1:15" s="146" customFormat="1" ht="13.5" customHeight="1" x14ac:dyDescent="0.2">
      <c r="B15" s="1217"/>
      <c r="C15" s="1220"/>
      <c r="D15" s="1235"/>
      <c r="E15" s="1223"/>
      <c r="F15" s="1226"/>
      <c r="G15" s="1226"/>
      <c r="H15" s="1226"/>
      <c r="I15" s="3"/>
      <c r="J15" s="3"/>
      <c r="K15" s="3"/>
      <c r="L15" s="3"/>
      <c r="M15" s="3"/>
      <c r="N15" s="3"/>
      <c r="O15" s="3"/>
    </row>
    <row r="16" spans="1:15" s="146" customFormat="1" x14ac:dyDescent="0.2">
      <c r="B16" s="1218"/>
      <c r="C16" s="1221"/>
      <c r="D16" s="1236"/>
      <c r="E16" s="1224"/>
      <c r="F16" s="1227"/>
      <c r="G16" s="1227"/>
      <c r="H16" s="1227"/>
      <c r="I16" s="3"/>
      <c r="J16" s="3"/>
      <c r="K16" s="3"/>
      <c r="L16" s="3"/>
      <c r="M16" s="3"/>
      <c r="N16" s="3"/>
      <c r="O16" s="3"/>
    </row>
    <row r="17" spans="2:15" s="146" customFormat="1" ht="15.75" x14ac:dyDescent="0.2">
      <c r="B17" s="227"/>
      <c r="C17" s="228"/>
      <c r="D17" s="229"/>
      <c r="E17" s="230"/>
      <c r="F17" s="231"/>
      <c r="G17" s="231"/>
      <c r="H17" s="231"/>
      <c r="I17" s="3"/>
      <c r="J17" s="3"/>
      <c r="K17" s="3"/>
      <c r="L17" s="3"/>
      <c r="M17" s="3"/>
      <c r="N17" s="3"/>
      <c r="O17" s="3"/>
    </row>
    <row r="18" spans="2:15" s="661" customFormat="1" ht="15.75" x14ac:dyDescent="0.25">
      <c r="B18" s="848"/>
      <c r="C18" s="651" t="s">
        <v>333</v>
      </c>
      <c r="D18" s="820"/>
      <c r="E18" s="821"/>
      <c r="F18" s="822">
        <f>+F20+F51+F69</f>
        <v>123603221.62498748</v>
      </c>
      <c r="G18" s="822">
        <f>+G20+G51+G69</f>
        <v>123603221.62498748</v>
      </c>
      <c r="H18" s="822">
        <f>+H20+H51+H69</f>
        <v>129117591.5723751</v>
      </c>
      <c r="I18" s="1064"/>
      <c r="J18" s="1064"/>
      <c r="K18" s="1064"/>
      <c r="L18" s="3"/>
      <c r="M18" s="3"/>
      <c r="N18" s="3"/>
      <c r="O18" s="3"/>
    </row>
    <row r="19" spans="2:15" s="146" customFormat="1" ht="15.75" x14ac:dyDescent="0.2">
      <c r="B19" s="849"/>
      <c r="C19" s="850"/>
      <c r="D19" s="851"/>
      <c r="E19" s="852"/>
      <c r="F19" s="231"/>
      <c r="G19" s="231"/>
      <c r="H19" s="231"/>
      <c r="I19" s="3"/>
      <c r="J19" s="3"/>
      <c r="K19" s="3"/>
      <c r="L19" s="3"/>
      <c r="M19" s="3"/>
      <c r="N19" s="3"/>
      <c r="O19" s="3"/>
    </row>
    <row r="20" spans="2:15" s="542" customFormat="1" ht="15" x14ac:dyDescent="0.25">
      <c r="B20" s="539"/>
      <c r="C20" s="543" t="s">
        <v>588</v>
      </c>
      <c r="D20" s="540"/>
      <c r="E20" s="541"/>
      <c r="F20" s="853">
        <f>SUM(F21:F49)</f>
        <v>95145483.959715232</v>
      </c>
      <c r="G20" s="853">
        <f t="shared" ref="G20:H20" si="0">SUM(G21:G49)</f>
        <v>95145483.959715232</v>
      </c>
      <c r="H20" s="853">
        <f t="shared" si="0"/>
        <v>95145483.959715247</v>
      </c>
      <c r="I20" s="1064"/>
      <c r="J20" s="1064"/>
      <c r="K20" s="1064"/>
      <c r="L20" s="3"/>
      <c r="M20" s="3"/>
      <c r="N20" s="3"/>
      <c r="O20" s="3"/>
    </row>
    <row r="21" spans="2:15" s="146" customFormat="1" x14ac:dyDescent="0.2">
      <c r="B21" s="854">
        <v>40876</v>
      </c>
      <c r="C21" s="438" t="s">
        <v>826</v>
      </c>
      <c r="D21" s="1060">
        <v>0.09</v>
      </c>
      <c r="E21" s="831">
        <v>2018</v>
      </c>
      <c r="F21" s="832">
        <v>3374359.68</v>
      </c>
      <c r="G21" s="832">
        <v>3374359.68</v>
      </c>
      <c r="H21" s="835">
        <v>3374359.68</v>
      </c>
      <c r="I21" s="1064"/>
      <c r="J21" s="1064"/>
      <c r="K21" s="1064"/>
      <c r="L21" s="3"/>
      <c r="M21" s="3"/>
      <c r="N21" s="3"/>
      <c r="O21" s="3"/>
    </row>
    <row r="22" spans="2:15" s="146" customFormat="1" x14ac:dyDescent="0.2">
      <c r="B22" s="854">
        <v>40983</v>
      </c>
      <c r="C22" s="438" t="s">
        <v>827</v>
      </c>
      <c r="D22" s="1060">
        <v>0.09</v>
      </c>
      <c r="E22" s="831">
        <v>2019</v>
      </c>
      <c r="F22" s="832">
        <v>1899992.6029999999</v>
      </c>
      <c r="G22" s="832">
        <v>1899992.6029999999</v>
      </c>
      <c r="H22" s="835">
        <v>1899992.6029999999</v>
      </c>
      <c r="I22" s="1064"/>
      <c r="J22" s="1064"/>
      <c r="K22" s="1064"/>
      <c r="L22" s="3"/>
      <c r="M22" s="3"/>
      <c r="N22" s="3"/>
      <c r="O22" s="3"/>
    </row>
    <row r="23" spans="2:15" s="146" customFormat="1" x14ac:dyDescent="0.2">
      <c r="B23" s="854">
        <v>41766</v>
      </c>
      <c r="C23" s="438" t="s">
        <v>828</v>
      </c>
      <c r="D23" s="1060">
        <v>8.7499999999999994E-2</v>
      </c>
      <c r="E23" s="831">
        <v>2024</v>
      </c>
      <c r="F23" s="832">
        <v>19694757.281999998</v>
      </c>
      <c r="G23" s="832">
        <v>19694757.281999998</v>
      </c>
      <c r="H23" s="835">
        <v>19694757.281999998</v>
      </c>
      <c r="I23" s="1064"/>
      <c r="J23" s="1064"/>
      <c r="K23" s="1064"/>
      <c r="L23" s="3"/>
      <c r="M23" s="3"/>
      <c r="N23" s="3"/>
      <c r="O23" s="3"/>
    </row>
    <row r="24" spans="2:15" s="146" customFormat="1" x14ac:dyDescent="0.2">
      <c r="B24" s="854">
        <v>42285</v>
      </c>
      <c r="C24" s="438" t="s">
        <v>416</v>
      </c>
      <c r="D24" s="1060">
        <v>0.08</v>
      </c>
      <c r="E24" s="831">
        <v>2020</v>
      </c>
      <c r="F24" s="832">
        <v>2947560.6669999999</v>
      </c>
      <c r="G24" s="832">
        <v>2947560.6669999999</v>
      </c>
      <c r="H24" s="835">
        <v>2947560.6669999999</v>
      </c>
      <c r="I24" s="1064"/>
      <c r="J24" s="1064"/>
      <c r="K24" s="1064"/>
      <c r="L24" s="3"/>
      <c r="M24" s="3"/>
      <c r="N24" s="3"/>
      <c r="O24" s="3"/>
    </row>
    <row r="25" spans="2:15" s="146" customFormat="1" x14ac:dyDescent="0.2">
      <c r="B25" s="854">
        <v>42368</v>
      </c>
      <c r="C25" s="438" t="s">
        <v>564</v>
      </c>
      <c r="D25" s="1060">
        <v>7.7499999999999999E-2</v>
      </c>
      <c r="E25" s="831">
        <v>2022</v>
      </c>
      <c r="F25" s="832">
        <v>4497753.4110000003</v>
      </c>
      <c r="G25" s="832">
        <v>4497753.4110000003</v>
      </c>
      <c r="H25" s="835">
        <v>4497753.4110000003</v>
      </c>
      <c r="I25" s="1064"/>
      <c r="J25" s="1064"/>
      <c r="K25" s="1064"/>
      <c r="L25" s="3"/>
      <c r="M25" s="3"/>
      <c r="N25" s="3"/>
      <c r="O25" s="3"/>
    </row>
    <row r="26" spans="2:15" s="146" customFormat="1" x14ac:dyDescent="0.2">
      <c r="B26" s="854">
        <v>42368</v>
      </c>
      <c r="C26" s="438" t="s">
        <v>565</v>
      </c>
      <c r="D26" s="1060">
        <v>7.8750000000000001E-2</v>
      </c>
      <c r="E26" s="831">
        <v>2025</v>
      </c>
      <c r="F26" s="832">
        <v>4510462.5750000002</v>
      </c>
      <c r="G26" s="832">
        <v>4510462.5750000002</v>
      </c>
      <c r="H26" s="835">
        <v>4510462.5750000002</v>
      </c>
      <c r="I26" s="1064"/>
      <c r="J26" s="1064"/>
      <c r="K26" s="1064"/>
      <c r="L26" s="3"/>
      <c r="M26" s="3"/>
      <c r="N26" s="3"/>
      <c r="O26" s="3"/>
    </row>
    <row r="27" spans="2:15" s="146" customFormat="1" x14ac:dyDescent="0.2">
      <c r="B27" s="854">
        <v>42368</v>
      </c>
      <c r="C27" s="438" t="s">
        <v>566</v>
      </c>
      <c r="D27" s="1060">
        <v>7.8750000000000001E-2</v>
      </c>
      <c r="E27" s="831">
        <v>2027</v>
      </c>
      <c r="F27" s="832">
        <v>4690499.5630000001</v>
      </c>
      <c r="G27" s="832">
        <v>4690499.5630000001</v>
      </c>
      <c r="H27" s="835">
        <v>4690499.5630000001</v>
      </c>
      <c r="I27" s="1064"/>
      <c r="J27" s="1064"/>
      <c r="K27" s="1064"/>
      <c r="L27" s="3"/>
      <c r="M27" s="3"/>
      <c r="N27" s="3"/>
      <c r="O27" s="3"/>
    </row>
    <row r="28" spans="2:15" s="146" customFormat="1" x14ac:dyDescent="0.2">
      <c r="B28" s="233">
        <v>42482</v>
      </c>
      <c r="C28" s="855" t="s">
        <v>480</v>
      </c>
      <c r="D28" s="1060">
        <v>6.25E-2</v>
      </c>
      <c r="E28" s="831">
        <v>2019</v>
      </c>
      <c r="F28" s="832">
        <v>2750000</v>
      </c>
      <c r="G28" s="832">
        <v>2750000</v>
      </c>
      <c r="H28" s="835">
        <v>2750000</v>
      </c>
      <c r="I28" s="1064"/>
      <c r="J28" s="1064"/>
      <c r="K28" s="1064"/>
      <c r="L28" s="3"/>
      <c r="M28" s="3"/>
      <c r="N28" s="3"/>
      <c r="O28" s="3"/>
    </row>
    <row r="29" spans="2:15" s="146" customFormat="1" x14ac:dyDescent="0.2">
      <c r="B29" s="233">
        <v>42482</v>
      </c>
      <c r="C29" s="855" t="s">
        <v>481</v>
      </c>
      <c r="D29" s="1060">
        <v>6.8750000000000006E-2</v>
      </c>
      <c r="E29" s="831">
        <v>2021</v>
      </c>
      <c r="F29" s="832">
        <v>4500000</v>
      </c>
      <c r="G29" s="832">
        <v>4500000</v>
      </c>
      <c r="H29" s="835">
        <v>4500000</v>
      </c>
      <c r="I29" s="1064"/>
      <c r="J29" s="1064"/>
      <c r="K29" s="1064"/>
      <c r="L29" s="3"/>
      <c r="M29" s="3"/>
      <c r="N29" s="3"/>
      <c r="O29" s="3"/>
    </row>
    <row r="30" spans="2:15" s="146" customFormat="1" x14ac:dyDescent="0.2">
      <c r="B30" s="233">
        <v>42482</v>
      </c>
      <c r="C30" s="855" t="s">
        <v>482</v>
      </c>
      <c r="D30" s="1060">
        <v>7.4999999999999997E-2</v>
      </c>
      <c r="E30" s="831">
        <v>2026</v>
      </c>
      <c r="F30" s="832">
        <v>6500000</v>
      </c>
      <c r="G30" s="832">
        <v>6500000</v>
      </c>
      <c r="H30" s="835">
        <v>6500000</v>
      </c>
      <c r="I30" s="1064"/>
      <c r="J30" s="1064"/>
      <c r="K30" s="1064"/>
      <c r="L30" s="3"/>
      <c r="M30" s="3"/>
      <c r="N30" s="3"/>
      <c r="O30" s="3"/>
    </row>
    <row r="31" spans="2:15" s="146" customFormat="1" x14ac:dyDescent="0.2">
      <c r="B31" s="233">
        <v>42482</v>
      </c>
      <c r="C31" s="855" t="s">
        <v>483</v>
      </c>
      <c r="D31" s="1060">
        <v>7.6249999999999998E-2</v>
      </c>
      <c r="E31" s="831">
        <v>2046</v>
      </c>
      <c r="F31" s="832">
        <v>2750000</v>
      </c>
      <c r="G31" s="832">
        <v>2750000</v>
      </c>
      <c r="H31" s="835">
        <v>2750000</v>
      </c>
      <c r="I31" s="1064"/>
      <c r="J31" s="1064"/>
      <c r="K31" s="1064"/>
      <c r="L31" s="3"/>
      <c r="M31" s="3"/>
      <c r="N31" s="3"/>
      <c r="O31" s="3"/>
    </row>
    <row r="32" spans="2:15" s="146" customFormat="1" x14ac:dyDescent="0.2">
      <c r="B32" s="854">
        <v>42557</v>
      </c>
      <c r="C32" s="438" t="s">
        <v>489</v>
      </c>
      <c r="D32" s="1060">
        <v>6.6250000000000003E-2</v>
      </c>
      <c r="E32" s="831">
        <v>2028</v>
      </c>
      <c r="F32" s="832">
        <v>1000000</v>
      </c>
      <c r="G32" s="832">
        <v>1000000</v>
      </c>
      <c r="H32" s="835">
        <v>1000000</v>
      </c>
      <c r="I32" s="1064"/>
      <c r="J32" s="1064"/>
      <c r="K32" s="1064"/>
      <c r="L32" s="3"/>
      <c r="M32" s="3"/>
      <c r="N32" s="3"/>
      <c r="O32" s="3"/>
    </row>
    <row r="33" spans="2:15" s="146" customFormat="1" x14ac:dyDescent="0.2">
      <c r="B33" s="854">
        <v>42557</v>
      </c>
      <c r="C33" s="438" t="s">
        <v>491</v>
      </c>
      <c r="D33" s="1060">
        <v>7.1249999999999994E-2</v>
      </c>
      <c r="E33" s="831">
        <v>2036</v>
      </c>
      <c r="F33" s="832">
        <v>1750000</v>
      </c>
      <c r="G33" s="832">
        <v>1750000</v>
      </c>
      <c r="H33" s="835">
        <v>1750000</v>
      </c>
      <c r="I33" s="1064"/>
      <c r="J33" s="1064"/>
      <c r="K33" s="1064"/>
      <c r="L33" s="3"/>
      <c r="M33" s="3"/>
      <c r="N33" s="3"/>
      <c r="O33" s="3"/>
    </row>
    <row r="34" spans="2:15" s="146" customFormat="1" x14ac:dyDescent="0.2">
      <c r="B34" s="854">
        <v>42587</v>
      </c>
      <c r="C34" s="438" t="s">
        <v>490</v>
      </c>
      <c r="D34" s="1060">
        <v>0</v>
      </c>
      <c r="E34" s="831">
        <v>2019</v>
      </c>
      <c r="F34" s="832">
        <v>22028.931</v>
      </c>
      <c r="G34" s="832">
        <v>22028.931</v>
      </c>
      <c r="H34" s="835">
        <v>22028.931</v>
      </c>
      <c r="I34" s="1064"/>
      <c r="J34" s="1064"/>
      <c r="K34" s="1064"/>
      <c r="L34" s="3"/>
      <c r="M34" s="3"/>
      <c r="N34" s="3"/>
      <c r="O34" s="3"/>
    </row>
    <row r="35" spans="2:15" s="146" customFormat="1" x14ac:dyDescent="0.2">
      <c r="B35" s="854">
        <v>42587</v>
      </c>
      <c r="C35" s="438" t="s">
        <v>488</v>
      </c>
      <c r="D35" s="1060">
        <v>0.01</v>
      </c>
      <c r="E35" s="831">
        <v>2023</v>
      </c>
      <c r="F35" s="832">
        <v>694687.19400000002</v>
      </c>
      <c r="G35" s="832">
        <v>694687.19400000002</v>
      </c>
      <c r="H35" s="835">
        <v>694687.19400000002</v>
      </c>
      <c r="I35" s="1064"/>
      <c r="J35" s="1064"/>
      <c r="K35" s="1064"/>
      <c r="L35" s="3"/>
      <c r="M35" s="3"/>
      <c r="N35" s="3"/>
      <c r="O35" s="3"/>
    </row>
    <row r="36" spans="2:15" s="146" customFormat="1" x14ac:dyDescent="0.2">
      <c r="B36" s="854">
        <v>42655</v>
      </c>
      <c r="C36" s="438" t="s">
        <v>593</v>
      </c>
      <c r="D36" s="1060">
        <v>3.875E-2</v>
      </c>
      <c r="E36" s="831">
        <v>2022</v>
      </c>
      <c r="F36" s="832">
        <v>1460450.9872648674</v>
      </c>
      <c r="G36" s="832">
        <v>1460450.9872648674</v>
      </c>
      <c r="H36" s="835">
        <v>1460450.98726487</v>
      </c>
      <c r="I36" s="1064"/>
      <c r="J36" s="1064"/>
      <c r="K36" s="1064"/>
      <c r="L36" s="3"/>
      <c r="M36" s="3"/>
      <c r="N36" s="3"/>
      <c r="O36" s="3"/>
    </row>
    <row r="37" spans="2:15" s="146" customFormat="1" x14ac:dyDescent="0.2">
      <c r="B37" s="854">
        <v>42655</v>
      </c>
      <c r="C37" s="438" t="s">
        <v>594</v>
      </c>
      <c r="D37" s="1060">
        <v>0.05</v>
      </c>
      <c r="E37" s="831">
        <v>2027</v>
      </c>
      <c r="F37" s="832">
        <v>1460450.9872648674</v>
      </c>
      <c r="G37" s="832">
        <v>1460450.9872648674</v>
      </c>
      <c r="H37" s="835">
        <v>1460450.98726487</v>
      </c>
      <c r="I37" s="1064"/>
      <c r="J37" s="1064"/>
      <c r="K37" s="1064"/>
      <c r="L37" s="3"/>
      <c r="M37" s="3"/>
      <c r="N37" s="3"/>
      <c r="O37" s="3"/>
    </row>
    <row r="38" spans="2:15" s="146" customFormat="1" x14ac:dyDescent="0.2">
      <c r="B38" s="854">
        <v>42761</v>
      </c>
      <c r="C38" s="438" t="s">
        <v>610</v>
      </c>
      <c r="D38" s="1060">
        <v>5.6250000000000001E-2</v>
      </c>
      <c r="E38" s="831">
        <v>2022</v>
      </c>
      <c r="F38" s="832">
        <v>3250000</v>
      </c>
      <c r="G38" s="832">
        <v>3250000</v>
      </c>
      <c r="H38" s="835">
        <v>3250000</v>
      </c>
      <c r="I38" s="1064"/>
      <c r="J38" s="1064"/>
      <c r="K38" s="1064"/>
      <c r="L38" s="3"/>
      <c r="M38" s="3"/>
      <c r="N38" s="3"/>
      <c r="O38" s="3"/>
    </row>
    <row r="39" spans="2:15" s="146" customFormat="1" x14ac:dyDescent="0.2">
      <c r="B39" s="854">
        <v>42761</v>
      </c>
      <c r="C39" s="438" t="s">
        <v>611</v>
      </c>
      <c r="D39" s="1060">
        <v>6.8750000000000006E-2</v>
      </c>
      <c r="E39" s="831">
        <v>2027</v>
      </c>
      <c r="F39" s="832">
        <v>3750000</v>
      </c>
      <c r="G39" s="832">
        <v>3750000</v>
      </c>
      <c r="H39" s="835">
        <v>3750000</v>
      </c>
      <c r="I39" s="1064"/>
      <c r="J39" s="1064"/>
      <c r="K39" s="1064"/>
      <c r="L39" s="3"/>
      <c r="M39" s="3"/>
      <c r="N39" s="3"/>
      <c r="O39" s="3"/>
    </row>
    <row r="40" spans="2:15" s="146" customFormat="1" x14ac:dyDescent="0.2">
      <c r="B40" s="854">
        <v>42837</v>
      </c>
      <c r="C40" s="438" t="s">
        <v>648</v>
      </c>
      <c r="D40" s="1060">
        <v>3.3750000000000002E-2</v>
      </c>
      <c r="E40" s="831">
        <v>2020</v>
      </c>
      <c r="F40" s="832">
        <v>403958.79620278731</v>
      </c>
      <c r="G40" s="832">
        <v>403958.79620278731</v>
      </c>
      <c r="H40" s="835">
        <v>403958.79620278697</v>
      </c>
      <c r="I40" s="1064"/>
      <c r="J40" s="1064"/>
      <c r="K40" s="1064"/>
      <c r="L40" s="3"/>
      <c r="M40" s="3"/>
      <c r="N40" s="3"/>
      <c r="O40" s="3"/>
    </row>
    <row r="41" spans="2:15" s="146" customFormat="1" x14ac:dyDescent="0.2">
      <c r="B41" s="233">
        <v>42843</v>
      </c>
      <c r="C41" s="855" t="s">
        <v>649</v>
      </c>
      <c r="D41" s="1060">
        <v>5.7500000000000002E-2</v>
      </c>
      <c r="E41" s="831">
        <v>2025</v>
      </c>
      <c r="F41" s="832">
        <v>5554747.5959999999</v>
      </c>
      <c r="G41" s="832">
        <v>5554747.5959999999</v>
      </c>
      <c r="H41" s="835">
        <v>5554747.5959999999</v>
      </c>
      <c r="I41" s="1064"/>
      <c r="J41" s="1064"/>
      <c r="K41" s="1064"/>
      <c r="L41" s="3"/>
      <c r="M41" s="3"/>
      <c r="N41" s="3"/>
      <c r="O41" s="3"/>
    </row>
    <row r="42" spans="2:15" s="146" customFormat="1" x14ac:dyDescent="0.2">
      <c r="B42" s="854">
        <v>42843</v>
      </c>
      <c r="C42" s="438" t="s">
        <v>650</v>
      </c>
      <c r="D42" s="1060">
        <v>7.6249999999999998E-2</v>
      </c>
      <c r="E42" s="831">
        <v>2037</v>
      </c>
      <c r="F42" s="832">
        <v>2720781.5150000001</v>
      </c>
      <c r="G42" s="832">
        <v>2720781.5150000001</v>
      </c>
      <c r="H42" s="835">
        <v>2720781.5150000001</v>
      </c>
      <c r="I42" s="1064"/>
      <c r="J42" s="1064"/>
      <c r="K42" s="1064"/>
      <c r="L42" s="3"/>
      <c r="M42" s="3"/>
      <c r="N42" s="3"/>
      <c r="O42" s="3"/>
    </row>
    <row r="43" spans="2:15" s="146" customFormat="1" x14ac:dyDescent="0.2">
      <c r="B43" s="854">
        <v>42914</v>
      </c>
      <c r="C43" s="438" t="s">
        <v>647</v>
      </c>
      <c r="D43" s="1060">
        <v>7.1249999999999994E-2</v>
      </c>
      <c r="E43" s="831">
        <v>2117</v>
      </c>
      <c r="F43" s="832">
        <v>2750000</v>
      </c>
      <c r="G43" s="832">
        <v>2750000</v>
      </c>
      <c r="H43" s="835">
        <v>2750000</v>
      </c>
      <c r="I43" s="1064"/>
      <c r="J43" s="1064"/>
      <c r="K43" s="1064"/>
      <c r="L43" s="3"/>
      <c r="M43" s="3"/>
      <c r="N43" s="3"/>
      <c r="O43" s="3"/>
    </row>
    <row r="44" spans="2:15" s="146" customFormat="1" x14ac:dyDescent="0.2">
      <c r="B44" s="854">
        <v>43048</v>
      </c>
      <c r="C44" s="438" t="s">
        <v>710</v>
      </c>
      <c r="D44" s="1060">
        <v>3.3750000000000002E-2</v>
      </c>
      <c r="E44" s="831">
        <v>2023</v>
      </c>
      <c r="F44" s="832">
        <v>1168360.7898118938</v>
      </c>
      <c r="G44" s="832">
        <v>1168360.7898118938</v>
      </c>
      <c r="H44" s="835">
        <v>1168360.7898118899</v>
      </c>
      <c r="I44" s="1064"/>
      <c r="J44" s="1064"/>
      <c r="K44" s="1064"/>
      <c r="L44" s="3"/>
      <c r="M44" s="3"/>
      <c r="N44" s="3"/>
      <c r="O44" s="3"/>
    </row>
    <row r="45" spans="2:15" s="146" customFormat="1" x14ac:dyDescent="0.2">
      <c r="B45" s="854">
        <v>43048</v>
      </c>
      <c r="C45" s="438" t="s">
        <v>711</v>
      </c>
      <c r="D45" s="1060">
        <v>5.2499999999999998E-2</v>
      </c>
      <c r="E45" s="831">
        <v>2028</v>
      </c>
      <c r="F45" s="832">
        <v>1168360.7898118938</v>
      </c>
      <c r="G45" s="832">
        <v>1168360.7898118938</v>
      </c>
      <c r="H45" s="835">
        <v>1168360.7898118899</v>
      </c>
      <c r="I45" s="1064"/>
      <c r="J45" s="1064"/>
      <c r="K45" s="1064"/>
      <c r="L45" s="3"/>
      <c r="M45" s="3"/>
      <c r="N45" s="3"/>
      <c r="O45" s="3"/>
    </row>
    <row r="46" spans="2:15" s="146" customFormat="1" x14ac:dyDescent="0.2">
      <c r="B46" s="854">
        <v>43048</v>
      </c>
      <c r="C46" s="438" t="s">
        <v>712</v>
      </c>
      <c r="D46" s="1060">
        <v>6.25E-2</v>
      </c>
      <c r="E46" s="831">
        <v>2047</v>
      </c>
      <c r="F46" s="832">
        <v>876270.59235892049</v>
      </c>
      <c r="G46" s="832">
        <v>876270.59235892049</v>
      </c>
      <c r="H46" s="835">
        <v>876270.59235892002</v>
      </c>
      <c r="I46" s="1064"/>
      <c r="J46" s="1064"/>
      <c r="K46" s="1064"/>
      <c r="L46" s="3"/>
      <c r="M46" s="3"/>
      <c r="N46" s="3"/>
      <c r="O46" s="3"/>
    </row>
    <row r="47" spans="2:15" s="146" customFormat="1" x14ac:dyDescent="0.2">
      <c r="B47" s="854">
        <v>43111</v>
      </c>
      <c r="C47" s="438" t="s">
        <v>801</v>
      </c>
      <c r="D47" s="1060">
        <v>4.6249999999999999E-2</v>
      </c>
      <c r="E47" s="831">
        <v>2023</v>
      </c>
      <c r="F47" s="832">
        <v>1750000</v>
      </c>
      <c r="G47" s="832">
        <v>1750000</v>
      </c>
      <c r="H47" s="835">
        <v>1750000</v>
      </c>
      <c r="I47" s="1064"/>
      <c r="J47" s="1064"/>
      <c r="K47" s="1064"/>
      <c r="L47" s="3"/>
      <c r="M47" s="3"/>
      <c r="N47" s="3"/>
      <c r="O47" s="3"/>
    </row>
    <row r="48" spans="2:15" s="146" customFormat="1" x14ac:dyDescent="0.2">
      <c r="B48" s="854">
        <v>43111</v>
      </c>
      <c r="C48" s="438" t="s">
        <v>802</v>
      </c>
      <c r="D48" s="1060">
        <v>5.8749999999999997E-2</v>
      </c>
      <c r="E48" s="831">
        <v>2028</v>
      </c>
      <c r="F48" s="832">
        <v>4250000</v>
      </c>
      <c r="G48" s="832">
        <v>4250000</v>
      </c>
      <c r="H48" s="835">
        <v>4250000</v>
      </c>
      <c r="I48" s="1064"/>
      <c r="J48" s="1064"/>
      <c r="K48" s="1064"/>
      <c r="L48" s="3"/>
      <c r="M48" s="3"/>
      <c r="N48" s="3"/>
      <c r="O48" s="3"/>
    </row>
    <row r="49" spans="2:15" s="146" customFormat="1" x14ac:dyDescent="0.2">
      <c r="B49" s="854">
        <v>43111</v>
      </c>
      <c r="C49" s="438" t="s">
        <v>803</v>
      </c>
      <c r="D49" s="1060">
        <v>6.8750000000000006E-2</v>
      </c>
      <c r="E49" s="831">
        <v>2048</v>
      </c>
      <c r="F49" s="832">
        <v>3000000</v>
      </c>
      <c r="G49" s="832">
        <v>3000000</v>
      </c>
      <c r="H49" s="835">
        <v>3000000</v>
      </c>
      <c r="I49" s="1064"/>
      <c r="J49" s="1064"/>
      <c r="K49" s="1064"/>
      <c r="L49" s="3"/>
      <c r="M49" s="3"/>
      <c r="N49" s="3"/>
      <c r="O49" s="3"/>
    </row>
    <row r="50" spans="2:15" s="146" customFormat="1" x14ac:dyDescent="0.2">
      <c r="B50" s="849"/>
      <c r="C50" s="856"/>
      <c r="D50" s="851"/>
      <c r="E50" s="831"/>
      <c r="F50" s="857"/>
      <c r="G50" s="857"/>
      <c r="H50" s="834"/>
      <c r="I50" s="3"/>
      <c r="J50" s="3"/>
      <c r="K50" s="3"/>
      <c r="L50" s="3"/>
      <c r="M50" s="3"/>
      <c r="N50" s="3"/>
      <c r="O50" s="3"/>
    </row>
    <row r="51" spans="2:15" s="473" customFormat="1" ht="15" x14ac:dyDescent="0.25">
      <c r="B51" s="539"/>
      <c r="C51" s="546" t="s">
        <v>423</v>
      </c>
      <c r="D51" s="540"/>
      <c r="E51" s="858"/>
      <c r="F51" s="853">
        <f>SUM(F52:F67)</f>
        <v>28457737.665272254</v>
      </c>
      <c r="G51" s="853">
        <f>SUM(G52:G67)</f>
        <v>28457737.665272254</v>
      </c>
      <c r="H51" s="853">
        <f>SUM(H52:H67)</f>
        <v>33958297.871499851</v>
      </c>
      <c r="I51" s="1064"/>
      <c r="J51" s="1064"/>
      <c r="K51" s="1064"/>
      <c r="L51" s="3"/>
      <c r="M51" s="3"/>
      <c r="N51" s="3"/>
      <c r="O51" s="3"/>
    </row>
    <row r="52" spans="2:15" s="146" customFormat="1" x14ac:dyDescent="0.2">
      <c r="B52" s="854">
        <v>37986</v>
      </c>
      <c r="C52" s="859" t="s">
        <v>847</v>
      </c>
      <c r="D52" s="1061">
        <v>2.5000000000000001E-2</v>
      </c>
      <c r="E52" s="831">
        <v>2038</v>
      </c>
      <c r="F52" s="832">
        <v>5296689.1950000003</v>
      </c>
      <c r="G52" s="832">
        <v>5296689.1950000003</v>
      </c>
      <c r="H52" s="835">
        <v>5296689.1950000003</v>
      </c>
      <c r="I52" s="1064"/>
      <c r="J52" s="1064"/>
      <c r="K52" s="1064"/>
      <c r="L52" s="3"/>
      <c r="M52" s="3"/>
      <c r="N52" s="3"/>
      <c r="O52" s="3"/>
    </row>
    <row r="53" spans="2:15" s="146" customFormat="1" x14ac:dyDescent="0.2">
      <c r="B53" s="854">
        <v>37986</v>
      </c>
      <c r="C53" s="859" t="s">
        <v>848</v>
      </c>
      <c r="D53" s="1061">
        <v>2.5000000000000001E-2</v>
      </c>
      <c r="E53" s="831">
        <v>2038</v>
      </c>
      <c r="F53" s="832">
        <v>1229562.8419999999</v>
      </c>
      <c r="G53" s="832">
        <v>1229562.8419999999</v>
      </c>
      <c r="H53" s="835">
        <v>1229562.8419999999</v>
      </c>
      <c r="I53" s="1064"/>
      <c r="J53" s="1064"/>
      <c r="K53" s="1064"/>
      <c r="L53" s="3"/>
      <c r="M53" s="3"/>
      <c r="N53" s="3"/>
      <c r="O53" s="3"/>
    </row>
    <row r="54" spans="2:15" s="146" customFormat="1" x14ac:dyDescent="0.2">
      <c r="B54" s="854">
        <v>37986</v>
      </c>
      <c r="C54" s="859" t="s">
        <v>849</v>
      </c>
      <c r="D54" s="1061">
        <v>2.5000000000000001E-2</v>
      </c>
      <c r="E54" s="831">
        <v>2038</v>
      </c>
      <c r="F54" s="832">
        <v>96939.179000000004</v>
      </c>
      <c r="G54" s="832">
        <v>96939.179000000004</v>
      </c>
      <c r="H54" s="835">
        <v>96939.179000000004</v>
      </c>
      <c r="I54" s="1064"/>
      <c r="J54" s="1064"/>
      <c r="K54" s="1064"/>
      <c r="L54" s="3"/>
      <c r="M54" s="3"/>
      <c r="N54" s="3"/>
      <c r="O54" s="3"/>
    </row>
    <row r="55" spans="2:15" s="146" customFormat="1" x14ac:dyDescent="0.2">
      <c r="B55" s="854">
        <v>37986</v>
      </c>
      <c r="C55" s="859" t="s">
        <v>850</v>
      </c>
      <c r="D55" s="1061">
        <v>2.5000000000000001E-2</v>
      </c>
      <c r="E55" s="831">
        <v>2038</v>
      </c>
      <c r="F55" s="832">
        <v>71439.702000000005</v>
      </c>
      <c r="G55" s="832">
        <v>71439.702000000005</v>
      </c>
      <c r="H55" s="835">
        <v>71439.702000000005</v>
      </c>
      <c r="I55" s="1064"/>
      <c r="J55" s="1064"/>
      <c r="K55" s="1064"/>
      <c r="L55" s="3"/>
      <c r="M55" s="3"/>
      <c r="N55" s="3"/>
      <c r="O55" s="3"/>
    </row>
    <row r="56" spans="2:15" s="146" customFormat="1" x14ac:dyDescent="0.2">
      <c r="B56" s="854">
        <v>37986</v>
      </c>
      <c r="C56" s="859" t="s">
        <v>851</v>
      </c>
      <c r="D56" s="1061">
        <v>2.2599999999999999E-2</v>
      </c>
      <c r="E56" s="831">
        <v>2038</v>
      </c>
      <c r="F56" s="832">
        <v>5882593.9572379952</v>
      </c>
      <c r="G56" s="832">
        <v>5882593.9572379952</v>
      </c>
      <c r="H56" s="835">
        <v>5882593.9572379999</v>
      </c>
      <c r="I56" s="1064"/>
      <c r="J56" s="1064"/>
      <c r="K56" s="1064"/>
      <c r="L56" s="3"/>
      <c r="M56" s="3"/>
      <c r="N56" s="3"/>
      <c r="O56" s="3"/>
    </row>
    <row r="57" spans="2:15" s="146" customFormat="1" x14ac:dyDescent="0.2">
      <c r="B57" s="854">
        <v>37986</v>
      </c>
      <c r="C57" s="859" t="s">
        <v>852</v>
      </c>
      <c r="D57" s="1061">
        <v>2.2599999999999999E-2</v>
      </c>
      <c r="E57" s="831">
        <v>2038</v>
      </c>
      <c r="F57" s="832">
        <v>1680466.0941698798</v>
      </c>
      <c r="G57" s="832">
        <v>1680466.0941698798</v>
      </c>
      <c r="H57" s="835">
        <v>1680466.0941698842</v>
      </c>
      <c r="I57" s="1064"/>
      <c r="J57" s="1064"/>
      <c r="K57" s="1064"/>
      <c r="L57" s="3"/>
      <c r="M57" s="3"/>
      <c r="N57" s="3"/>
      <c r="O57" s="3"/>
    </row>
    <row r="58" spans="2:15" s="146" customFormat="1" x14ac:dyDescent="0.2">
      <c r="B58" s="854">
        <v>37986</v>
      </c>
      <c r="C58" s="859" t="s">
        <v>853</v>
      </c>
      <c r="D58" s="1061">
        <v>4.4999999999999997E-3</v>
      </c>
      <c r="E58" s="831">
        <v>2038</v>
      </c>
      <c r="F58" s="832">
        <v>156015.2087475149</v>
      </c>
      <c r="G58" s="832">
        <v>156015.2087475149</v>
      </c>
      <c r="H58" s="835">
        <v>156015.20874751499</v>
      </c>
      <c r="I58" s="1064"/>
      <c r="J58" s="1064"/>
      <c r="K58" s="1064"/>
      <c r="L58" s="3"/>
      <c r="M58" s="3"/>
      <c r="N58" s="3"/>
      <c r="O58" s="3"/>
    </row>
    <row r="59" spans="2:15" s="146" customFormat="1" x14ac:dyDescent="0.2">
      <c r="B59" s="854">
        <v>37986</v>
      </c>
      <c r="C59" s="859" t="s">
        <v>854</v>
      </c>
      <c r="D59" s="1061">
        <v>4.4999999999999997E-3</v>
      </c>
      <c r="E59" s="831">
        <v>2038</v>
      </c>
      <c r="F59" s="832">
        <v>7716.2750768118567</v>
      </c>
      <c r="G59" s="832">
        <v>7716.2750768118567</v>
      </c>
      <c r="H59" s="835">
        <v>7716.2750768118549</v>
      </c>
      <c r="I59" s="1064"/>
      <c r="J59" s="1064"/>
      <c r="K59" s="1064"/>
      <c r="L59" s="3"/>
      <c r="M59" s="3"/>
      <c r="N59" s="3"/>
      <c r="O59" s="3"/>
    </row>
    <row r="60" spans="2:15" s="146" customFormat="1" x14ac:dyDescent="0.2">
      <c r="B60" s="854">
        <v>37986</v>
      </c>
      <c r="C60" s="859" t="s">
        <v>855</v>
      </c>
      <c r="D60" s="1060">
        <v>8.2799999999999999E-2</v>
      </c>
      <c r="E60" s="831">
        <v>2033</v>
      </c>
      <c r="F60" s="832">
        <v>3046138.9720000001</v>
      </c>
      <c r="G60" s="832">
        <v>3046138.9720000001</v>
      </c>
      <c r="H60" s="835">
        <v>4270802.5920299999</v>
      </c>
      <c r="I60" s="1064"/>
      <c r="J60" s="1064"/>
      <c r="K60" s="1064"/>
      <c r="L60" s="3"/>
      <c r="M60" s="3"/>
      <c r="N60" s="3"/>
      <c r="O60" s="3"/>
    </row>
    <row r="61" spans="2:15" s="146" customFormat="1" x14ac:dyDescent="0.2">
      <c r="B61" s="854">
        <v>37986</v>
      </c>
      <c r="C61" s="859" t="s">
        <v>856</v>
      </c>
      <c r="D61" s="1060">
        <v>8.2799999999999999E-2</v>
      </c>
      <c r="E61" s="831">
        <v>2033</v>
      </c>
      <c r="F61" s="832">
        <v>4950239.1430000002</v>
      </c>
      <c r="G61" s="832">
        <v>4950239.1430000002</v>
      </c>
      <c r="H61" s="835">
        <v>6940423.3875699993</v>
      </c>
      <c r="I61" s="1064"/>
      <c r="J61" s="1064"/>
      <c r="K61" s="1064"/>
      <c r="L61" s="3"/>
      <c r="M61" s="3"/>
      <c r="N61" s="3"/>
      <c r="O61" s="3"/>
    </row>
    <row r="62" spans="2:15" s="146" customFormat="1" x14ac:dyDescent="0.2">
      <c r="B62" s="854">
        <v>37986</v>
      </c>
      <c r="C62" s="859" t="s">
        <v>857</v>
      </c>
      <c r="D62" s="1060">
        <v>8.2799999999999999E-2</v>
      </c>
      <c r="E62" s="831">
        <v>2033</v>
      </c>
      <c r="F62" s="832">
        <v>929895.88899999997</v>
      </c>
      <c r="G62" s="832">
        <v>929895.88899999997</v>
      </c>
      <c r="H62" s="835">
        <v>1303749.3724199999</v>
      </c>
      <c r="I62" s="1064"/>
      <c r="J62" s="1064"/>
      <c r="K62" s="1064"/>
      <c r="L62" s="3"/>
      <c r="M62" s="3"/>
      <c r="N62" s="3"/>
      <c r="O62" s="3"/>
    </row>
    <row r="63" spans="2:15" s="146" customFormat="1" x14ac:dyDescent="0.2">
      <c r="B63" s="854">
        <v>37986</v>
      </c>
      <c r="C63" s="859" t="s">
        <v>858</v>
      </c>
      <c r="D63" s="1060">
        <v>8.2799999999999999E-2</v>
      </c>
      <c r="E63" s="831">
        <v>2033</v>
      </c>
      <c r="F63" s="832">
        <v>131475.87</v>
      </c>
      <c r="G63" s="832">
        <v>131475.87</v>
      </c>
      <c r="H63" s="835">
        <v>184334.16581999999</v>
      </c>
      <c r="I63" s="1064"/>
      <c r="J63" s="1064"/>
      <c r="K63" s="1064"/>
      <c r="L63" s="3"/>
      <c r="M63" s="3"/>
      <c r="N63" s="3"/>
      <c r="O63" s="3"/>
    </row>
    <row r="64" spans="2:15" s="146" customFormat="1" x14ac:dyDescent="0.2">
      <c r="B64" s="854">
        <v>37986</v>
      </c>
      <c r="C64" s="859" t="s">
        <v>859</v>
      </c>
      <c r="D64" s="1060">
        <v>7.8200000000000006E-2</v>
      </c>
      <c r="E64" s="831">
        <v>2033</v>
      </c>
      <c r="F64" s="832">
        <v>2644585.3744596331</v>
      </c>
      <c r="G64" s="832">
        <v>2644585.3744596331</v>
      </c>
      <c r="H64" s="835">
        <v>3639223.7187288199</v>
      </c>
      <c r="I64" s="1064"/>
      <c r="J64" s="1064"/>
      <c r="K64" s="1064"/>
      <c r="L64" s="3"/>
      <c r="M64" s="3"/>
      <c r="N64" s="3"/>
      <c r="O64" s="3"/>
    </row>
    <row r="65" spans="2:15" s="146" customFormat="1" x14ac:dyDescent="0.2">
      <c r="B65" s="854">
        <v>37986</v>
      </c>
      <c r="C65" s="859" t="s">
        <v>860</v>
      </c>
      <c r="D65" s="1060">
        <v>7.8200000000000006E-2</v>
      </c>
      <c r="E65" s="831">
        <v>2033</v>
      </c>
      <c r="F65" s="832">
        <v>2259684.3825213225</v>
      </c>
      <c r="G65" s="832">
        <v>2259684.3825213225</v>
      </c>
      <c r="H65" s="835">
        <v>3109560.0396191166</v>
      </c>
      <c r="I65" s="1064"/>
      <c r="J65" s="1064"/>
      <c r="K65" s="1064"/>
      <c r="L65" s="3"/>
      <c r="M65" s="3"/>
      <c r="N65" s="3"/>
      <c r="O65" s="3"/>
    </row>
    <row r="66" spans="2:15" s="146" customFormat="1" x14ac:dyDescent="0.2">
      <c r="B66" s="854">
        <v>37986</v>
      </c>
      <c r="C66" s="859" t="s">
        <v>861</v>
      </c>
      <c r="D66" s="1060">
        <v>4.3299999999999998E-2</v>
      </c>
      <c r="E66" s="831">
        <v>2033</v>
      </c>
      <c r="F66" s="832">
        <v>51261.422374841859</v>
      </c>
      <c r="G66" s="832">
        <v>51261.422374841859</v>
      </c>
      <c r="H66" s="835">
        <v>61256.656447316105</v>
      </c>
      <c r="I66" s="1064"/>
      <c r="J66" s="1064"/>
      <c r="K66" s="1064"/>
      <c r="L66" s="3"/>
      <c r="M66" s="3"/>
      <c r="N66" s="3"/>
      <c r="O66" s="3"/>
    </row>
    <row r="67" spans="2:15" s="146" customFormat="1" x14ac:dyDescent="0.2">
      <c r="B67" s="854">
        <v>37986</v>
      </c>
      <c r="C67" s="859" t="s">
        <v>862</v>
      </c>
      <c r="D67" s="1060">
        <v>4.3299999999999998E-2</v>
      </c>
      <c r="E67" s="831">
        <v>2033</v>
      </c>
      <c r="F67" s="832">
        <v>23034.158684258091</v>
      </c>
      <c r="G67" s="832">
        <v>23034.158684258091</v>
      </c>
      <c r="H67" s="835">
        <v>27525.485632387543</v>
      </c>
      <c r="I67" s="1064"/>
      <c r="J67" s="1064"/>
      <c r="K67" s="1064"/>
      <c r="L67" s="3"/>
      <c r="M67" s="3"/>
      <c r="N67" s="3"/>
      <c r="O67" s="3"/>
    </row>
    <row r="68" spans="2:15" s="146" customFormat="1" x14ac:dyDescent="0.2">
      <c r="B68" s="849"/>
      <c r="C68" s="859"/>
      <c r="D68" s="851"/>
      <c r="E68" s="831"/>
      <c r="F68" s="857"/>
      <c r="G68" s="857"/>
      <c r="H68" s="834"/>
      <c r="I68" s="3"/>
      <c r="J68" s="3"/>
      <c r="K68" s="3"/>
      <c r="L68" s="3"/>
      <c r="M68" s="3"/>
      <c r="N68" s="3"/>
      <c r="O68" s="3"/>
    </row>
    <row r="69" spans="2:15" s="542" customFormat="1" ht="15" x14ac:dyDescent="0.25">
      <c r="B69" s="539"/>
      <c r="C69" s="546" t="s">
        <v>243</v>
      </c>
      <c r="D69" s="540"/>
      <c r="E69" s="858"/>
      <c r="F69" s="853"/>
      <c r="G69" s="853"/>
      <c r="H69" s="853">
        <v>13809.741159999998</v>
      </c>
      <c r="I69" s="3"/>
      <c r="J69" s="3"/>
      <c r="K69" s="1064"/>
      <c r="L69" s="3"/>
      <c r="M69" s="3"/>
      <c r="N69" s="3"/>
      <c r="O69" s="3"/>
    </row>
    <row r="70" spans="2:15" s="146" customFormat="1" x14ac:dyDescent="0.2">
      <c r="B70" s="854"/>
      <c r="C70" s="860"/>
      <c r="D70" s="851"/>
      <c r="E70" s="831"/>
      <c r="F70" s="857"/>
      <c r="G70" s="857"/>
      <c r="H70" s="834"/>
      <c r="I70" s="3"/>
      <c r="J70" s="3"/>
      <c r="K70" s="3"/>
      <c r="L70" s="3"/>
      <c r="M70" s="3"/>
      <c r="N70" s="3"/>
      <c r="O70" s="3"/>
    </row>
    <row r="71" spans="2:15" s="662" customFormat="1" ht="15.75" x14ac:dyDescent="0.25">
      <c r="B71" s="848"/>
      <c r="C71" s="651" t="s">
        <v>239</v>
      </c>
      <c r="D71" s="820"/>
      <c r="E71" s="861"/>
      <c r="F71" s="822">
        <f>SUM(F72:F94)</f>
        <v>20468313.296999998</v>
      </c>
      <c r="G71" s="822">
        <f>SUM(G72:G94)</f>
        <v>20468313.296999998</v>
      </c>
      <c r="H71" s="822">
        <f>SUM(H72:H94)</f>
        <v>20468313.296999998</v>
      </c>
      <c r="I71" s="1064"/>
      <c r="J71" s="1064"/>
      <c r="K71" s="1064"/>
      <c r="L71" s="3"/>
      <c r="M71" s="3"/>
      <c r="N71" s="3"/>
      <c r="O71" s="3"/>
    </row>
    <row r="72" spans="2:15" s="146" customFormat="1" x14ac:dyDescent="0.2">
      <c r="B72" s="233">
        <v>43140</v>
      </c>
      <c r="C72" s="859" t="s">
        <v>804</v>
      </c>
      <c r="D72" s="840" t="s">
        <v>51</v>
      </c>
      <c r="E72" s="831">
        <v>2019</v>
      </c>
      <c r="F72" s="832">
        <v>588999.995</v>
      </c>
      <c r="G72" s="832">
        <v>588999.995</v>
      </c>
      <c r="H72" s="835">
        <v>588999.995</v>
      </c>
      <c r="I72" s="1064"/>
      <c r="J72" s="1064"/>
      <c r="K72" s="1064"/>
      <c r="L72" s="3"/>
      <c r="M72" s="3"/>
      <c r="N72" s="3"/>
      <c r="O72" s="3"/>
    </row>
    <row r="73" spans="2:15" s="146" customFormat="1" x14ac:dyDescent="0.2">
      <c r="B73" s="233">
        <v>42867</v>
      </c>
      <c r="C73" s="859" t="s">
        <v>651</v>
      </c>
      <c r="D73" s="840" t="s">
        <v>51</v>
      </c>
      <c r="E73" s="831">
        <v>2018</v>
      </c>
      <c r="F73" s="832">
        <v>800000</v>
      </c>
      <c r="G73" s="832">
        <v>800000</v>
      </c>
      <c r="H73" s="938">
        <v>800000</v>
      </c>
      <c r="I73" s="1064"/>
      <c r="J73" s="1064"/>
      <c r="K73" s="1064"/>
      <c r="L73" s="3"/>
      <c r="M73" s="3"/>
      <c r="N73" s="3"/>
      <c r="O73" s="3"/>
    </row>
    <row r="74" spans="2:15" s="146" customFormat="1" x14ac:dyDescent="0.2">
      <c r="B74" s="233">
        <v>43112</v>
      </c>
      <c r="C74" s="859" t="s">
        <v>805</v>
      </c>
      <c r="D74" s="840" t="s">
        <v>51</v>
      </c>
      <c r="E74" s="831">
        <v>2019</v>
      </c>
      <c r="F74" s="832">
        <v>950000</v>
      </c>
      <c r="G74" s="832">
        <v>950000</v>
      </c>
      <c r="H74" s="938">
        <v>950000</v>
      </c>
      <c r="I74" s="1064"/>
      <c r="J74" s="1064"/>
      <c r="K74" s="1064"/>
      <c r="L74" s="3"/>
      <c r="M74" s="3"/>
      <c r="N74" s="3"/>
      <c r="O74" s="3"/>
    </row>
    <row r="75" spans="2:15" s="146" customFormat="1" x14ac:dyDescent="0.2">
      <c r="B75" s="233">
        <v>42930</v>
      </c>
      <c r="C75" s="859" t="s">
        <v>690</v>
      </c>
      <c r="D75" s="840" t="s">
        <v>51</v>
      </c>
      <c r="E75" s="831">
        <v>2018</v>
      </c>
      <c r="F75" s="832">
        <v>1039415.0110000001</v>
      </c>
      <c r="G75" s="832">
        <v>1039415.0110000001</v>
      </c>
      <c r="H75" s="938">
        <v>1039415.0109999999</v>
      </c>
      <c r="I75" s="1064"/>
      <c r="J75" s="1064"/>
      <c r="K75" s="1064"/>
      <c r="L75" s="3"/>
      <c r="M75" s="3"/>
      <c r="N75" s="3"/>
      <c r="O75" s="3"/>
    </row>
    <row r="76" spans="2:15" s="146" customFormat="1" x14ac:dyDescent="0.2">
      <c r="B76" s="233">
        <v>42944</v>
      </c>
      <c r="C76" s="859" t="s">
        <v>691</v>
      </c>
      <c r="D76" s="840" t="s">
        <v>51</v>
      </c>
      <c r="E76" s="831">
        <v>2018</v>
      </c>
      <c r="F76" s="832">
        <v>1200000</v>
      </c>
      <c r="G76" s="832">
        <v>1200000</v>
      </c>
      <c r="H76" s="938">
        <v>1200000</v>
      </c>
      <c r="I76" s="1064"/>
      <c r="J76" s="1064"/>
      <c r="K76" s="1064"/>
      <c r="L76" s="3"/>
      <c r="M76" s="3"/>
      <c r="N76" s="3"/>
      <c r="O76" s="3"/>
    </row>
    <row r="77" spans="2:15" s="146" customFormat="1" x14ac:dyDescent="0.2">
      <c r="B77" s="233">
        <v>42972</v>
      </c>
      <c r="C77" s="859" t="s">
        <v>692</v>
      </c>
      <c r="D77" s="840" t="s">
        <v>51</v>
      </c>
      <c r="E77" s="831">
        <v>2018</v>
      </c>
      <c r="F77" s="832">
        <v>1099999.9909999999</v>
      </c>
      <c r="G77" s="832">
        <v>1099999.9909999999</v>
      </c>
      <c r="H77" s="938">
        <v>1099999.9909999999</v>
      </c>
      <c r="I77" s="1064"/>
      <c r="J77" s="1064"/>
      <c r="K77" s="1064"/>
      <c r="L77" s="3"/>
      <c r="M77" s="3"/>
      <c r="N77" s="3"/>
      <c r="O77" s="3"/>
    </row>
    <row r="78" spans="2:15" s="146" customFormat="1" x14ac:dyDescent="0.2">
      <c r="B78" s="233">
        <v>42916</v>
      </c>
      <c r="C78" s="859" t="s">
        <v>652</v>
      </c>
      <c r="D78" s="840" t="s">
        <v>51</v>
      </c>
      <c r="E78" s="831">
        <v>2018</v>
      </c>
      <c r="F78" s="832">
        <v>1100000</v>
      </c>
      <c r="G78" s="832">
        <v>1100000</v>
      </c>
      <c r="H78" s="938">
        <v>1100000</v>
      </c>
      <c r="I78" s="1064"/>
      <c r="J78" s="1064"/>
      <c r="K78" s="1064"/>
      <c r="L78" s="3"/>
      <c r="M78" s="3"/>
      <c r="N78" s="3"/>
      <c r="O78" s="3"/>
    </row>
    <row r="79" spans="2:15" s="146" customFormat="1" x14ac:dyDescent="0.2">
      <c r="B79" s="233">
        <v>43049</v>
      </c>
      <c r="C79" s="859" t="s">
        <v>713</v>
      </c>
      <c r="D79" s="840" t="s">
        <v>51</v>
      </c>
      <c r="E79" s="831">
        <v>2018</v>
      </c>
      <c r="F79" s="832">
        <v>1348866.183</v>
      </c>
      <c r="G79" s="832">
        <v>1348866.183</v>
      </c>
      <c r="H79" s="938">
        <v>1348866.183</v>
      </c>
      <c r="I79" s="1064"/>
      <c r="J79" s="1064"/>
      <c r="K79" s="1064"/>
      <c r="L79" s="3"/>
      <c r="M79" s="3"/>
      <c r="N79" s="3"/>
      <c r="O79" s="3"/>
    </row>
    <row r="80" spans="2:15" s="146" customFormat="1" x14ac:dyDescent="0.2">
      <c r="B80" s="233">
        <v>43175</v>
      </c>
      <c r="C80" s="859" t="s">
        <v>806</v>
      </c>
      <c r="D80" s="840" t="s">
        <v>51</v>
      </c>
      <c r="E80" s="831">
        <v>2019</v>
      </c>
      <c r="F80" s="832">
        <v>962380.777</v>
      </c>
      <c r="G80" s="832">
        <v>962380.777</v>
      </c>
      <c r="H80" s="938">
        <v>962380.777</v>
      </c>
      <c r="I80" s="1064"/>
      <c r="J80" s="1064"/>
      <c r="K80" s="1064"/>
      <c r="L80" s="3"/>
      <c r="M80" s="3"/>
      <c r="N80" s="3"/>
      <c r="O80" s="3"/>
    </row>
    <row r="81" spans="2:15" s="146" customFormat="1" x14ac:dyDescent="0.2">
      <c r="B81" s="233">
        <v>42884</v>
      </c>
      <c r="C81" s="859" t="s">
        <v>653</v>
      </c>
      <c r="D81" s="840" t="s">
        <v>51</v>
      </c>
      <c r="E81" s="831">
        <v>2018</v>
      </c>
      <c r="F81" s="832">
        <v>999999.99600000004</v>
      </c>
      <c r="G81" s="832">
        <v>999999.99600000004</v>
      </c>
      <c r="H81" s="938">
        <v>999999.99600000004</v>
      </c>
      <c r="I81" s="1064"/>
      <c r="J81" s="1064"/>
      <c r="K81" s="1064"/>
      <c r="L81" s="3"/>
      <c r="M81" s="3"/>
      <c r="N81" s="3"/>
      <c r="O81" s="3"/>
    </row>
    <row r="82" spans="2:15" s="146" customFormat="1" x14ac:dyDescent="0.2">
      <c r="B82" s="233">
        <v>43126</v>
      </c>
      <c r="C82" s="859" t="s">
        <v>807</v>
      </c>
      <c r="D82" s="840" t="s">
        <v>51</v>
      </c>
      <c r="E82" s="831">
        <v>2019</v>
      </c>
      <c r="F82" s="832">
        <v>660684.95700000005</v>
      </c>
      <c r="G82" s="832">
        <v>660684.95700000005</v>
      </c>
      <c r="H82" s="938">
        <v>660684.95700000005</v>
      </c>
      <c r="I82" s="1064"/>
      <c r="J82" s="1064"/>
      <c r="K82" s="1064"/>
      <c r="L82" s="3"/>
      <c r="M82" s="3"/>
      <c r="N82" s="3"/>
      <c r="O82" s="3"/>
    </row>
    <row r="83" spans="2:15" s="146" customFormat="1" x14ac:dyDescent="0.2">
      <c r="B83" s="233">
        <v>43035</v>
      </c>
      <c r="C83" s="859" t="s">
        <v>714</v>
      </c>
      <c r="D83" s="840" t="s">
        <v>51</v>
      </c>
      <c r="E83" s="831">
        <v>2018</v>
      </c>
      <c r="F83" s="832">
        <v>899999.995</v>
      </c>
      <c r="G83" s="832">
        <v>899999.995</v>
      </c>
      <c r="H83" s="938">
        <v>899999.995</v>
      </c>
      <c r="I83" s="1064"/>
      <c r="J83" s="1064"/>
      <c r="K83" s="1064"/>
      <c r="L83" s="3"/>
      <c r="M83" s="3"/>
      <c r="N83" s="3"/>
      <c r="O83" s="3"/>
    </row>
    <row r="84" spans="2:15" s="146" customFormat="1" x14ac:dyDescent="0.2">
      <c r="B84" s="233">
        <v>43112</v>
      </c>
      <c r="C84" s="859" t="s">
        <v>808</v>
      </c>
      <c r="D84" s="840" t="s">
        <v>51</v>
      </c>
      <c r="E84" s="831">
        <v>2018</v>
      </c>
      <c r="F84" s="832">
        <v>500000</v>
      </c>
      <c r="G84" s="832">
        <v>500000</v>
      </c>
      <c r="H84" s="938">
        <v>500000</v>
      </c>
      <c r="I84" s="1064"/>
      <c r="J84" s="1064"/>
      <c r="K84" s="1064"/>
      <c r="L84" s="3"/>
      <c r="M84" s="3"/>
      <c r="N84" s="3"/>
      <c r="O84" s="3"/>
    </row>
    <row r="85" spans="2:15" s="146" customFormat="1" x14ac:dyDescent="0.2">
      <c r="B85" s="233">
        <v>42993</v>
      </c>
      <c r="C85" s="859" t="s">
        <v>693</v>
      </c>
      <c r="D85" s="840" t="s">
        <v>51</v>
      </c>
      <c r="E85" s="831">
        <v>2018</v>
      </c>
      <c r="F85" s="832">
        <v>951133.80200000003</v>
      </c>
      <c r="G85" s="832">
        <v>951133.80200000003</v>
      </c>
      <c r="H85" s="938">
        <v>951133.80200000003</v>
      </c>
      <c r="I85" s="1064"/>
      <c r="J85" s="1064"/>
      <c r="K85" s="1064"/>
      <c r="L85" s="3"/>
      <c r="M85" s="3"/>
      <c r="N85" s="3"/>
      <c r="O85" s="3"/>
    </row>
    <row r="86" spans="2:15" s="146" customFormat="1" x14ac:dyDescent="0.2">
      <c r="B86" s="233">
        <v>42902</v>
      </c>
      <c r="C86" s="859" t="s">
        <v>654</v>
      </c>
      <c r="D86" s="840" t="s">
        <v>51</v>
      </c>
      <c r="E86" s="831">
        <v>2018</v>
      </c>
      <c r="F86" s="832">
        <v>1097995.577</v>
      </c>
      <c r="G86" s="832">
        <v>1097995.577</v>
      </c>
      <c r="H86" s="938">
        <v>1097995.577</v>
      </c>
      <c r="I86" s="1064"/>
      <c r="J86" s="1064"/>
      <c r="K86" s="1064"/>
      <c r="L86" s="3"/>
      <c r="M86" s="3"/>
      <c r="N86" s="3"/>
      <c r="O86" s="3"/>
    </row>
    <row r="87" spans="2:15" s="146" customFormat="1" x14ac:dyDescent="0.2">
      <c r="B87" s="233">
        <v>43178</v>
      </c>
      <c r="C87" s="859" t="s">
        <v>809</v>
      </c>
      <c r="D87" s="840" t="s">
        <v>51</v>
      </c>
      <c r="E87" s="831">
        <v>2018</v>
      </c>
      <c r="F87" s="832">
        <v>101582.74099999999</v>
      </c>
      <c r="G87" s="832">
        <v>101582.74099999999</v>
      </c>
      <c r="H87" s="938">
        <v>101582.74099999999</v>
      </c>
      <c r="I87" s="1064"/>
      <c r="J87" s="1064"/>
      <c r="K87" s="1064"/>
      <c r="L87" s="3"/>
      <c r="M87" s="3"/>
      <c r="N87" s="3"/>
      <c r="O87" s="3"/>
    </row>
    <row r="88" spans="2:15" s="146" customFormat="1" x14ac:dyDescent="0.2">
      <c r="B88" s="233">
        <v>43185</v>
      </c>
      <c r="C88" s="859" t="s">
        <v>810</v>
      </c>
      <c r="D88" s="840" t="s">
        <v>51</v>
      </c>
      <c r="E88" s="831">
        <v>2018</v>
      </c>
      <c r="F88" s="832">
        <v>51503.836000000003</v>
      </c>
      <c r="G88" s="832">
        <v>51503.836000000003</v>
      </c>
      <c r="H88" s="938">
        <v>51503.836000000003</v>
      </c>
      <c r="I88" s="1064"/>
      <c r="J88" s="1064"/>
      <c r="K88" s="1064"/>
      <c r="L88" s="3"/>
      <c r="M88" s="3"/>
      <c r="N88" s="3"/>
      <c r="O88" s="3"/>
    </row>
    <row r="89" spans="2:15" s="146" customFormat="1" x14ac:dyDescent="0.2">
      <c r="B89" s="233">
        <v>43203</v>
      </c>
      <c r="C89" s="859" t="s">
        <v>890</v>
      </c>
      <c r="D89" s="840" t="s">
        <v>51</v>
      </c>
      <c r="E89" s="831">
        <v>2019</v>
      </c>
      <c r="F89" s="832">
        <v>350000</v>
      </c>
      <c r="G89" s="832">
        <v>350000</v>
      </c>
      <c r="H89" s="938">
        <v>350000</v>
      </c>
      <c r="I89" s="1064"/>
      <c r="J89" s="1064"/>
      <c r="K89" s="1064"/>
      <c r="L89" s="3"/>
      <c r="M89" s="3"/>
      <c r="N89" s="3"/>
      <c r="O89" s="3"/>
    </row>
    <row r="90" spans="2:15" s="146" customFormat="1" x14ac:dyDescent="0.2">
      <c r="B90" s="233">
        <v>43217</v>
      </c>
      <c r="C90" s="859" t="s">
        <v>891</v>
      </c>
      <c r="D90" s="840" t="s">
        <v>51</v>
      </c>
      <c r="E90" s="831">
        <v>2019</v>
      </c>
      <c r="F90" s="832">
        <v>400000</v>
      </c>
      <c r="G90" s="832">
        <v>400000</v>
      </c>
      <c r="H90" s="938">
        <v>400000</v>
      </c>
      <c r="I90" s="1064"/>
      <c r="J90" s="1064"/>
      <c r="K90" s="1064"/>
      <c r="L90" s="3"/>
      <c r="M90" s="3"/>
      <c r="N90" s="3"/>
      <c r="O90" s="3"/>
    </row>
    <row r="91" spans="2:15" s="146" customFormat="1" x14ac:dyDescent="0.2">
      <c r="B91" s="233">
        <v>43244</v>
      </c>
      <c r="C91" s="859" t="s">
        <v>892</v>
      </c>
      <c r="D91" s="840" t="s">
        <v>51</v>
      </c>
      <c r="E91" s="831">
        <v>2019</v>
      </c>
      <c r="F91" s="832">
        <v>200000</v>
      </c>
      <c r="G91" s="832">
        <v>200000</v>
      </c>
      <c r="H91" s="938">
        <v>200000</v>
      </c>
      <c r="I91" s="1064"/>
      <c r="J91" s="1064"/>
      <c r="K91" s="1064"/>
      <c r="L91" s="3"/>
      <c r="M91" s="3"/>
      <c r="N91" s="3"/>
      <c r="O91" s="3"/>
    </row>
    <row r="92" spans="2:15" s="146" customFormat="1" x14ac:dyDescent="0.2">
      <c r="B92" s="233">
        <v>43258</v>
      </c>
      <c r="C92" s="859" t="s">
        <v>893</v>
      </c>
      <c r="D92" s="840" t="s">
        <v>51</v>
      </c>
      <c r="E92" s="831">
        <v>2018</v>
      </c>
      <c r="F92" s="832">
        <v>160816.14000000001</v>
      </c>
      <c r="G92" s="832">
        <v>160816.14000000001</v>
      </c>
      <c r="H92" s="938">
        <v>160816.14000000001</v>
      </c>
      <c r="I92" s="1064"/>
      <c r="J92" s="1064"/>
      <c r="K92" s="1064"/>
      <c r="L92" s="3"/>
      <c r="M92" s="3"/>
      <c r="N92" s="3"/>
      <c r="O92" s="3"/>
    </row>
    <row r="93" spans="2:15" s="146" customFormat="1" x14ac:dyDescent="0.2">
      <c r="B93" s="233">
        <v>43210</v>
      </c>
      <c r="C93" s="859" t="s">
        <v>936</v>
      </c>
      <c r="D93" s="840" t="s">
        <v>51</v>
      </c>
      <c r="E93" s="831">
        <v>2018</v>
      </c>
      <c r="F93" s="832">
        <v>506385.29599999997</v>
      </c>
      <c r="G93" s="832">
        <v>506385.29599999997</v>
      </c>
      <c r="H93" s="938">
        <v>506385.29599999997</v>
      </c>
      <c r="I93" s="1064"/>
      <c r="J93" s="1064"/>
      <c r="K93" s="1064"/>
      <c r="L93" s="3"/>
      <c r="M93" s="3"/>
      <c r="N93" s="3"/>
      <c r="O93" s="3"/>
    </row>
    <row r="94" spans="2:15" s="146" customFormat="1" x14ac:dyDescent="0.2">
      <c r="B94" s="233">
        <v>42978</v>
      </c>
      <c r="C94" s="859" t="s">
        <v>863</v>
      </c>
      <c r="D94" s="840" t="s">
        <v>51</v>
      </c>
      <c r="E94" s="831">
        <v>2042</v>
      </c>
      <c r="F94" s="832">
        <v>4498549</v>
      </c>
      <c r="G94" s="832">
        <v>4498549</v>
      </c>
      <c r="H94" s="835">
        <v>4498549</v>
      </c>
      <c r="I94" s="1064"/>
      <c r="J94" s="1064"/>
      <c r="K94" s="1064"/>
      <c r="L94" s="3"/>
      <c r="M94" s="3"/>
      <c r="N94" s="3"/>
      <c r="O94" s="3"/>
    </row>
    <row r="95" spans="2:15" s="146" customFormat="1" x14ac:dyDescent="0.2">
      <c r="B95" s="233"/>
      <c r="C95" s="859"/>
      <c r="D95" s="840"/>
      <c r="E95" s="831"/>
      <c r="F95" s="832"/>
      <c r="G95" s="832"/>
      <c r="H95" s="835"/>
      <c r="I95" s="3"/>
      <c r="J95" s="3"/>
      <c r="K95" s="3"/>
      <c r="L95" s="3"/>
      <c r="M95" s="3"/>
      <c r="N95" s="3"/>
      <c r="O95" s="3"/>
    </row>
    <row r="96" spans="2:15" s="662" customFormat="1" ht="15.75" x14ac:dyDescent="0.25">
      <c r="B96" s="848"/>
      <c r="C96" s="651" t="s">
        <v>123</v>
      </c>
      <c r="D96" s="820"/>
      <c r="E96" s="861"/>
      <c r="F96" s="822">
        <f>SUM(F97:F106)</f>
        <v>48686590.825839996</v>
      </c>
      <c r="G96" s="822">
        <f t="shared" ref="G96:H96" si="1">SUM(G97:G106)</f>
        <v>48686590.825839996</v>
      </c>
      <c r="H96" s="822">
        <f t="shared" si="1"/>
        <v>48686590.825839996</v>
      </c>
      <c r="I96" s="1064"/>
      <c r="J96" s="1064"/>
      <c r="K96" s="1064"/>
      <c r="L96" s="3"/>
      <c r="M96" s="3"/>
      <c r="N96" s="3"/>
      <c r="O96" s="3"/>
    </row>
    <row r="97" spans="2:15" s="232" customFormat="1" x14ac:dyDescent="0.2">
      <c r="B97" s="854">
        <v>40550</v>
      </c>
      <c r="C97" s="859" t="s">
        <v>894</v>
      </c>
      <c r="D97" s="851" t="s">
        <v>865</v>
      </c>
      <c r="E97" s="831">
        <v>2021</v>
      </c>
      <c r="F97" s="832">
        <v>7504000</v>
      </c>
      <c r="G97" s="832">
        <v>7504000</v>
      </c>
      <c r="H97" s="835">
        <v>7504000</v>
      </c>
      <c r="I97" s="1064"/>
      <c r="J97" s="1064"/>
      <c r="K97" s="1064"/>
      <c r="L97" s="3"/>
      <c r="M97" s="3"/>
      <c r="N97" s="3"/>
      <c r="O97" s="3"/>
    </row>
    <row r="98" spans="2:15" s="146" customFormat="1" x14ac:dyDescent="0.2">
      <c r="B98" s="854">
        <v>41019</v>
      </c>
      <c r="C98" s="859" t="s">
        <v>895</v>
      </c>
      <c r="D98" s="851" t="s">
        <v>865</v>
      </c>
      <c r="E98" s="831">
        <v>2022</v>
      </c>
      <c r="F98" s="832">
        <v>5674000</v>
      </c>
      <c r="G98" s="832">
        <v>5674000</v>
      </c>
      <c r="H98" s="835">
        <v>5674000</v>
      </c>
      <c r="I98" s="1064"/>
      <c r="J98" s="1064"/>
      <c r="K98" s="1064"/>
      <c r="L98" s="3"/>
      <c r="M98" s="3"/>
      <c r="N98" s="3"/>
      <c r="O98" s="3"/>
    </row>
    <row r="99" spans="2:15" s="232" customFormat="1" x14ac:dyDescent="0.2">
      <c r="B99" s="854">
        <v>41290</v>
      </c>
      <c r="C99" s="859" t="s">
        <v>896</v>
      </c>
      <c r="D99" s="851" t="s">
        <v>865</v>
      </c>
      <c r="E99" s="831">
        <v>2023</v>
      </c>
      <c r="F99" s="832">
        <v>7132655.0123900007</v>
      </c>
      <c r="G99" s="832">
        <v>7132655.0123900007</v>
      </c>
      <c r="H99" s="835">
        <v>7132655.0123900007</v>
      </c>
      <c r="I99" s="1064"/>
      <c r="J99" s="1064"/>
      <c r="K99" s="1064"/>
      <c r="L99" s="3"/>
      <c r="M99" s="3"/>
      <c r="N99" s="3"/>
      <c r="O99" s="3"/>
    </row>
    <row r="100" spans="2:15" s="146" customFormat="1" x14ac:dyDescent="0.2">
      <c r="B100" s="854">
        <v>41669</v>
      </c>
      <c r="C100" s="859" t="s">
        <v>897</v>
      </c>
      <c r="D100" s="851" t="s">
        <v>865</v>
      </c>
      <c r="E100" s="831">
        <v>2024</v>
      </c>
      <c r="F100" s="832">
        <v>7896764.892</v>
      </c>
      <c r="G100" s="832">
        <v>7896764.892</v>
      </c>
      <c r="H100" s="835">
        <v>7896764.892</v>
      </c>
      <c r="I100" s="1064"/>
      <c r="J100" s="1064"/>
      <c r="K100" s="1064"/>
      <c r="L100" s="3"/>
      <c r="M100" s="3"/>
      <c r="N100" s="3"/>
      <c r="O100" s="3"/>
    </row>
    <row r="101" spans="2:15" s="146" customFormat="1" x14ac:dyDescent="0.2">
      <c r="B101" s="854">
        <v>42156</v>
      </c>
      <c r="C101" s="859" t="s">
        <v>898</v>
      </c>
      <c r="D101" s="851" t="s">
        <v>865</v>
      </c>
      <c r="E101" s="831">
        <v>2025</v>
      </c>
      <c r="F101" s="832">
        <v>10562539.717</v>
      </c>
      <c r="G101" s="832">
        <v>10562539.717</v>
      </c>
      <c r="H101" s="835">
        <v>10562539.717</v>
      </c>
      <c r="I101" s="1064"/>
      <c r="J101" s="1064"/>
      <c r="K101" s="1064"/>
      <c r="L101" s="3"/>
      <c r="M101" s="3"/>
      <c r="N101" s="3"/>
      <c r="O101" s="3"/>
    </row>
    <row r="102" spans="2:15" s="146" customFormat="1" x14ac:dyDescent="0.2">
      <c r="B102" s="854">
        <v>40616</v>
      </c>
      <c r="C102" s="859" t="s">
        <v>899</v>
      </c>
      <c r="D102" s="851" t="s">
        <v>865</v>
      </c>
      <c r="E102" s="831">
        <v>2021</v>
      </c>
      <c r="F102" s="832">
        <v>2121386.4849999999</v>
      </c>
      <c r="G102" s="832">
        <v>2121386.4849999999</v>
      </c>
      <c r="H102" s="835">
        <v>2121386.4849999999</v>
      </c>
      <c r="I102" s="1064"/>
      <c r="J102" s="1064"/>
      <c r="K102" s="1064"/>
      <c r="L102" s="3"/>
      <c r="M102" s="3"/>
      <c r="N102" s="3"/>
      <c r="O102" s="3"/>
    </row>
    <row r="103" spans="2:15" s="146" customFormat="1" x14ac:dyDescent="0.2">
      <c r="B103" s="854">
        <v>41088</v>
      </c>
      <c r="C103" s="859" t="s">
        <v>900</v>
      </c>
      <c r="D103" s="851" t="s">
        <v>865</v>
      </c>
      <c r="E103" s="831">
        <v>2022</v>
      </c>
      <c r="F103" s="832">
        <v>2083648.0260000001</v>
      </c>
      <c r="G103" s="832">
        <v>2083648.0260000001</v>
      </c>
      <c r="H103" s="835">
        <v>2083648.0260000001</v>
      </c>
      <c r="I103" s="1064"/>
      <c r="J103" s="1064"/>
      <c r="K103" s="1064"/>
      <c r="L103" s="3"/>
      <c r="M103" s="3"/>
      <c r="N103" s="3"/>
      <c r="O103" s="3"/>
    </row>
    <row r="104" spans="2:15" s="146" customFormat="1" x14ac:dyDescent="0.2">
      <c r="B104" s="854">
        <v>41502</v>
      </c>
      <c r="C104" s="859" t="s">
        <v>901</v>
      </c>
      <c r="D104" s="851" t="s">
        <v>865</v>
      </c>
      <c r="E104" s="831">
        <v>2023</v>
      </c>
      <c r="F104" s="832">
        <v>2292296.7674499997</v>
      </c>
      <c r="G104" s="832">
        <v>2292296.7674499997</v>
      </c>
      <c r="H104" s="835">
        <v>2292296.7674499997</v>
      </c>
      <c r="I104" s="1064"/>
      <c r="J104" s="1064"/>
      <c r="K104" s="1064"/>
      <c r="L104" s="3"/>
      <c r="M104" s="3"/>
      <c r="N104" s="3"/>
      <c r="O104" s="3"/>
    </row>
    <row r="105" spans="2:15" s="146" customFormat="1" x14ac:dyDescent="0.2">
      <c r="B105" s="854">
        <v>41876</v>
      </c>
      <c r="C105" s="859" t="s">
        <v>902</v>
      </c>
      <c r="D105" s="851" t="s">
        <v>865</v>
      </c>
      <c r="E105" s="831">
        <v>2024</v>
      </c>
      <c r="F105" s="832">
        <v>3043000</v>
      </c>
      <c r="G105" s="832">
        <v>3043000</v>
      </c>
      <c r="H105" s="835">
        <v>3043000</v>
      </c>
      <c r="I105" s="1064"/>
      <c r="J105" s="1064"/>
      <c r="K105" s="1064"/>
      <c r="L105" s="3"/>
      <c r="M105" s="3"/>
      <c r="N105" s="3"/>
      <c r="O105" s="3"/>
    </row>
    <row r="106" spans="2:15" s="146" customFormat="1" x14ac:dyDescent="0.2">
      <c r="B106" s="854">
        <v>42489</v>
      </c>
      <c r="C106" s="859" t="s">
        <v>903</v>
      </c>
      <c r="D106" s="851" t="s">
        <v>865</v>
      </c>
      <c r="E106" s="831">
        <v>2026</v>
      </c>
      <c r="F106" s="832">
        <v>376299.92599999998</v>
      </c>
      <c r="G106" s="832">
        <v>376299.92599999998</v>
      </c>
      <c r="H106" s="835">
        <v>376299.92599999998</v>
      </c>
      <c r="I106" s="1064"/>
      <c r="J106" s="1064"/>
      <c r="K106" s="1064"/>
      <c r="L106" s="3"/>
      <c r="M106" s="3"/>
      <c r="N106" s="3"/>
      <c r="O106" s="3"/>
    </row>
    <row r="107" spans="2:15" s="146" customFormat="1" x14ac:dyDescent="0.2">
      <c r="B107" s="854"/>
      <c r="C107" s="859"/>
      <c r="D107" s="851"/>
      <c r="E107" s="831"/>
      <c r="F107" s="832"/>
      <c r="G107" s="832"/>
      <c r="H107" s="835"/>
      <c r="I107" s="3"/>
      <c r="J107" s="3"/>
      <c r="K107" s="3"/>
      <c r="L107" s="3"/>
      <c r="M107" s="3"/>
      <c r="N107" s="3"/>
      <c r="O107" s="3"/>
    </row>
    <row r="108" spans="2:15" s="662" customFormat="1" ht="15.75" x14ac:dyDescent="0.25">
      <c r="B108" s="848"/>
      <c r="C108" s="651" t="s">
        <v>379</v>
      </c>
      <c r="D108" s="820"/>
      <c r="E108" s="861"/>
      <c r="F108" s="822">
        <f>+F109</f>
        <v>65855.617809999996</v>
      </c>
      <c r="G108" s="822">
        <f t="shared" ref="G108:H108" si="2">+G109</f>
        <v>65855.617809999996</v>
      </c>
      <c r="H108" s="822">
        <f t="shared" si="2"/>
        <v>65855.617809999996</v>
      </c>
      <c r="I108" s="1064"/>
      <c r="J108" s="1064"/>
      <c r="K108" s="1064"/>
      <c r="L108" s="3"/>
      <c r="M108" s="3"/>
      <c r="N108" s="3"/>
      <c r="O108" s="3"/>
    </row>
    <row r="109" spans="2:15" s="146" customFormat="1" x14ac:dyDescent="0.2">
      <c r="B109" s="233">
        <v>40947</v>
      </c>
      <c r="C109" s="236" t="s">
        <v>864</v>
      </c>
      <c r="D109" s="237" t="s">
        <v>51</v>
      </c>
      <c r="E109" s="831">
        <v>2021</v>
      </c>
      <c r="F109" s="857">
        <v>65855.617809999996</v>
      </c>
      <c r="G109" s="857">
        <v>65855.617809999996</v>
      </c>
      <c r="H109" s="835">
        <v>65855.617809999996</v>
      </c>
      <c r="I109" s="1064"/>
      <c r="J109" s="1064"/>
      <c r="K109" s="1064"/>
      <c r="L109" s="3"/>
      <c r="M109" s="3"/>
      <c r="N109" s="3"/>
      <c r="O109" s="3"/>
    </row>
    <row r="110" spans="2:15" s="232" customFormat="1" ht="13.5" thickBot="1" x14ac:dyDescent="0.25">
      <c r="B110" s="238"/>
      <c r="C110" s="239"/>
      <c r="D110" s="240"/>
      <c r="E110" s="241"/>
      <c r="F110" s="862"/>
      <c r="G110" s="862"/>
      <c r="H110" s="862"/>
      <c r="I110" s="3"/>
      <c r="J110" s="3"/>
      <c r="K110" s="3"/>
      <c r="L110" s="3"/>
      <c r="M110" s="3"/>
      <c r="N110" s="3"/>
      <c r="O110" s="3"/>
    </row>
    <row r="111" spans="2:15" s="662" customFormat="1" ht="17.25" thickTop="1" thickBot="1" x14ac:dyDescent="0.3">
      <c r="B111" s="1237" t="s">
        <v>304</v>
      </c>
      <c r="C111" s="1238"/>
      <c r="D111" s="1238"/>
      <c r="E111" s="1238"/>
      <c r="F111" s="863">
        <f>+F108+F96+F71+F18</f>
        <v>192823981.36563748</v>
      </c>
      <c r="G111" s="863">
        <f>+G108+G96+G71+G18</f>
        <v>192823981.36563748</v>
      </c>
      <c r="H111" s="863">
        <f>+H108+H96+H71+H18</f>
        <v>198338351.31302512</v>
      </c>
      <c r="I111" s="1064"/>
      <c r="J111" s="1064"/>
      <c r="K111" s="1064"/>
      <c r="L111" s="3"/>
      <c r="M111" s="3"/>
      <c r="N111" s="3"/>
      <c r="O111" s="3"/>
    </row>
    <row r="112" spans="2:15" s="232" customFormat="1" ht="13.5" thickTop="1" x14ac:dyDescent="0.2">
      <c r="B112" s="144"/>
      <c r="C112" s="7"/>
      <c r="D112" s="242"/>
      <c r="E112" s="243"/>
      <c r="F112" s="7"/>
      <c r="G112" s="7"/>
      <c r="H112" s="224"/>
      <c r="I112" s="3"/>
      <c r="J112" s="3"/>
      <c r="K112" s="3"/>
      <c r="L112" s="3"/>
      <c r="M112" s="3"/>
      <c r="N112" s="3"/>
      <c r="O112" s="3"/>
    </row>
    <row r="113" spans="2:15" s="146" customFormat="1" x14ac:dyDescent="0.2">
      <c r="B113" s="31" t="s">
        <v>937</v>
      </c>
      <c r="C113" s="7"/>
      <c r="D113" s="242"/>
      <c r="E113" s="243"/>
      <c r="F113" s="112"/>
      <c r="G113" s="112"/>
      <c r="H113" s="112"/>
      <c r="I113" s="3"/>
      <c r="J113" s="3"/>
      <c r="K113" s="3"/>
      <c r="L113" s="3"/>
      <c r="M113" s="3"/>
      <c r="N113" s="3"/>
      <c r="O113" s="3"/>
    </row>
    <row r="114" spans="2:15" s="232" customFormat="1" x14ac:dyDescent="0.2">
      <c r="B114" s="31" t="s">
        <v>928</v>
      </c>
      <c r="C114" s="7"/>
      <c r="D114" s="242"/>
      <c r="E114" s="244"/>
      <c r="F114" s="7"/>
      <c r="G114" s="7"/>
      <c r="H114" s="186"/>
      <c r="I114" s="3"/>
      <c r="J114" s="3"/>
      <c r="K114" s="3"/>
      <c r="L114" s="3"/>
      <c r="M114" s="3"/>
      <c r="N114" s="3"/>
      <c r="O114" s="3"/>
    </row>
    <row r="115" spans="2:15" s="146" customFormat="1" x14ac:dyDescent="0.2">
      <c r="B115" s="7"/>
      <c r="C115" s="7"/>
      <c r="D115" s="7"/>
      <c r="E115" s="244"/>
      <c r="F115" s="7"/>
      <c r="G115" s="7"/>
      <c r="H115" s="224"/>
      <c r="I115" s="3"/>
      <c r="J115" s="3"/>
      <c r="K115" s="3"/>
      <c r="L115" s="3"/>
      <c r="M115" s="3"/>
      <c r="N115" s="3"/>
      <c r="O115" s="3"/>
    </row>
    <row r="116" spans="2:15" s="146" customFormat="1" x14ac:dyDescent="0.2">
      <c r="B116" s="31"/>
      <c r="C116" s="7"/>
      <c r="D116" s="242"/>
      <c r="E116" s="243"/>
      <c r="F116" s="186"/>
      <c r="G116" s="186"/>
      <c r="H116" s="186"/>
      <c r="I116" s="3"/>
      <c r="J116" s="3"/>
      <c r="K116" s="3"/>
      <c r="L116" s="3"/>
      <c r="M116" s="3"/>
      <c r="N116" s="3"/>
      <c r="O116" s="3"/>
    </row>
    <row r="117" spans="2:15" s="146" customFormat="1" x14ac:dyDescent="0.2">
      <c r="B117" s="31"/>
      <c r="C117" s="7"/>
      <c r="D117" s="242"/>
      <c r="E117" s="244"/>
      <c r="F117" s="7"/>
      <c r="G117" s="7"/>
      <c r="H117" s="186"/>
      <c r="I117" s="3"/>
      <c r="J117" s="3"/>
      <c r="K117" s="3"/>
      <c r="L117" s="3"/>
      <c r="M117" s="3"/>
      <c r="N117" s="3"/>
      <c r="O117" s="3"/>
    </row>
    <row r="118" spans="2:15" s="146" customFormat="1" x14ac:dyDescent="0.2">
      <c r="B118" s="7"/>
      <c r="C118" s="7"/>
      <c r="D118" s="7"/>
      <c r="E118" s="244"/>
      <c r="F118" s="7"/>
      <c r="G118" s="7"/>
      <c r="H118" s="140"/>
      <c r="I118" s="3"/>
      <c r="J118" s="3"/>
      <c r="K118" s="3"/>
      <c r="L118" s="3"/>
      <c r="M118" s="3"/>
      <c r="N118" s="3"/>
      <c r="O118" s="3"/>
    </row>
    <row r="119" spans="2:15" s="146" customFormat="1" x14ac:dyDescent="0.2">
      <c r="B119" s="144"/>
      <c r="C119" s="7"/>
      <c r="D119" s="7"/>
      <c r="E119" s="243"/>
      <c r="F119" s="7"/>
      <c r="G119" s="7"/>
      <c r="H119" s="140"/>
      <c r="I119" s="3"/>
      <c r="J119" s="3"/>
      <c r="K119" s="3"/>
      <c r="L119" s="3"/>
      <c r="M119" s="3"/>
      <c r="N119" s="3"/>
      <c r="O119" s="3"/>
    </row>
    <row r="120" spans="2:15" s="146" customFormat="1" x14ac:dyDescent="0.2">
      <c r="F120" s="7"/>
      <c r="G120" s="7"/>
      <c r="H120" s="140"/>
    </row>
    <row r="121" spans="2:15" s="146" customFormat="1" x14ac:dyDescent="0.2">
      <c r="F121" s="7"/>
      <c r="G121" s="7"/>
      <c r="H121" s="140"/>
    </row>
    <row r="122" spans="2:15" s="146" customFormat="1" x14ac:dyDescent="0.2"/>
    <row r="123" spans="2:15" s="146" customFormat="1" x14ac:dyDescent="0.2"/>
    <row r="124" spans="2:15" s="146" customFormat="1" x14ac:dyDescent="0.2"/>
    <row r="125" spans="2:15" s="146" customFormat="1" x14ac:dyDescent="0.2">
      <c r="C125" s="7"/>
      <c r="D125" s="7"/>
      <c r="E125" s="243"/>
    </row>
    <row r="126" spans="2:15" s="146" customFormat="1" x14ac:dyDescent="0.2">
      <c r="C126" s="7"/>
      <c r="D126" s="7"/>
      <c r="E126" s="243"/>
    </row>
    <row r="127" spans="2:15" s="146" customFormat="1" x14ac:dyDescent="0.2"/>
    <row r="128" spans="2:15" s="146" customFormat="1" x14ac:dyDescent="0.2"/>
    <row r="129" s="146" customFormat="1" x14ac:dyDescent="0.2"/>
    <row r="130" s="146" customFormat="1" x14ac:dyDescent="0.2"/>
    <row r="131" s="146" customFormat="1" x14ac:dyDescent="0.2"/>
    <row r="132" s="146" customFormat="1" x14ac:dyDescent="0.2"/>
    <row r="133" s="146" customFormat="1" x14ac:dyDescent="0.2"/>
    <row r="134" s="146" customFormat="1" x14ac:dyDescent="0.2"/>
    <row r="135" s="146" customFormat="1" x14ac:dyDescent="0.2"/>
    <row r="136" s="146" customFormat="1" x14ac:dyDescent="0.2"/>
    <row r="137" s="146" customFormat="1" x14ac:dyDescent="0.2"/>
    <row r="138" s="146" customFormat="1" x14ac:dyDescent="0.2"/>
    <row r="139" s="146" customFormat="1" x14ac:dyDescent="0.2"/>
    <row r="140" s="146" customFormat="1" x14ac:dyDescent="0.2"/>
    <row r="141" s="146" customFormat="1" x14ac:dyDescent="0.2"/>
    <row r="142" s="146" customFormat="1" x14ac:dyDescent="0.2"/>
    <row r="143" s="146" customFormat="1" x14ac:dyDescent="0.2"/>
    <row r="144" s="146" customFormat="1" x14ac:dyDescent="0.2"/>
    <row r="145" s="146" customFormat="1" x14ac:dyDescent="0.2"/>
    <row r="146" s="146" customFormat="1" x14ac:dyDescent="0.2"/>
    <row r="147" s="146" customFormat="1" x14ac:dyDescent="0.2"/>
    <row r="148" s="146" customFormat="1" x14ac:dyDescent="0.2"/>
    <row r="149" s="146" customFormat="1" x14ac:dyDescent="0.2"/>
    <row r="150" s="146" customFormat="1" x14ac:dyDescent="0.2"/>
    <row r="151" s="146" customFormat="1" x14ac:dyDescent="0.2"/>
    <row r="152" s="146" customFormat="1" x14ac:dyDescent="0.2"/>
    <row r="153" s="146" customFormat="1" x14ac:dyDescent="0.2"/>
    <row r="154" s="146" customFormat="1" x14ac:dyDescent="0.2"/>
    <row r="155" s="146" customFormat="1" x14ac:dyDescent="0.2"/>
    <row r="156" s="146" customFormat="1" x14ac:dyDescent="0.2"/>
    <row r="157" s="146" customFormat="1" x14ac:dyDescent="0.2"/>
    <row r="158" s="146" customFormat="1" x14ac:dyDescent="0.2"/>
    <row r="159" s="146" customFormat="1" x14ac:dyDescent="0.2"/>
    <row r="160" s="146" customFormat="1" x14ac:dyDescent="0.2"/>
    <row r="161" s="146" customFormat="1" x14ac:dyDescent="0.2"/>
    <row r="162" s="146" customFormat="1" x14ac:dyDescent="0.2"/>
    <row r="163" s="146" customFormat="1" x14ac:dyDescent="0.2"/>
    <row r="164" s="146" customFormat="1" x14ac:dyDescent="0.2"/>
    <row r="165" s="146" customFormat="1" x14ac:dyDescent="0.2"/>
    <row r="166" s="146" customFormat="1" x14ac:dyDescent="0.2"/>
    <row r="167" s="146" customFormat="1" x14ac:dyDescent="0.2"/>
    <row r="168" s="146" customFormat="1" x14ac:dyDescent="0.2"/>
    <row r="169" s="146" customFormat="1" x14ac:dyDescent="0.2"/>
    <row r="170" s="146" customFormat="1" x14ac:dyDescent="0.2"/>
    <row r="171" s="146" customFormat="1" x14ac:dyDescent="0.2"/>
    <row r="172" s="146" customFormat="1" x14ac:dyDescent="0.2"/>
    <row r="173" s="146" customFormat="1" x14ac:dyDescent="0.2"/>
    <row r="174" s="146" customFormat="1" x14ac:dyDescent="0.2"/>
    <row r="175" s="146" customFormat="1" x14ac:dyDescent="0.2"/>
    <row r="176" s="146" customFormat="1" x14ac:dyDescent="0.2"/>
    <row r="177" s="146" customFormat="1" x14ac:dyDescent="0.2"/>
    <row r="178" s="146" customFormat="1" x14ac:dyDescent="0.2"/>
    <row r="179" s="146" customFormat="1" x14ac:dyDescent="0.2"/>
    <row r="180" s="146" customFormat="1" x14ac:dyDescent="0.2"/>
    <row r="181" s="146" customFormat="1" x14ac:dyDescent="0.2"/>
    <row r="182" s="146" customFormat="1" x14ac:dyDescent="0.2"/>
    <row r="183" s="146" customFormat="1" x14ac:dyDescent="0.2"/>
    <row r="184" s="146" customFormat="1" x14ac:dyDescent="0.2"/>
    <row r="185" s="146" customFormat="1" x14ac:dyDescent="0.2"/>
    <row r="186" s="146" customFormat="1" x14ac:dyDescent="0.2"/>
    <row r="187" s="146" customFormat="1" x14ac:dyDescent="0.2"/>
    <row r="188" s="146" customFormat="1" x14ac:dyDescent="0.2"/>
    <row r="189" s="146" customFormat="1" x14ac:dyDescent="0.2"/>
    <row r="190" s="146" customFormat="1" x14ac:dyDescent="0.2"/>
    <row r="191" s="146" customFormat="1" x14ac:dyDescent="0.2"/>
    <row r="192" s="146" customFormat="1" x14ac:dyDescent="0.2"/>
    <row r="193" s="146" customFormat="1" x14ac:dyDescent="0.2"/>
    <row r="194" s="146" customFormat="1" x14ac:dyDescent="0.2"/>
    <row r="195" s="146" customFormat="1" x14ac:dyDescent="0.2"/>
    <row r="196" s="146" customFormat="1" x14ac:dyDescent="0.2"/>
    <row r="197" s="146" customFormat="1" x14ac:dyDescent="0.2"/>
    <row r="198" s="146" customFormat="1" x14ac:dyDescent="0.2"/>
    <row r="199" s="146" customFormat="1" x14ac:dyDescent="0.2"/>
    <row r="200" s="146" customFormat="1" x14ac:dyDescent="0.2"/>
    <row r="201" s="146" customFormat="1" x14ac:dyDescent="0.2"/>
    <row r="202" s="146" customFormat="1" x14ac:dyDescent="0.2"/>
    <row r="203" s="146" customFormat="1" x14ac:dyDescent="0.2"/>
    <row r="204" s="146" customFormat="1" x14ac:dyDescent="0.2"/>
    <row r="205" s="146" customFormat="1" x14ac:dyDescent="0.2"/>
    <row r="206" s="146" customFormat="1" x14ac:dyDescent="0.2"/>
    <row r="207" s="146" customFormat="1" x14ac:dyDescent="0.2"/>
    <row r="208" s="146" customFormat="1" x14ac:dyDescent="0.2"/>
    <row r="209" s="146" customFormat="1" x14ac:dyDescent="0.2"/>
    <row r="210" s="146" customFormat="1" x14ac:dyDescent="0.2"/>
    <row r="211" s="146" customFormat="1" x14ac:dyDescent="0.2"/>
    <row r="212" s="146" customFormat="1" x14ac:dyDescent="0.2"/>
    <row r="213" s="146" customFormat="1" x14ac:dyDescent="0.2"/>
    <row r="214" s="146" customFormat="1" x14ac:dyDescent="0.2"/>
    <row r="215" s="146" customFormat="1" x14ac:dyDescent="0.2"/>
    <row r="216" s="146" customFormat="1" x14ac:dyDescent="0.2"/>
    <row r="217" s="146" customFormat="1" x14ac:dyDescent="0.2"/>
    <row r="218" s="146" customFormat="1" x14ac:dyDescent="0.2"/>
    <row r="219" s="146" customFormat="1" x14ac:dyDescent="0.2"/>
    <row r="220" s="146" customFormat="1" x14ac:dyDescent="0.2"/>
    <row r="221" s="146" customFormat="1" x14ac:dyDescent="0.2"/>
    <row r="222" s="146" customFormat="1" x14ac:dyDescent="0.2"/>
    <row r="223" s="146" customFormat="1" x14ac:dyDescent="0.2"/>
    <row r="224" s="146" customFormat="1" x14ac:dyDescent="0.2"/>
    <row r="225" s="146" customFormat="1" x14ac:dyDescent="0.2"/>
    <row r="226" s="146" customFormat="1" x14ac:dyDescent="0.2"/>
    <row r="227" s="146" customFormat="1" x14ac:dyDescent="0.2"/>
    <row r="228" s="146" customFormat="1" x14ac:dyDescent="0.2"/>
    <row r="229" s="146" customFormat="1" x14ac:dyDescent="0.2"/>
    <row r="230" s="146" customFormat="1" x14ac:dyDescent="0.2"/>
    <row r="231" s="146" customFormat="1" x14ac:dyDescent="0.2"/>
    <row r="232" s="146" customFormat="1" x14ac:dyDescent="0.2"/>
    <row r="233" s="146" customFormat="1" x14ac:dyDescent="0.2"/>
    <row r="234" s="146" customFormat="1" x14ac:dyDescent="0.2"/>
    <row r="235" s="146" customFormat="1" x14ac:dyDescent="0.2"/>
    <row r="236" s="146" customFormat="1" x14ac:dyDescent="0.2"/>
    <row r="237" s="146" customFormat="1" x14ac:dyDescent="0.2"/>
    <row r="238" s="146" customFormat="1" x14ac:dyDescent="0.2"/>
    <row r="239" s="146" customFormat="1" x14ac:dyDescent="0.2"/>
    <row r="240" s="146" customFormat="1" x14ac:dyDescent="0.2"/>
    <row r="241" s="146" customFormat="1" x14ac:dyDescent="0.2"/>
    <row r="242" s="146" customFormat="1" x14ac:dyDescent="0.2"/>
    <row r="243" s="146" customFormat="1" x14ac:dyDescent="0.2"/>
    <row r="244" s="146" customFormat="1" x14ac:dyDescent="0.2"/>
    <row r="245" s="146" customFormat="1" x14ac:dyDescent="0.2"/>
    <row r="246" s="146" customFormat="1" x14ac:dyDescent="0.2"/>
    <row r="247" s="146" customFormat="1" x14ac:dyDescent="0.2"/>
    <row r="248" s="146" customFormat="1" x14ac:dyDescent="0.2"/>
    <row r="249" s="146" customFormat="1" x14ac:dyDescent="0.2"/>
    <row r="250" s="146" customFormat="1" x14ac:dyDescent="0.2"/>
    <row r="251" s="146" customFormat="1" x14ac:dyDescent="0.2"/>
    <row r="252" s="146" customFormat="1" x14ac:dyDescent="0.2"/>
    <row r="253" s="146" customFormat="1" x14ac:dyDescent="0.2"/>
    <row r="254" s="146" customFormat="1" x14ac:dyDescent="0.2"/>
    <row r="255" s="146" customFormat="1" x14ac:dyDescent="0.2"/>
    <row r="256" s="146" customFormat="1" x14ac:dyDescent="0.2"/>
    <row r="257" s="146" customFormat="1" x14ac:dyDescent="0.2"/>
    <row r="258" s="146" customFormat="1" x14ac:dyDescent="0.2"/>
    <row r="259" s="146" customFormat="1" x14ac:dyDescent="0.2"/>
    <row r="260" s="146" customFormat="1" x14ac:dyDescent="0.2"/>
    <row r="261" s="146" customFormat="1" x14ac:dyDescent="0.2"/>
    <row r="262" s="146" customFormat="1" x14ac:dyDescent="0.2"/>
    <row r="263" s="146" customFormat="1" x14ac:dyDescent="0.2"/>
    <row r="264" s="146" customFormat="1" x14ac:dyDescent="0.2"/>
    <row r="265" s="146" customFormat="1" x14ac:dyDescent="0.2"/>
    <row r="266" s="146" customFormat="1" x14ac:dyDescent="0.2"/>
    <row r="267" s="146" customFormat="1" x14ac:dyDescent="0.2"/>
    <row r="268" s="146" customFormat="1" x14ac:dyDescent="0.2"/>
    <row r="269" s="146" customFormat="1" x14ac:dyDescent="0.2"/>
    <row r="270" s="146" customFormat="1" x14ac:dyDescent="0.2"/>
    <row r="271" s="146" customFormat="1" x14ac:dyDescent="0.2"/>
    <row r="272" s="146" customFormat="1" x14ac:dyDescent="0.2"/>
    <row r="273" s="146" customFormat="1" x14ac:dyDescent="0.2"/>
    <row r="274" s="146" customFormat="1" x14ac:dyDescent="0.2"/>
    <row r="275" s="146" customFormat="1" x14ac:dyDescent="0.2"/>
    <row r="276" s="146" customFormat="1" x14ac:dyDescent="0.2"/>
    <row r="277" s="146" customFormat="1" x14ac:dyDescent="0.2"/>
    <row r="278" s="146" customFormat="1" x14ac:dyDescent="0.2"/>
    <row r="279" s="146" customFormat="1" x14ac:dyDescent="0.2"/>
    <row r="280" s="146" customFormat="1" x14ac:dyDescent="0.2"/>
    <row r="281" s="146" customFormat="1" x14ac:dyDescent="0.2"/>
    <row r="282" s="146" customFormat="1" x14ac:dyDescent="0.2"/>
    <row r="283" s="146" customFormat="1" x14ac:dyDescent="0.2"/>
    <row r="284" s="146" customFormat="1" x14ac:dyDescent="0.2"/>
    <row r="285" s="146" customFormat="1" x14ac:dyDescent="0.2"/>
    <row r="286" s="146" customFormat="1" x14ac:dyDescent="0.2"/>
    <row r="287" s="146" customFormat="1" x14ac:dyDescent="0.2"/>
    <row r="288" s="146" customFormat="1" x14ac:dyDescent="0.2"/>
    <row r="289" spans="1:8" s="146" customFormat="1" x14ac:dyDescent="0.2"/>
    <row r="290" spans="1:8" s="146" customFormat="1" x14ac:dyDescent="0.2"/>
    <row r="291" spans="1:8" s="146" customFormat="1" x14ac:dyDescent="0.2"/>
    <row r="292" spans="1:8" s="146" customFormat="1" x14ac:dyDescent="0.2"/>
    <row r="293" spans="1:8" s="146" customFormat="1" x14ac:dyDescent="0.2"/>
    <row r="294" spans="1:8" s="146" customFormat="1" x14ac:dyDescent="0.2"/>
    <row r="295" spans="1:8" s="146" customFormat="1" x14ac:dyDescent="0.2"/>
    <row r="296" spans="1:8" s="146" customFormat="1" x14ac:dyDescent="0.2">
      <c r="B296" s="3"/>
      <c r="C296" s="3"/>
      <c r="D296" s="3"/>
      <c r="E296" s="3"/>
      <c r="F296" s="3"/>
      <c r="G296" s="3"/>
      <c r="H296" s="3"/>
    </row>
    <row r="297" spans="1:8" s="146" customFormat="1" x14ac:dyDescent="0.2">
      <c r="B297" s="3"/>
      <c r="C297" s="3"/>
      <c r="D297" s="3"/>
      <c r="E297" s="3"/>
      <c r="F297" s="3"/>
      <c r="G297" s="3"/>
      <c r="H297" s="3"/>
    </row>
    <row r="298" spans="1:8" s="146" customFormat="1" x14ac:dyDescent="0.2">
      <c r="B298" s="3"/>
      <c r="C298" s="3"/>
      <c r="D298" s="3"/>
      <c r="E298" s="3"/>
      <c r="F298" s="3"/>
      <c r="G298" s="3"/>
      <c r="H298" s="3"/>
    </row>
    <row r="299" spans="1:8" s="146" customFormat="1" x14ac:dyDescent="0.2">
      <c r="B299" s="3"/>
      <c r="C299" s="3"/>
      <c r="D299" s="3"/>
      <c r="E299" s="3"/>
      <c r="F299" s="3"/>
      <c r="G299" s="3"/>
      <c r="H299" s="3"/>
    </row>
    <row r="300" spans="1:8" s="146" customFormat="1" x14ac:dyDescent="0.2">
      <c r="B300" s="3"/>
      <c r="C300" s="3"/>
      <c r="D300" s="3"/>
      <c r="E300" s="3"/>
      <c r="F300" s="3"/>
      <c r="G300" s="3"/>
      <c r="H300" s="3"/>
    </row>
    <row r="301" spans="1:8" s="146" customFormat="1" x14ac:dyDescent="0.2">
      <c r="B301" s="3"/>
      <c r="C301" s="3"/>
      <c r="D301" s="3"/>
      <c r="E301" s="3"/>
      <c r="F301" s="3"/>
      <c r="G301" s="3"/>
      <c r="H301" s="3"/>
    </row>
    <row r="302" spans="1:8" s="146" customFormat="1" x14ac:dyDescent="0.2">
      <c r="B302" s="3"/>
      <c r="C302" s="3"/>
      <c r="D302" s="3"/>
      <c r="E302" s="3"/>
      <c r="F302" s="3"/>
      <c r="G302" s="3"/>
      <c r="H302" s="3"/>
    </row>
    <row r="303" spans="1:8" s="146" customFormat="1" x14ac:dyDescent="0.2">
      <c r="B303" s="3"/>
      <c r="C303" s="3"/>
      <c r="D303" s="3"/>
      <c r="E303" s="3"/>
      <c r="F303" s="3"/>
      <c r="G303" s="3"/>
      <c r="H303" s="3"/>
    </row>
    <row r="304" spans="1:8" s="146" customFormat="1" x14ac:dyDescent="0.2">
      <c r="A304" s="3"/>
      <c r="B304" s="3"/>
      <c r="C304" s="3"/>
      <c r="D304" s="3"/>
      <c r="E304" s="3"/>
      <c r="F304" s="3"/>
      <c r="G304" s="3"/>
      <c r="H304" s="3"/>
    </row>
  </sheetData>
  <sortState ref="B67:H99">
    <sortCondition ref="B67:B99"/>
  </sortState>
  <mergeCells count="11">
    <mergeCell ref="B111:E111"/>
    <mergeCell ref="B6:H6"/>
    <mergeCell ref="B8:H8"/>
    <mergeCell ref="B12:B16"/>
    <mergeCell ref="C12:C16"/>
    <mergeCell ref="D12:D16"/>
    <mergeCell ref="E12:E16"/>
    <mergeCell ref="F12:F16"/>
    <mergeCell ref="G12:G16"/>
    <mergeCell ref="H12:H16"/>
    <mergeCell ref="B7:H7"/>
  </mergeCells>
  <hyperlinks>
    <hyperlink ref="A1" location="INDICE!A1" display="Indice"/>
  </hyperlinks>
  <printOptions horizontalCentered="1"/>
  <pageMargins left="0.39370078740157483" right="0.39370078740157483" top="0.19685039370078741" bottom="0.19685039370078741" header="0.15748031496062992" footer="0"/>
  <pageSetup paperSize="9" scale="50" orientation="portrait" horizontalDpi="4294967293" verticalDpi="4294967293" r:id="rId1"/>
  <headerFooter scaleWithDoc="0">
    <oddFooter>&amp;R&amp;A</oddFooter>
  </headerFooter>
  <rowBreaks count="1" manualBreakCount="1">
    <brk id="19" min="1" max="7" man="1"/>
  </rowBreaks>
  <colBreaks count="1" manualBreakCount="1">
    <brk id="5" min="1" max="9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M193"/>
  <sheetViews>
    <sheetView showGridLines="0" showRuler="0" zoomScale="85" zoomScaleNormal="85" zoomScaleSheetLayoutView="85" zoomScalePageLayoutView="70" workbookViewId="0"/>
  </sheetViews>
  <sheetFormatPr baseColWidth="10" defaultColWidth="11.42578125" defaultRowHeight="12.75" x14ac:dyDescent="0.2"/>
  <cols>
    <col min="1" max="1" width="7.140625" style="48" bestFit="1" customWidth="1"/>
    <col min="2" max="2" width="58.140625" style="73" bestFit="1" customWidth="1"/>
    <col min="3" max="3" width="23.5703125" style="73" bestFit="1" customWidth="1"/>
    <col min="4" max="6" width="17.7109375" style="48" customWidth="1"/>
    <col min="7" max="7" width="17.7109375" style="48" bestFit="1" customWidth="1"/>
    <col min="8" max="16384" width="11.42578125" style="48"/>
  </cols>
  <sheetData>
    <row r="1" spans="1:13" ht="15" x14ac:dyDescent="0.25">
      <c r="A1" s="1003" t="s">
        <v>238</v>
      </c>
      <c r="B1" s="156"/>
      <c r="C1" s="144"/>
      <c r="D1" s="165"/>
      <c r="E1" s="165"/>
      <c r="F1" s="165"/>
      <c r="G1" s="165"/>
    </row>
    <row r="2" spans="1:13" ht="15" customHeight="1" x14ac:dyDescent="0.25">
      <c r="A2" s="502"/>
      <c r="B2" s="474" t="s">
        <v>874</v>
      </c>
      <c r="C2" s="207"/>
      <c r="D2" s="7"/>
      <c r="E2" s="208"/>
      <c r="F2" s="208"/>
      <c r="G2" s="7"/>
    </row>
    <row r="3" spans="1:13" ht="15" customHeight="1" x14ac:dyDescent="0.25">
      <c r="A3" s="502"/>
      <c r="B3" s="349" t="s">
        <v>332</v>
      </c>
      <c r="C3" s="207"/>
      <c r="D3" s="7"/>
      <c r="E3" s="7"/>
      <c r="F3" s="7"/>
      <c r="G3" s="7"/>
    </row>
    <row r="4" spans="1:13" s="516" customFormat="1" x14ac:dyDescent="0.2">
      <c r="B4" s="54"/>
      <c r="C4" s="54"/>
      <c r="D4" s="54"/>
      <c r="E4" s="54"/>
      <c r="F4" s="54"/>
      <c r="G4" s="54"/>
      <c r="H4" s="48"/>
      <c r="I4" s="48"/>
      <c r="J4" s="48"/>
      <c r="K4" s="48"/>
      <c r="L4" s="48"/>
      <c r="M4" s="48"/>
    </row>
    <row r="5" spans="1:13" s="516" customFormat="1" x14ac:dyDescent="0.2">
      <c r="B5" s="54"/>
      <c r="C5" s="54"/>
      <c r="D5" s="54"/>
      <c r="E5" s="54"/>
      <c r="F5" s="54"/>
      <c r="G5" s="54"/>
      <c r="H5" s="48"/>
      <c r="I5" s="48"/>
      <c r="J5" s="48"/>
      <c r="K5" s="48"/>
      <c r="L5" s="48"/>
      <c r="M5" s="48"/>
    </row>
    <row r="6" spans="1:13" ht="17.25" x14ac:dyDescent="0.2">
      <c r="B6" s="1258" t="s">
        <v>773</v>
      </c>
      <c r="C6" s="1258"/>
      <c r="D6" s="1258"/>
      <c r="E6" s="1258"/>
      <c r="F6" s="1258"/>
      <c r="G6" s="1258"/>
    </row>
    <row r="7" spans="1:13" ht="15" x14ac:dyDescent="0.2">
      <c r="B7" s="1215" t="s">
        <v>889</v>
      </c>
      <c r="C7" s="1215"/>
      <c r="D7" s="1215"/>
      <c r="E7" s="1215"/>
      <c r="F7" s="1215"/>
      <c r="G7" s="1215"/>
      <c r="H7" s="1051"/>
    </row>
    <row r="8" spans="1:13" s="516" customFormat="1" x14ac:dyDescent="0.2">
      <c r="B8" s="545"/>
      <c r="C8" s="545"/>
      <c r="D8" s="545"/>
      <c r="E8" s="545"/>
      <c r="F8" s="545"/>
      <c r="G8" s="545"/>
      <c r="H8" s="48"/>
      <c r="I8" s="48"/>
      <c r="J8" s="48"/>
      <c r="K8" s="48"/>
      <c r="L8" s="48"/>
      <c r="M8" s="48"/>
    </row>
    <row r="9" spans="1:13" s="516" customFormat="1" x14ac:dyDescent="0.2">
      <c r="B9" s="54"/>
      <c r="C9" s="54"/>
      <c r="D9" s="54"/>
      <c r="E9" s="54"/>
      <c r="F9" s="54"/>
      <c r="G9" s="54"/>
      <c r="H9" s="48"/>
      <c r="I9" s="48"/>
      <c r="J9" s="48"/>
      <c r="K9" s="48"/>
      <c r="L9" s="48"/>
      <c r="M9" s="48"/>
    </row>
    <row r="10" spans="1:13" ht="13.5" thickBot="1" x14ac:dyDescent="0.25">
      <c r="B10" s="7"/>
      <c r="C10" s="7"/>
      <c r="D10" s="7"/>
      <c r="E10" s="7"/>
      <c r="F10" s="7"/>
      <c r="G10" s="864" t="s">
        <v>320</v>
      </c>
    </row>
    <row r="11" spans="1:13" ht="13.5" thickTop="1" x14ac:dyDescent="0.2">
      <c r="B11" s="1259" t="s">
        <v>316</v>
      </c>
      <c r="C11" s="1262" t="s">
        <v>188</v>
      </c>
      <c r="D11" s="1265" t="s">
        <v>310</v>
      </c>
      <c r="E11" s="1268" t="s">
        <v>368</v>
      </c>
      <c r="F11" s="1271" t="s">
        <v>682</v>
      </c>
      <c r="G11" s="1274" t="s">
        <v>318</v>
      </c>
    </row>
    <row r="12" spans="1:13" x14ac:dyDescent="0.2">
      <c r="B12" s="1260"/>
      <c r="C12" s="1263"/>
      <c r="D12" s="1266"/>
      <c r="E12" s="1269"/>
      <c r="F12" s="1272"/>
      <c r="G12" s="1275"/>
    </row>
    <row r="13" spans="1:13" x14ac:dyDescent="0.2">
      <c r="B13" s="1260"/>
      <c r="C13" s="1263"/>
      <c r="D13" s="1266"/>
      <c r="E13" s="1269"/>
      <c r="F13" s="1272"/>
      <c r="G13" s="1275"/>
    </row>
    <row r="14" spans="1:13" x14ac:dyDescent="0.2">
      <c r="B14" s="1260"/>
      <c r="C14" s="1263"/>
      <c r="D14" s="1266"/>
      <c r="E14" s="1269"/>
      <c r="F14" s="1272"/>
      <c r="G14" s="1275"/>
    </row>
    <row r="15" spans="1:13" ht="13.5" thickBot="1" x14ac:dyDescent="0.25">
      <c r="B15" s="1261"/>
      <c r="C15" s="1264"/>
      <c r="D15" s="1267"/>
      <c r="E15" s="1270"/>
      <c r="F15" s="1273"/>
      <c r="G15" s="1276"/>
    </row>
    <row r="16" spans="1:13" ht="16.5" thickTop="1" x14ac:dyDescent="0.25">
      <c r="B16" s="210"/>
      <c r="C16" s="211"/>
      <c r="D16" s="212"/>
      <c r="E16" s="213"/>
      <c r="F16" s="214"/>
      <c r="G16" s="215"/>
    </row>
    <row r="17" spans="1:13" s="501" customFormat="1" ht="15.75" x14ac:dyDescent="0.25">
      <c r="B17" s="865" t="s">
        <v>189</v>
      </c>
      <c r="C17" s="866"/>
      <c r="D17" s="867">
        <f>SUM(D19:D32)</f>
        <v>965.63399765086581</v>
      </c>
      <c r="E17" s="867">
        <f t="shared" ref="E17:G17" si="0">SUM(E19:E32)</f>
        <v>92.065161918931892</v>
      </c>
      <c r="F17" s="868">
        <f t="shared" si="0"/>
        <v>38.412212594696904</v>
      </c>
      <c r="G17" s="869">
        <f t="shared" si="0"/>
        <v>1096.1113721644947</v>
      </c>
      <c r="H17" s="48"/>
      <c r="I17" s="48"/>
      <c r="J17" s="48"/>
      <c r="K17" s="48"/>
      <c r="L17" s="48"/>
      <c r="M17" s="48"/>
    </row>
    <row r="18" spans="1:13" x14ac:dyDescent="0.2">
      <c r="B18" s="870"/>
      <c r="C18" s="871"/>
      <c r="D18" s="872"/>
      <c r="E18" s="872"/>
      <c r="F18" s="873"/>
      <c r="G18" s="874"/>
    </row>
    <row r="19" spans="1:13" x14ac:dyDescent="0.2">
      <c r="A19" s="216"/>
      <c r="B19" s="875" t="s">
        <v>569</v>
      </c>
      <c r="C19" s="876" t="s">
        <v>255</v>
      </c>
      <c r="D19" s="877">
        <v>17.311017022559309</v>
      </c>
      <c r="E19" s="877">
        <v>0.15166939858875583</v>
      </c>
      <c r="F19" s="878">
        <v>1.7292101060835263</v>
      </c>
      <c r="G19" s="879">
        <v>19.191896527231592</v>
      </c>
    </row>
    <row r="20" spans="1:13" x14ac:dyDescent="0.2">
      <c r="A20" s="216"/>
      <c r="B20" s="875" t="s">
        <v>570</v>
      </c>
      <c r="C20" s="876" t="s">
        <v>255</v>
      </c>
      <c r="D20" s="877">
        <v>309.33002733726698</v>
      </c>
      <c r="E20" s="877">
        <v>20.504834721131218</v>
      </c>
      <c r="F20" s="878">
        <v>10.042540866585382</v>
      </c>
      <c r="G20" s="879">
        <v>339.87740292498358</v>
      </c>
    </row>
    <row r="21" spans="1:13" x14ac:dyDescent="0.2">
      <c r="A21" s="216"/>
      <c r="B21" s="875" t="s">
        <v>571</v>
      </c>
      <c r="C21" s="876" t="s">
        <v>255</v>
      </c>
      <c r="D21" s="877">
        <v>4.9555694917485811</v>
      </c>
      <c r="E21" s="877">
        <v>0.5014546542278786</v>
      </c>
      <c r="F21" s="878">
        <v>7.0227886994571789E-2</v>
      </c>
      <c r="G21" s="879">
        <v>5.527252032971032</v>
      </c>
    </row>
    <row r="22" spans="1:13" x14ac:dyDescent="0.2">
      <c r="A22" s="216"/>
      <c r="B22" s="875" t="s">
        <v>572</v>
      </c>
      <c r="C22" s="876" t="s">
        <v>255</v>
      </c>
      <c r="D22" s="877">
        <v>208.63084121863926</v>
      </c>
      <c r="E22" s="877">
        <v>15.879363171703449</v>
      </c>
      <c r="F22" s="878">
        <v>6.9873955431331689</v>
      </c>
      <c r="G22" s="879">
        <v>231.4975999334759</v>
      </c>
    </row>
    <row r="23" spans="1:13" x14ac:dyDescent="0.2">
      <c r="A23" s="216"/>
      <c r="B23" s="875" t="s">
        <v>573</v>
      </c>
      <c r="C23" s="876" t="s">
        <v>255</v>
      </c>
      <c r="D23" s="877">
        <v>213.85762585017514</v>
      </c>
      <c r="E23" s="877">
        <v>22.503398032153687</v>
      </c>
      <c r="F23" s="878">
        <v>7.0581523962687536</v>
      </c>
      <c r="G23" s="879">
        <v>243.41917627859758</v>
      </c>
    </row>
    <row r="24" spans="1:13" x14ac:dyDescent="0.2">
      <c r="A24" s="216"/>
      <c r="B24" s="875" t="s">
        <v>191</v>
      </c>
      <c r="C24" s="876" t="s">
        <v>255</v>
      </c>
      <c r="D24" s="877">
        <v>11.087357986535789</v>
      </c>
      <c r="E24" s="877">
        <v>7.1652050603009823</v>
      </c>
      <c r="F24" s="878">
        <v>11.978196402537312</v>
      </c>
      <c r="G24" s="879">
        <v>30.230759449374084</v>
      </c>
    </row>
    <row r="25" spans="1:13" x14ac:dyDescent="0.2">
      <c r="A25" s="216"/>
      <c r="B25" s="875" t="s">
        <v>192</v>
      </c>
      <c r="C25" s="876" t="s">
        <v>255</v>
      </c>
      <c r="D25" s="877">
        <v>0.45312646171223459</v>
      </c>
      <c r="E25" s="877">
        <v>3.5062282656022958E-2</v>
      </c>
      <c r="F25" s="878">
        <v>0.54648939309419275</v>
      </c>
      <c r="G25" s="879">
        <v>1.0346781374624503</v>
      </c>
    </row>
    <row r="26" spans="1:13" x14ac:dyDescent="0.2">
      <c r="A26" s="216"/>
      <c r="B26" s="875" t="s">
        <v>193</v>
      </c>
      <c r="C26" s="876" t="s">
        <v>255</v>
      </c>
      <c r="D26" s="877">
        <v>8.6711108493262759E-2</v>
      </c>
      <c r="E26" s="877">
        <v>1.5954708142625004E-2</v>
      </c>
      <c r="F26" s="878">
        <v>0</v>
      </c>
      <c r="G26" s="879">
        <v>0.10266581663588777</v>
      </c>
    </row>
    <row r="27" spans="1:13" x14ac:dyDescent="0.2">
      <c r="A27" s="216"/>
      <c r="B27" s="875" t="s">
        <v>194</v>
      </c>
      <c r="C27" s="876" t="s">
        <v>255</v>
      </c>
      <c r="D27" s="877">
        <v>3.7668723602559853</v>
      </c>
      <c r="E27" s="877">
        <v>0.30078893481672947</v>
      </c>
      <c r="F27" s="878">
        <v>0</v>
      </c>
      <c r="G27" s="879">
        <v>4.0676612950727149</v>
      </c>
    </row>
    <row r="28" spans="1:13" x14ac:dyDescent="0.2">
      <c r="A28" s="216"/>
      <c r="B28" s="875" t="s">
        <v>194</v>
      </c>
      <c r="C28" s="876" t="s">
        <v>255</v>
      </c>
      <c r="D28" s="877">
        <v>33.716706223126195</v>
      </c>
      <c r="E28" s="877">
        <v>1.4381813961062582</v>
      </c>
      <c r="F28" s="878">
        <v>0</v>
      </c>
      <c r="G28" s="879">
        <v>35.154887619232454</v>
      </c>
    </row>
    <row r="29" spans="1:13" x14ac:dyDescent="0.2">
      <c r="A29" s="216"/>
      <c r="B29" s="875" t="s">
        <v>56</v>
      </c>
      <c r="C29" s="876" t="s">
        <v>255</v>
      </c>
      <c r="D29" s="877">
        <v>5.3439648392159809</v>
      </c>
      <c r="E29" s="877">
        <v>0.42736948966970062</v>
      </c>
      <c r="F29" s="878">
        <v>0</v>
      </c>
      <c r="G29" s="879">
        <v>5.7713343288856818</v>
      </c>
    </row>
    <row r="30" spans="1:13" x14ac:dyDescent="0.2">
      <c r="A30" s="216"/>
      <c r="B30" s="875" t="s">
        <v>195</v>
      </c>
      <c r="C30" s="876" t="s">
        <v>255</v>
      </c>
      <c r="D30" s="877">
        <v>6.7794918525242887</v>
      </c>
      <c r="E30" s="877">
        <v>0.54217111258172601</v>
      </c>
      <c r="F30" s="878">
        <v>0</v>
      </c>
      <c r="G30" s="879">
        <v>7.3216629651060146</v>
      </c>
    </row>
    <row r="31" spans="1:13" x14ac:dyDescent="0.2">
      <c r="A31" s="216"/>
      <c r="B31" s="875" t="s">
        <v>196</v>
      </c>
      <c r="C31" s="876" t="s">
        <v>255</v>
      </c>
      <c r="D31" s="877">
        <v>0.6320338025826614</v>
      </c>
      <c r="E31" s="877">
        <v>5.0546918580679598E-2</v>
      </c>
      <c r="F31" s="878">
        <v>0</v>
      </c>
      <c r="G31" s="879">
        <v>0.68258072116334101</v>
      </c>
    </row>
    <row r="32" spans="1:13" x14ac:dyDescent="0.2">
      <c r="A32" s="216"/>
      <c r="B32" s="875" t="s">
        <v>331</v>
      </c>
      <c r="C32" s="876" t="s">
        <v>255</v>
      </c>
      <c r="D32" s="877">
        <v>149.68265209603001</v>
      </c>
      <c r="E32" s="877">
        <v>22.54916203827219</v>
      </c>
      <c r="F32" s="878">
        <v>0</v>
      </c>
      <c r="G32" s="879">
        <v>172.2318141343022</v>
      </c>
    </row>
    <row r="33" spans="1:13" x14ac:dyDescent="0.2">
      <c r="A33" s="216"/>
      <c r="B33" s="870"/>
      <c r="C33" s="876"/>
      <c r="D33" s="877"/>
      <c r="E33" s="877"/>
      <c r="F33" s="880"/>
      <c r="G33" s="879"/>
    </row>
    <row r="34" spans="1:13" s="501" customFormat="1" ht="15.75" x14ac:dyDescent="0.25">
      <c r="A34" s="663"/>
      <c r="B34" s="865" t="s">
        <v>197</v>
      </c>
      <c r="C34" s="866"/>
      <c r="D34" s="867">
        <v>54767.840618579961</v>
      </c>
      <c r="E34" s="867">
        <v>2002.8183143332155</v>
      </c>
      <c r="F34" s="868">
        <v>10523.657165936229</v>
      </c>
      <c r="G34" s="869">
        <v>67294.316098849406</v>
      </c>
      <c r="H34" s="48"/>
      <c r="I34" s="48"/>
      <c r="J34" s="48"/>
      <c r="K34" s="48"/>
      <c r="L34" s="48"/>
      <c r="M34" s="48"/>
    </row>
    <row r="35" spans="1:13" x14ac:dyDescent="0.2">
      <c r="A35" s="144"/>
      <c r="B35" s="870"/>
      <c r="C35" s="871"/>
      <c r="D35" s="877"/>
      <c r="E35" s="877"/>
      <c r="F35" s="880"/>
      <c r="G35" s="879"/>
    </row>
    <row r="36" spans="1:13" x14ac:dyDescent="0.2">
      <c r="A36" s="216"/>
      <c r="B36" s="875" t="s">
        <v>495</v>
      </c>
      <c r="C36" s="876" t="s">
        <v>256</v>
      </c>
      <c r="D36" s="877">
        <v>4866.3114311905902</v>
      </c>
      <c r="E36" s="877">
        <v>0</v>
      </c>
      <c r="F36" s="878">
        <v>0</v>
      </c>
      <c r="G36" s="879">
        <v>4866.3114311905902</v>
      </c>
    </row>
    <row r="37" spans="1:13" x14ac:dyDescent="0.2">
      <c r="A37" s="216"/>
      <c r="B37" s="875" t="s">
        <v>496</v>
      </c>
      <c r="C37" s="876" t="s">
        <v>256</v>
      </c>
      <c r="D37" s="877">
        <v>1706.1850852577163</v>
      </c>
      <c r="E37" s="877">
        <v>0</v>
      </c>
      <c r="F37" s="878">
        <v>0</v>
      </c>
      <c r="G37" s="879">
        <v>1706.1850852577163</v>
      </c>
    </row>
    <row r="38" spans="1:13" x14ac:dyDescent="0.2">
      <c r="A38" s="216"/>
      <c r="B38" s="875" t="s">
        <v>497</v>
      </c>
      <c r="C38" s="876" t="s">
        <v>256</v>
      </c>
      <c r="D38" s="877">
        <v>1731.5830413960111</v>
      </c>
      <c r="E38" s="877">
        <v>0</v>
      </c>
      <c r="F38" s="878">
        <v>0</v>
      </c>
      <c r="G38" s="879">
        <v>1731.5830413960111</v>
      </c>
    </row>
    <row r="39" spans="1:13" x14ac:dyDescent="0.2">
      <c r="A39" s="216"/>
      <c r="B39" s="875" t="s">
        <v>498</v>
      </c>
      <c r="C39" s="876" t="s">
        <v>256</v>
      </c>
      <c r="D39" s="877">
        <v>379.90406629130439</v>
      </c>
      <c r="E39" s="877">
        <v>0</v>
      </c>
      <c r="F39" s="878">
        <v>0</v>
      </c>
      <c r="G39" s="879">
        <v>379.90406629130439</v>
      </c>
    </row>
    <row r="40" spans="1:13" x14ac:dyDescent="0.2">
      <c r="A40" s="216"/>
      <c r="B40" s="875" t="s">
        <v>499</v>
      </c>
      <c r="C40" s="876" t="s">
        <v>256</v>
      </c>
      <c r="D40" s="877">
        <v>414.46417733765185</v>
      </c>
      <c r="E40" s="877">
        <v>0</v>
      </c>
      <c r="F40" s="878">
        <v>0</v>
      </c>
      <c r="G40" s="879">
        <v>414.46417733765185</v>
      </c>
    </row>
    <row r="41" spans="1:13" x14ac:dyDescent="0.2">
      <c r="A41" s="216"/>
      <c r="B41" s="875" t="s">
        <v>500</v>
      </c>
      <c r="C41" s="876" t="s">
        <v>256</v>
      </c>
      <c r="D41" s="877">
        <v>3475.5655138063485</v>
      </c>
      <c r="E41" s="877">
        <v>27.284651612745733</v>
      </c>
      <c r="F41" s="878">
        <v>945.546906728316</v>
      </c>
      <c r="G41" s="879">
        <v>4448.3970721474097</v>
      </c>
    </row>
    <row r="42" spans="1:13" x14ac:dyDescent="0.2">
      <c r="A42" s="216"/>
      <c r="B42" s="875" t="s">
        <v>501</v>
      </c>
      <c r="C42" s="876" t="s">
        <v>256</v>
      </c>
      <c r="D42" s="877">
        <v>3.0037663085969446</v>
      </c>
      <c r="E42" s="877">
        <v>0.87647629482297817</v>
      </c>
      <c r="F42" s="878">
        <v>0</v>
      </c>
      <c r="G42" s="879">
        <v>3.8802426034199229</v>
      </c>
    </row>
    <row r="43" spans="1:13" x14ac:dyDescent="0.2">
      <c r="A43" s="216"/>
      <c r="B43" s="875" t="s">
        <v>502</v>
      </c>
      <c r="C43" s="876" t="s">
        <v>256</v>
      </c>
      <c r="D43" s="877">
        <v>1304.7479657860811</v>
      </c>
      <c r="E43" s="877">
        <v>26.932726545105254</v>
      </c>
      <c r="F43" s="878">
        <v>356.12370866150093</v>
      </c>
      <c r="G43" s="879">
        <v>1687.8044009926871</v>
      </c>
    </row>
    <row r="44" spans="1:13" x14ac:dyDescent="0.2">
      <c r="A44" s="216"/>
      <c r="B44" s="875" t="s">
        <v>503</v>
      </c>
      <c r="C44" s="876" t="s">
        <v>256</v>
      </c>
      <c r="D44" s="877">
        <v>6056.4960911445351</v>
      </c>
      <c r="E44" s="877">
        <v>323.81482516476353</v>
      </c>
      <c r="F44" s="878">
        <v>1097.9081525224788</v>
      </c>
      <c r="G44" s="879">
        <v>7478.2190688317769</v>
      </c>
    </row>
    <row r="45" spans="1:13" x14ac:dyDescent="0.2">
      <c r="A45" s="216"/>
      <c r="B45" s="875" t="s">
        <v>504</v>
      </c>
      <c r="C45" s="876" t="s">
        <v>256</v>
      </c>
      <c r="D45" s="877">
        <v>2219.426180418267</v>
      </c>
      <c r="E45" s="877">
        <v>224.81703521208095</v>
      </c>
      <c r="F45" s="878">
        <v>235.99898385114244</v>
      </c>
      <c r="G45" s="879">
        <v>2680.2421994814904</v>
      </c>
    </row>
    <row r="46" spans="1:13" x14ac:dyDescent="0.2">
      <c r="A46" s="216"/>
      <c r="B46" s="875" t="s">
        <v>505</v>
      </c>
      <c r="C46" s="876" t="s">
        <v>256</v>
      </c>
      <c r="D46" s="877">
        <v>5668.8593179249192</v>
      </c>
      <c r="E46" s="877">
        <v>347.57292443153926</v>
      </c>
      <c r="F46" s="878">
        <v>994.25493703827567</v>
      </c>
      <c r="G46" s="879">
        <v>7010.6871793947339</v>
      </c>
    </row>
    <row r="47" spans="1:13" x14ac:dyDescent="0.2">
      <c r="A47" s="216"/>
      <c r="B47" s="875" t="s">
        <v>506</v>
      </c>
      <c r="C47" s="876" t="s">
        <v>256</v>
      </c>
      <c r="D47" s="877">
        <v>108.52946714177838</v>
      </c>
      <c r="E47" s="877">
        <v>10.77348247229906</v>
      </c>
      <c r="F47" s="878">
        <v>0.67529446221550993</v>
      </c>
      <c r="G47" s="879">
        <v>119.97824407629295</v>
      </c>
    </row>
    <row r="48" spans="1:13" x14ac:dyDescent="0.2">
      <c r="A48" s="216"/>
      <c r="B48" s="875" t="s">
        <v>507</v>
      </c>
      <c r="C48" s="876" t="s">
        <v>256</v>
      </c>
      <c r="D48" s="877">
        <v>1740.8650091169907</v>
      </c>
      <c r="E48" s="877">
        <v>117.57674959570915</v>
      </c>
      <c r="F48" s="878">
        <v>314.03270470015946</v>
      </c>
      <c r="G48" s="879">
        <v>2172.4744634128592</v>
      </c>
    </row>
    <row r="49" spans="1:13" x14ac:dyDescent="0.2">
      <c r="A49" s="216"/>
      <c r="B49" s="875" t="s">
        <v>508</v>
      </c>
      <c r="C49" s="876" t="s">
        <v>256</v>
      </c>
      <c r="D49" s="877">
        <v>230.52792416373063</v>
      </c>
      <c r="E49" s="877">
        <v>9.427714268566902</v>
      </c>
      <c r="F49" s="878">
        <v>29.097746872222004</v>
      </c>
      <c r="G49" s="879">
        <v>269.05338530451951</v>
      </c>
    </row>
    <row r="50" spans="1:13" x14ac:dyDescent="0.2">
      <c r="A50" s="216"/>
      <c r="B50" s="875" t="s">
        <v>509</v>
      </c>
      <c r="C50" s="876" t="s">
        <v>256</v>
      </c>
      <c r="D50" s="877">
        <v>245.16921014346158</v>
      </c>
      <c r="E50" s="877">
        <v>27.179471118847147</v>
      </c>
      <c r="F50" s="878">
        <v>48.747811283524939</v>
      </c>
      <c r="G50" s="879">
        <v>321.09649254583366</v>
      </c>
    </row>
    <row r="51" spans="1:13" x14ac:dyDescent="0.2">
      <c r="A51" s="216"/>
      <c r="B51" s="875" t="s">
        <v>510</v>
      </c>
      <c r="C51" s="876" t="s">
        <v>256</v>
      </c>
      <c r="D51" s="877">
        <v>2983.3941344133514</v>
      </c>
      <c r="E51" s="877">
        <v>271.55756111321455</v>
      </c>
      <c r="F51" s="878">
        <v>651.74918238855128</v>
      </c>
      <c r="G51" s="879">
        <v>3906.700877915117</v>
      </c>
    </row>
    <row r="52" spans="1:13" x14ac:dyDescent="0.2">
      <c r="A52" s="216"/>
      <c r="B52" s="875" t="s">
        <v>511</v>
      </c>
      <c r="C52" s="876" t="s">
        <v>256</v>
      </c>
      <c r="D52" s="877">
        <v>5080.1372355788972</v>
      </c>
      <c r="E52" s="877">
        <v>177.5677582863575</v>
      </c>
      <c r="F52" s="878">
        <v>1312.933245550724</v>
      </c>
      <c r="G52" s="879">
        <v>6570.6382394159782</v>
      </c>
    </row>
    <row r="53" spans="1:13" x14ac:dyDescent="0.2">
      <c r="A53" s="216"/>
      <c r="B53" s="875" t="s">
        <v>512</v>
      </c>
      <c r="C53" s="876" t="s">
        <v>256</v>
      </c>
      <c r="D53" s="877">
        <v>11290.076551340575</v>
      </c>
      <c r="E53" s="877">
        <v>304.21546700661338</v>
      </c>
      <c r="F53" s="878">
        <v>3151.1858107741691</v>
      </c>
      <c r="G53" s="879">
        <v>14745.477829121359</v>
      </c>
    </row>
    <row r="54" spans="1:13" x14ac:dyDescent="0.2">
      <c r="A54" s="216"/>
      <c r="B54" s="875" t="s">
        <v>513</v>
      </c>
      <c r="C54" s="876" t="s">
        <v>256</v>
      </c>
      <c r="D54" s="877">
        <v>341.49909898361079</v>
      </c>
      <c r="E54" s="877">
        <v>9.0659981673348256</v>
      </c>
      <c r="F54" s="878">
        <v>87.285506386486816</v>
      </c>
      <c r="G54" s="879">
        <v>437.85060353743245</v>
      </c>
    </row>
    <row r="55" spans="1:13" x14ac:dyDescent="0.2">
      <c r="A55" s="216"/>
      <c r="B55" s="875" t="s">
        <v>514</v>
      </c>
      <c r="C55" s="876" t="s">
        <v>256</v>
      </c>
      <c r="D55" s="877">
        <v>1592.5773642249424</v>
      </c>
      <c r="E55" s="877">
        <v>114.35524092127059</v>
      </c>
      <c r="F55" s="878">
        <v>379.38731876647506</v>
      </c>
      <c r="G55" s="879">
        <v>2086.319923912688</v>
      </c>
    </row>
    <row r="56" spans="1:13" x14ac:dyDescent="0.2">
      <c r="A56" s="216"/>
      <c r="B56" s="875" t="s">
        <v>515</v>
      </c>
      <c r="C56" s="876" t="s">
        <v>256</v>
      </c>
      <c r="D56" s="877">
        <v>156.45570397789223</v>
      </c>
      <c r="E56" s="877">
        <v>1.0951906686810275</v>
      </c>
      <c r="F56" s="878">
        <v>43.799024198523377</v>
      </c>
      <c r="G56" s="879">
        <v>201.34991884509662</v>
      </c>
    </row>
    <row r="57" spans="1:13" x14ac:dyDescent="0.2">
      <c r="A57" s="216"/>
      <c r="B57" s="875" t="s">
        <v>516</v>
      </c>
      <c r="C57" s="876" t="s">
        <v>256</v>
      </c>
      <c r="D57" s="877">
        <v>467.36724947304396</v>
      </c>
      <c r="E57" s="877">
        <v>6.549813975673473</v>
      </c>
      <c r="F57" s="878">
        <v>118.41677597607425</v>
      </c>
      <c r="G57" s="879">
        <v>592.33383942479168</v>
      </c>
    </row>
    <row r="58" spans="1:13" x14ac:dyDescent="0.2">
      <c r="A58" s="216"/>
      <c r="B58" s="875" t="s">
        <v>517</v>
      </c>
      <c r="C58" s="876" t="s">
        <v>256</v>
      </c>
      <c r="D58" s="877">
        <v>2657.9583549490471</v>
      </c>
      <c r="E58" s="881">
        <v>-9.1247807176841889E-7</v>
      </c>
      <c r="F58" s="878">
        <v>745.1143255040497</v>
      </c>
      <c r="G58" s="879">
        <v>3403.072679540619</v>
      </c>
    </row>
    <row r="59" spans="1:13" x14ac:dyDescent="0.2">
      <c r="A59" s="216"/>
      <c r="B59" s="875" t="s">
        <v>518</v>
      </c>
      <c r="C59" s="876" t="s">
        <v>256</v>
      </c>
      <c r="D59" s="877">
        <v>46.736678210626188</v>
      </c>
      <c r="E59" s="877">
        <v>2.155228390068455</v>
      </c>
      <c r="F59" s="878">
        <v>11.399730271339669</v>
      </c>
      <c r="G59" s="879">
        <v>60.29163687203431</v>
      </c>
    </row>
    <row r="60" spans="1:13" ht="15.75" x14ac:dyDescent="0.2">
      <c r="A60" s="217"/>
      <c r="B60" s="875"/>
      <c r="C60" s="876"/>
      <c r="D60" s="882"/>
      <c r="E60" s="883"/>
      <c r="F60" s="884"/>
      <c r="G60" s="885"/>
    </row>
    <row r="61" spans="1:13" s="501" customFormat="1" ht="15.75" x14ac:dyDescent="0.25">
      <c r="A61" s="664"/>
      <c r="B61" s="886" t="s">
        <v>198</v>
      </c>
      <c r="C61" s="887"/>
      <c r="D61" s="882">
        <v>1172992.5825736728</v>
      </c>
      <c r="E61" s="883">
        <v>1014670.6463648684</v>
      </c>
      <c r="F61" s="884">
        <v>571487.026350111</v>
      </c>
      <c r="G61" s="885">
        <v>2759150.2552886521</v>
      </c>
      <c r="H61" s="48"/>
      <c r="I61" s="48"/>
      <c r="J61" s="48"/>
      <c r="K61" s="48"/>
      <c r="L61" s="48"/>
      <c r="M61" s="48"/>
    </row>
    <row r="62" spans="1:13" x14ac:dyDescent="0.2">
      <c r="A62" s="144"/>
      <c r="B62" s="870"/>
      <c r="C62" s="876"/>
      <c r="D62" s="877"/>
      <c r="E62" s="877"/>
      <c r="F62" s="880"/>
      <c r="G62" s="879"/>
    </row>
    <row r="63" spans="1:13" x14ac:dyDescent="0.2">
      <c r="A63" s="216"/>
      <c r="B63" s="875" t="s">
        <v>199</v>
      </c>
      <c r="C63" s="876" t="s">
        <v>30</v>
      </c>
      <c r="D63" s="877">
        <v>8725.5099979802071</v>
      </c>
      <c r="E63" s="877">
        <v>1221.5713997172288</v>
      </c>
      <c r="F63" s="878">
        <v>7568.6527974146638</v>
      </c>
      <c r="G63" s="879">
        <v>17515.734195112098</v>
      </c>
    </row>
    <row r="64" spans="1:13" x14ac:dyDescent="0.2">
      <c r="A64" s="216"/>
      <c r="B64" s="875" t="s">
        <v>519</v>
      </c>
      <c r="C64" s="876" t="s">
        <v>200</v>
      </c>
      <c r="D64" s="877">
        <v>295.69982474588153</v>
      </c>
      <c r="E64" s="877">
        <v>95.597701045604126</v>
      </c>
      <c r="F64" s="878">
        <v>33.91480041484688</v>
      </c>
      <c r="G64" s="879">
        <v>425.21232620633253</v>
      </c>
    </row>
    <row r="65" spans="1:7" x14ac:dyDescent="0.2">
      <c r="A65" s="216"/>
      <c r="B65" s="875" t="s">
        <v>201</v>
      </c>
      <c r="C65" s="876" t="s">
        <v>200</v>
      </c>
      <c r="D65" s="877">
        <v>4268.23285430541</v>
      </c>
      <c r="E65" s="877">
        <v>3257.0884798600919</v>
      </c>
      <c r="F65" s="878">
        <v>1214.8410679842821</v>
      </c>
      <c r="G65" s="879">
        <v>8740.1624021497846</v>
      </c>
    </row>
    <row r="66" spans="1:7" x14ac:dyDescent="0.2">
      <c r="A66" s="216"/>
      <c r="B66" s="875" t="s">
        <v>202</v>
      </c>
      <c r="C66" s="876" t="s">
        <v>200</v>
      </c>
      <c r="D66" s="877">
        <v>4380.6461035167658</v>
      </c>
      <c r="E66" s="877">
        <v>766.61307079292692</v>
      </c>
      <c r="F66" s="878">
        <v>5066.0346917961606</v>
      </c>
      <c r="G66" s="879">
        <v>10213.293866105854</v>
      </c>
    </row>
    <row r="67" spans="1:7" x14ac:dyDescent="0.2">
      <c r="A67" s="216"/>
      <c r="B67" s="875" t="s">
        <v>152</v>
      </c>
      <c r="C67" s="876" t="s">
        <v>200</v>
      </c>
      <c r="D67" s="877">
        <v>31782.056256572032</v>
      </c>
      <c r="E67" s="877">
        <v>6674.2317978443789</v>
      </c>
      <c r="F67" s="878">
        <v>26907.041960772283</v>
      </c>
      <c r="G67" s="879">
        <v>65363.330015188694</v>
      </c>
    </row>
    <row r="68" spans="1:7" x14ac:dyDescent="0.2">
      <c r="A68" s="216"/>
      <c r="B68" s="875" t="s">
        <v>153</v>
      </c>
      <c r="C68" s="876" t="s">
        <v>200</v>
      </c>
      <c r="D68" s="877">
        <v>1040.8233788994041</v>
      </c>
      <c r="E68" s="877">
        <v>666.1269688592904</v>
      </c>
      <c r="F68" s="878">
        <v>539.60909843829108</v>
      </c>
      <c r="G68" s="879">
        <v>2246.5594461969858</v>
      </c>
    </row>
    <row r="69" spans="1:7" x14ac:dyDescent="0.2">
      <c r="A69" s="216"/>
      <c r="B69" s="875" t="s">
        <v>154</v>
      </c>
      <c r="C69" s="876" t="s">
        <v>200</v>
      </c>
      <c r="D69" s="877">
        <v>2748.1528800093465</v>
      </c>
      <c r="E69" s="877">
        <v>1538.9656175306047</v>
      </c>
      <c r="F69" s="878">
        <v>1793.0170790460982</v>
      </c>
      <c r="G69" s="879">
        <v>6080.135576586049</v>
      </c>
    </row>
    <row r="70" spans="1:7" x14ac:dyDescent="0.2">
      <c r="A70" s="216"/>
      <c r="B70" s="875" t="s">
        <v>520</v>
      </c>
      <c r="C70" s="876" t="s">
        <v>200</v>
      </c>
      <c r="D70" s="877">
        <v>1442.1079098025471</v>
      </c>
      <c r="E70" s="877">
        <v>1110.4230885851155</v>
      </c>
      <c r="F70" s="878">
        <v>752.4198019394787</v>
      </c>
      <c r="G70" s="879">
        <v>3304.9508003271412</v>
      </c>
    </row>
    <row r="71" spans="1:7" x14ac:dyDescent="0.2">
      <c r="A71" s="216"/>
      <c r="B71" s="875" t="s">
        <v>155</v>
      </c>
      <c r="C71" s="876" t="s">
        <v>200</v>
      </c>
      <c r="D71" s="877">
        <v>312.4262764341629</v>
      </c>
      <c r="E71" s="877">
        <v>98.414276578382328</v>
      </c>
      <c r="F71" s="878">
        <v>264.00996690800628</v>
      </c>
      <c r="G71" s="879">
        <v>674.85051992055151</v>
      </c>
    </row>
    <row r="72" spans="1:7" x14ac:dyDescent="0.2">
      <c r="A72" s="216"/>
      <c r="B72" s="875" t="s">
        <v>156</v>
      </c>
      <c r="C72" s="876" t="s">
        <v>200</v>
      </c>
      <c r="D72" s="877">
        <v>3164.8841920785135</v>
      </c>
      <c r="E72" s="877">
        <v>1993.8770394497024</v>
      </c>
      <c r="F72" s="878">
        <v>2114.9338613564669</v>
      </c>
      <c r="G72" s="879">
        <v>7273.6950928846827</v>
      </c>
    </row>
    <row r="73" spans="1:7" x14ac:dyDescent="0.2">
      <c r="A73" s="216"/>
      <c r="B73" s="875" t="s">
        <v>158</v>
      </c>
      <c r="C73" s="876" t="s">
        <v>200</v>
      </c>
      <c r="D73" s="877">
        <v>2533.5903727070918</v>
      </c>
      <c r="E73" s="877">
        <v>456.04626124547303</v>
      </c>
      <c r="F73" s="878">
        <v>2929.4638684425749</v>
      </c>
      <c r="G73" s="879">
        <v>5919.1005023951402</v>
      </c>
    </row>
    <row r="74" spans="1:7" x14ac:dyDescent="0.2">
      <c r="A74" s="216"/>
      <c r="B74" s="875" t="s">
        <v>203</v>
      </c>
      <c r="C74" s="876" t="s">
        <v>200</v>
      </c>
      <c r="D74" s="877">
        <v>1086.5755345250614</v>
      </c>
      <c r="E74" s="877">
        <v>651.94532071503681</v>
      </c>
      <c r="F74" s="878">
        <v>937.17139852786545</v>
      </c>
      <c r="G74" s="879">
        <v>2675.6922537679638</v>
      </c>
    </row>
    <row r="75" spans="1:7" x14ac:dyDescent="0.2">
      <c r="A75" s="216"/>
      <c r="B75" s="875" t="s">
        <v>204</v>
      </c>
      <c r="C75" s="876" t="s">
        <v>200</v>
      </c>
      <c r="D75" s="877">
        <v>1454.4755812594929</v>
      </c>
      <c r="E75" s="877">
        <v>305.43986055289452</v>
      </c>
      <c r="F75" s="878">
        <v>1231.3751879340784</v>
      </c>
      <c r="G75" s="879">
        <v>2991.290629746466</v>
      </c>
    </row>
    <row r="76" spans="1:7" x14ac:dyDescent="0.2">
      <c r="A76" s="216"/>
      <c r="B76" s="875" t="s">
        <v>205</v>
      </c>
      <c r="C76" s="876" t="s">
        <v>200</v>
      </c>
      <c r="D76" s="877">
        <v>2419.6751957004321</v>
      </c>
      <c r="E76" s="877">
        <v>1088.8538380651949</v>
      </c>
      <c r="F76" s="878">
        <v>2175.2880009346886</v>
      </c>
      <c r="G76" s="879">
        <v>5683.8170347003161</v>
      </c>
    </row>
    <row r="77" spans="1:7" x14ac:dyDescent="0.2">
      <c r="A77" s="216"/>
      <c r="B77" s="875" t="s">
        <v>206</v>
      </c>
      <c r="C77" s="876" t="s">
        <v>200</v>
      </c>
      <c r="D77" s="877">
        <v>2247.3419792031782</v>
      </c>
      <c r="E77" s="877">
        <v>674.20259376095373</v>
      </c>
      <c r="F77" s="878">
        <v>2556.3515013436145</v>
      </c>
      <c r="G77" s="879">
        <v>5477.8960743077459</v>
      </c>
    </row>
    <row r="78" spans="1:7" x14ac:dyDescent="0.2">
      <c r="A78" s="216"/>
      <c r="B78" s="875" t="s">
        <v>207</v>
      </c>
      <c r="C78" s="876" t="s">
        <v>200</v>
      </c>
      <c r="D78" s="877">
        <v>9355.0648440238347</v>
      </c>
      <c r="E78" s="877">
        <v>1824.2376504264539</v>
      </c>
      <c r="F78" s="878">
        <v>11315.340723215328</v>
      </c>
      <c r="G78" s="879">
        <v>22494.643217665616</v>
      </c>
    </row>
    <row r="79" spans="1:7" x14ac:dyDescent="0.2">
      <c r="A79" s="216"/>
      <c r="B79" s="875" t="s">
        <v>208</v>
      </c>
      <c r="C79" s="876" t="s">
        <v>200</v>
      </c>
      <c r="D79" s="877">
        <v>5166.4914125481946</v>
      </c>
      <c r="E79" s="877">
        <v>2066.5965579771037</v>
      </c>
      <c r="F79" s="878">
        <v>5833.1811263318104</v>
      </c>
      <c r="G79" s="879">
        <v>13066.269096857108</v>
      </c>
    </row>
    <row r="80" spans="1:7" x14ac:dyDescent="0.2">
      <c r="A80" s="216"/>
      <c r="B80" s="875" t="s">
        <v>521</v>
      </c>
      <c r="C80" s="876" t="s">
        <v>200</v>
      </c>
      <c r="D80" s="877">
        <v>850.56665498305881</v>
      </c>
      <c r="E80" s="877">
        <v>220.11814412379442</v>
      </c>
      <c r="F80" s="878">
        <v>722.83604444963703</v>
      </c>
      <c r="G80" s="879">
        <v>1793.5208435564903</v>
      </c>
    </row>
    <row r="81" spans="1:13" x14ac:dyDescent="0.2">
      <c r="A81" s="216"/>
      <c r="B81" s="875" t="s">
        <v>209</v>
      </c>
      <c r="C81" s="876" t="s">
        <v>200</v>
      </c>
      <c r="D81" s="877">
        <v>1993.223507419091</v>
      </c>
      <c r="E81" s="877">
        <v>1225.8324596590983</v>
      </c>
      <c r="F81" s="878">
        <v>1888.6900079188899</v>
      </c>
      <c r="G81" s="879">
        <v>5107.7459749970794</v>
      </c>
    </row>
    <row r="82" spans="1:13" x14ac:dyDescent="0.2">
      <c r="A82" s="216"/>
      <c r="B82" s="875" t="s">
        <v>210</v>
      </c>
      <c r="C82" s="876" t="s">
        <v>200</v>
      </c>
      <c r="D82" s="877">
        <v>7023.4069400630915</v>
      </c>
      <c r="E82" s="877">
        <v>1711.955444001107</v>
      </c>
      <c r="F82" s="878">
        <v>6591.4193077222244</v>
      </c>
      <c r="G82" s="879">
        <v>15326.781691786424</v>
      </c>
    </row>
    <row r="83" spans="1:13" ht="13.5" thickBot="1" x14ac:dyDescent="0.25">
      <c r="B83" s="888"/>
      <c r="C83" s="889"/>
      <c r="D83" s="890"/>
      <c r="E83" s="891"/>
      <c r="F83" s="892"/>
      <c r="G83" s="893"/>
    </row>
    <row r="84" spans="1:13" ht="13.5" thickTop="1" x14ac:dyDescent="0.2">
      <c r="B84" s="855"/>
      <c r="C84" s="855"/>
      <c r="D84" s="894"/>
      <c r="E84" s="894"/>
      <c r="F84" s="894"/>
      <c r="G84" s="894"/>
    </row>
    <row r="85" spans="1:13" x14ac:dyDescent="0.2">
      <c r="B85" s="855"/>
      <c r="C85" s="855"/>
      <c r="D85" s="894"/>
      <c r="E85" s="894"/>
      <c r="F85" s="894"/>
      <c r="G85" s="894"/>
    </row>
    <row r="86" spans="1:13" ht="15.75" x14ac:dyDescent="0.2">
      <c r="B86" s="474" t="s">
        <v>587</v>
      </c>
      <c r="C86" s="895"/>
      <c r="D86" s="348"/>
      <c r="E86" s="348"/>
      <c r="F86" s="348"/>
      <c r="G86" s="348"/>
    </row>
    <row r="87" spans="1:13" ht="15.75" x14ac:dyDescent="0.2">
      <c r="B87" s="349" t="s">
        <v>332</v>
      </c>
      <c r="C87" s="895"/>
      <c r="D87" s="348"/>
      <c r="E87" s="348"/>
      <c r="F87" s="348"/>
      <c r="G87" s="348"/>
    </row>
    <row r="88" spans="1:13" s="516" customFormat="1" x14ac:dyDescent="0.2">
      <c r="B88" s="507"/>
      <c r="C88" s="507"/>
      <c r="D88" s="507"/>
      <c r="E88" s="507"/>
      <c r="F88" s="507"/>
      <c r="G88" s="507"/>
      <c r="H88" s="48"/>
      <c r="I88" s="48"/>
      <c r="J88" s="48"/>
      <c r="K88" s="48"/>
      <c r="L88" s="48"/>
      <c r="M88" s="48"/>
    </row>
    <row r="89" spans="1:13" s="516" customFormat="1" x14ac:dyDescent="0.2">
      <c r="B89" s="507"/>
      <c r="C89" s="507"/>
      <c r="D89" s="507"/>
      <c r="E89" s="507"/>
      <c r="F89" s="507"/>
      <c r="G89" s="507"/>
      <c r="H89" s="48"/>
      <c r="I89" s="48"/>
      <c r="J89" s="48"/>
      <c r="K89" s="48"/>
      <c r="L89" s="48"/>
      <c r="M89" s="48"/>
    </row>
    <row r="90" spans="1:13" ht="17.25" x14ac:dyDescent="0.2">
      <c r="B90" s="1243" t="str">
        <f>+B6</f>
        <v>BONOS ELEGIBLES PENDIENTES DE REESTRUCTURACIÓN</v>
      </c>
      <c r="C90" s="1243"/>
      <c r="D90" s="1243"/>
      <c r="E90" s="1243"/>
      <c r="F90" s="1243"/>
      <c r="G90" s="1243"/>
    </row>
    <row r="91" spans="1:13" ht="15" x14ac:dyDescent="0.2">
      <c r="B91" s="1244" t="str">
        <f>+B7</f>
        <v>DATOS AL 30/06/2018</v>
      </c>
      <c r="C91" s="1244"/>
      <c r="D91" s="1244"/>
      <c r="E91" s="1244"/>
      <c r="F91" s="1244"/>
      <c r="G91" s="1244"/>
    </row>
    <row r="92" spans="1:13" s="516" customFormat="1" x14ac:dyDescent="0.2">
      <c r="B92" s="896"/>
      <c r="C92" s="896"/>
      <c r="D92" s="896"/>
      <c r="E92" s="896"/>
      <c r="F92" s="896"/>
      <c r="G92" s="896"/>
      <c r="H92" s="48"/>
      <c r="I92" s="48"/>
      <c r="J92" s="48"/>
      <c r="K92" s="48"/>
      <c r="L92" s="48"/>
      <c r="M92" s="48"/>
    </row>
    <row r="93" spans="1:13" s="516" customFormat="1" x14ac:dyDescent="0.2">
      <c r="B93" s="507"/>
      <c r="C93" s="507"/>
      <c r="D93" s="507"/>
      <c r="E93" s="507"/>
      <c r="F93" s="507"/>
      <c r="G93" s="507"/>
      <c r="H93" s="48"/>
      <c r="I93" s="48"/>
      <c r="J93" s="48"/>
      <c r="K93" s="48"/>
      <c r="L93" s="48"/>
      <c r="M93" s="48"/>
    </row>
    <row r="94" spans="1:13" ht="13.5" thickBot="1" x14ac:dyDescent="0.25">
      <c r="B94" s="348"/>
      <c r="C94" s="348"/>
      <c r="D94" s="348"/>
      <c r="E94" s="348"/>
      <c r="F94" s="348"/>
      <c r="G94" s="864" t="s">
        <v>320</v>
      </c>
    </row>
    <row r="95" spans="1:13" ht="13.5" thickTop="1" x14ac:dyDescent="0.2">
      <c r="B95" s="1245" t="s">
        <v>316</v>
      </c>
      <c r="C95" s="1248" t="s">
        <v>188</v>
      </c>
      <c r="D95" s="1251" t="s">
        <v>310</v>
      </c>
      <c r="E95" s="1251" t="s">
        <v>368</v>
      </c>
      <c r="F95" s="1254" t="s">
        <v>682</v>
      </c>
      <c r="G95" s="1225" t="s">
        <v>318</v>
      </c>
    </row>
    <row r="96" spans="1:13" x14ac:dyDescent="0.2">
      <c r="B96" s="1246"/>
      <c r="C96" s="1249"/>
      <c r="D96" s="1252"/>
      <c r="E96" s="1252"/>
      <c r="F96" s="1255"/>
      <c r="G96" s="1226"/>
    </row>
    <row r="97" spans="1:13" x14ac:dyDescent="0.2">
      <c r="B97" s="1246"/>
      <c r="C97" s="1249"/>
      <c r="D97" s="1252"/>
      <c r="E97" s="1252"/>
      <c r="F97" s="1255"/>
      <c r="G97" s="1226"/>
    </row>
    <row r="98" spans="1:13" x14ac:dyDescent="0.2">
      <c r="B98" s="1246"/>
      <c r="C98" s="1249"/>
      <c r="D98" s="1252"/>
      <c r="E98" s="1252"/>
      <c r="F98" s="1255"/>
      <c r="G98" s="1226"/>
    </row>
    <row r="99" spans="1:13" ht="13.5" thickBot="1" x14ac:dyDescent="0.25">
      <c r="B99" s="1247"/>
      <c r="C99" s="1250"/>
      <c r="D99" s="1253"/>
      <c r="E99" s="1253"/>
      <c r="F99" s="1256"/>
      <c r="G99" s="1257"/>
    </row>
    <row r="100" spans="1:13" ht="13.5" thickTop="1" x14ac:dyDescent="0.2">
      <c r="B100" s="870"/>
      <c r="C100" s="871"/>
      <c r="D100" s="877"/>
      <c r="E100" s="897"/>
      <c r="F100" s="880"/>
      <c r="G100" s="898"/>
    </row>
    <row r="101" spans="1:13" s="502" customFormat="1" ht="15" x14ac:dyDescent="0.25">
      <c r="B101" s="899" t="s">
        <v>326</v>
      </c>
      <c r="C101" s="900"/>
      <c r="D101" s="901"/>
      <c r="E101" s="901"/>
      <c r="F101" s="902"/>
      <c r="G101" s="903"/>
      <c r="H101" s="48"/>
      <c r="I101" s="48"/>
      <c r="J101" s="48"/>
      <c r="K101" s="48"/>
      <c r="L101" s="48"/>
      <c r="M101" s="48"/>
    </row>
    <row r="102" spans="1:13" x14ac:dyDescent="0.2">
      <c r="B102" s="870"/>
      <c r="C102" s="871"/>
      <c r="D102" s="877"/>
      <c r="E102" s="877"/>
      <c r="F102" s="880"/>
      <c r="G102" s="898"/>
    </row>
    <row r="103" spans="1:13" x14ac:dyDescent="0.2">
      <c r="A103" s="216"/>
      <c r="B103" s="875" t="s">
        <v>211</v>
      </c>
      <c r="C103" s="876" t="s">
        <v>200</v>
      </c>
      <c r="D103" s="877">
        <v>4446.0018693772636</v>
      </c>
      <c r="E103" s="877">
        <v>1600.5606776492587</v>
      </c>
      <c r="F103" s="878">
        <v>4365.9738357284723</v>
      </c>
      <c r="G103" s="879">
        <v>10412.536382754995</v>
      </c>
    </row>
    <row r="104" spans="1:13" x14ac:dyDescent="0.2">
      <c r="A104" s="216"/>
      <c r="B104" s="875" t="s">
        <v>522</v>
      </c>
      <c r="C104" s="876" t="s">
        <v>200</v>
      </c>
      <c r="D104" s="877">
        <v>8956.0696343030722</v>
      </c>
      <c r="E104" s="877">
        <v>2485.3093199491123</v>
      </c>
      <c r="F104" s="878">
        <v>9743.3330331295201</v>
      </c>
      <c r="G104" s="879">
        <v>21184.711987381706</v>
      </c>
    </row>
    <row r="105" spans="1:13" x14ac:dyDescent="0.2">
      <c r="A105" s="216"/>
      <c r="B105" s="875" t="s">
        <v>523</v>
      </c>
      <c r="C105" s="876" t="s">
        <v>200</v>
      </c>
      <c r="D105" s="877">
        <v>4259.8434396541652</v>
      </c>
      <c r="E105" s="877">
        <v>2555.9060611961418</v>
      </c>
      <c r="F105" s="878">
        <v>3907.2230660383489</v>
      </c>
      <c r="G105" s="879">
        <v>10722.972566888655</v>
      </c>
    </row>
    <row r="106" spans="1:13" x14ac:dyDescent="0.2">
      <c r="A106" s="216"/>
      <c r="B106" s="875" t="s">
        <v>212</v>
      </c>
      <c r="C106" s="876" t="s">
        <v>200</v>
      </c>
      <c r="D106" s="877">
        <v>3056.6637340810844</v>
      </c>
      <c r="E106" s="877">
        <v>672.46603117251379</v>
      </c>
      <c r="F106" s="878">
        <v>4193.5728285073556</v>
      </c>
      <c r="G106" s="879">
        <v>7922.7025937609542</v>
      </c>
    </row>
    <row r="107" spans="1:13" x14ac:dyDescent="0.2">
      <c r="A107" s="216"/>
      <c r="B107" s="875" t="s">
        <v>213</v>
      </c>
      <c r="C107" s="876" t="s">
        <v>200</v>
      </c>
      <c r="D107" s="877">
        <v>1386.4304241149669</v>
      </c>
      <c r="E107" s="877">
        <v>831.85825700042869</v>
      </c>
      <c r="F107" s="878">
        <v>1289.7654139891733</v>
      </c>
      <c r="G107" s="879">
        <v>3508.0540951045691</v>
      </c>
    </row>
    <row r="108" spans="1:13" x14ac:dyDescent="0.2">
      <c r="A108" s="216"/>
      <c r="B108" s="875" t="s">
        <v>214</v>
      </c>
      <c r="C108" s="876" t="s">
        <v>200</v>
      </c>
      <c r="D108" s="877">
        <v>1754.7104451454609</v>
      </c>
      <c r="E108" s="877">
        <v>194.28843385129903</v>
      </c>
      <c r="F108" s="878">
        <v>692.12795825058197</v>
      </c>
      <c r="G108" s="879">
        <v>2641.1268372473419</v>
      </c>
    </row>
    <row r="109" spans="1:13" x14ac:dyDescent="0.2">
      <c r="A109" s="216"/>
      <c r="B109" s="875" t="s">
        <v>524</v>
      </c>
      <c r="C109" s="876" t="s">
        <v>200</v>
      </c>
      <c r="D109" s="877">
        <v>2413.028554737703</v>
      </c>
      <c r="E109" s="877">
        <v>1103.9605758568794</v>
      </c>
      <c r="F109" s="878">
        <v>1600.2317246455161</v>
      </c>
      <c r="G109" s="879">
        <v>5117.220855240098</v>
      </c>
    </row>
    <row r="110" spans="1:13" x14ac:dyDescent="0.2">
      <c r="A110" s="216"/>
      <c r="B110" s="875" t="s">
        <v>215</v>
      </c>
      <c r="C110" s="876" t="s">
        <v>200</v>
      </c>
      <c r="D110" s="877">
        <v>3320.7553218833978</v>
      </c>
      <c r="E110" s="877">
        <v>697.35860363230449</v>
      </c>
      <c r="F110" s="878">
        <v>2811.3883527878379</v>
      </c>
      <c r="G110" s="879">
        <v>6829.5022783035402</v>
      </c>
    </row>
    <row r="111" spans="1:13" x14ac:dyDescent="0.2">
      <c r="A111" s="216"/>
      <c r="B111" s="875" t="s">
        <v>216</v>
      </c>
      <c r="C111" s="876" t="s">
        <v>200</v>
      </c>
      <c r="D111" s="877">
        <v>2108.9109358569926</v>
      </c>
      <c r="E111" s="877">
        <v>442.87129992697783</v>
      </c>
      <c r="F111" s="878">
        <v>1786.6576286861782</v>
      </c>
      <c r="G111" s="879">
        <v>4338.4398644701487</v>
      </c>
    </row>
    <row r="112" spans="1:13" x14ac:dyDescent="0.2">
      <c r="A112" s="216"/>
      <c r="B112" s="875" t="s">
        <v>525</v>
      </c>
      <c r="C112" s="876" t="s">
        <v>200</v>
      </c>
      <c r="D112" s="877">
        <v>30718.134279705573</v>
      </c>
      <c r="E112" s="877">
        <v>3225.4041008339191</v>
      </c>
      <c r="F112" s="878">
        <v>43372.725680682612</v>
      </c>
      <c r="G112" s="879">
        <v>77316.264061222115</v>
      </c>
    </row>
    <row r="113" spans="1:7" x14ac:dyDescent="0.2">
      <c r="A113" s="216"/>
      <c r="B113" s="875" t="s">
        <v>217</v>
      </c>
      <c r="C113" s="876" t="s">
        <v>200</v>
      </c>
      <c r="D113" s="877">
        <v>29406.302383456015</v>
      </c>
      <c r="E113" s="877">
        <v>6028.2919840633185</v>
      </c>
      <c r="F113" s="878">
        <v>39845.335519149667</v>
      </c>
      <c r="G113" s="879">
        <v>75279.929886669008</v>
      </c>
    </row>
    <row r="114" spans="1:7" x14ac:dyDescent="0.2">
      <c r="A114" s="216"/>
      <c r="B114" s="875" t="s">
        <v>218</v>
      </c>
      <c r="C114" s="876" t="s">
        <v>200</v>
      </c>
      <c r="D114" s="877">
        <v>21977.964283210655</v>
      </c>
      <c r="E114" s="877">
        <v>12362.604898513251</v>
      </c>
      <c r="F114" s="878">
        <v>24807.627184674027</v>
      </c>
      <c r="G114" s="879">
        <v>59148.196366397933</v>
      </c>
    </row>
    <row r="115" spans="1:7" x14ac:dyDescent="0.2">
      <c r="A115" s="216"/>
      <c r="B115" s="875" t="s">
        <v>219</v>
      </c>
      <c r="C115" s="876" t="s">
        <v>200</v>
      </c>
      <c r="D115" s="877">
        <v>39535.365439887835</v>
      </c>
      <c r="E115" s="877">
        <v>46454.054365761185</v>
      </c>
      <c r="F115" s="878">
        <v>22878.6217879951</v>
      </c>
      <c r="G115" s="879">
        <v>108868.04159364413</v>
      </c>
    </row>
    <row r="116" spans="1:7" x14ac:dyDescent="0.2">
      <c r="A116" s="216"/>
      <c r="B116" s="875" t="s">
        <v>220</v>
      </c>
      <c r="C116" s="876" t="s">
        <v>200</v>
      </c>
      <c r="D116" s="877">
        <v>10933.725084706157</v>
      </c>
      <c r="E116" s="877">
        <v>1968.0705003797193</v>
      </c>
      <c r="F116" s="878">
        <v>12390.643952243252</v>
      </c>
      <c r="G116" s="879">
        <v>25292.439537329126</v>
      </c>
    </row>
    <row r="117" spans="1:7" x14ac:dyDescent="0.2">
      <c r="A117" s="216"/>
      <c r="B117" s="875" t="s">
        <v>613</v>
      </c>
      <c r="C117" s="876" t="s">
        <v>200</v>
      </c>
      <c r="D117" s="877">
        <v>14849.507629395957</v>
      </c>
      <c r="E117" s="877">
        <v>24947.172835611636</v>
      </c>
      <c r="F117" s="878">
        <v>0</v>
      </c>
      <c r="G117" s="879">
        <v>39796.680465007594</v>
      </c>
    </row>
    <row r="118" spans="1:7" x14ac:dyDescent="0.2">
      <c r="A118" s="216"/>
      <c r="B118" s="875" t="s">
        <v>221</v>
      </c>
      <c r="C118" s="876" t="s">
        <v>200</v>
      </c>
      <c r="D118" s="877">
        <v>16448.078829302489</v>
      </c>
      <c r="E118" s="877">
        <v>27057.089671690621</v>
      </c>
      <c r="F118" s="878">
        <v>0</v>
      </c>
      <c r="G118" s="879">
        <v>43505.16850099311</v>
      </c>
    </row>
    <row r="119" spans="1:7" x14ac:dyDescent="0.2">
      <c r="A119" s="216"/>
      <c r="B119" s="875" t="s">
        <v>526</v>
      </c>
      <c r="C119" s="876" t="s">
        <v>200</v>
      </c>
      <c r="D119" s="877">
        <v>23151.205596448184</v>
      </c>
      <c r="E119" s="877">
        <v>7871.409897921123</v>
      </c>
      <c r="F119" s="878">
        <v>21979.818902172345</v>
      </c>
      <c r="G119" s="879">
        <v>53002.434396541648</v>
      </c>
    </row>
    <row r="120" spans="1:7" x14ac:dyDescent="0.2">
      <c r="A120" s="216"/>
      <c r="B120" s="875" t="s">
        <v>222</v>
      </c>
      <c r="C120" s="876" t="s">
        <v>200</v>
      </c>
      <c r="D120" s="877">
        <v>1488.6373524944504</v>
      </c>
      <c r="E120" s="877">
        <v>833.63692187301183</v>
      </c>
      <c r="F120" s="878">
        <v>971.25317042749055</v>
      </c>
      <c r="G120" s="879">
        <v>3293.5274447949528</v>
      </c>
    </row>
    <row r="121" spans="1:7" x14ac:dyDescent="0.2">
      <c r="A121" s="216"/>
      <c r="B121" s="875" t="s">
        <v>527</v>
      </c>
      <c r="C121" s="876" t="s">
        <v>200</v>
      </c>
      <c r="D121" s="877">
        <v>4259.8993340343495</v>
      </c>
      <c r="E121" s="877">
        <v>319.49245273980614</v>
      </c>
      <c r="F121" s="878">
        <v>4445.3824508704292</v>
      </c>
      <c r="G121" s="879">
        <v>9024.7742376445858</v>
      </c>
    </row>
    <row r="122" spans="1:7" x14ac:dyDescent="0.2">
      <c r="A122" s="216"/>
      <c r="B122" s="875" t="s">
        <v>223</v>
      </c>
      <c r="C122" s="876" t="s">
        <v>200</v>
      </c>
      <c r="D122" s="877">
        <v>4683.2795887370021</v>
      </c>
      <c r="E122" s="877">
        <v>2663.6152661550218</v>
      </c>
      <c r="F122" s="878">
        <v>3047.3027032339255</v>
      </c>
      <c r="G122" s="879">
        <v>10394.197558125948</v>
      </c>
    </row>
    <row r="123" spans="1:7" x14ac:dyDescent="0.2">
      <c r="A123" s="216"/>
      <c r="B123" s="875" t="s">
        <v>528</v>
      </c>
      <c r="C123" s="876" t="s">
        <v>200</v>
      </c>
      <c r="D123" s="877">
        <v>1633.876258908751</v>
      </c>
      <c r="E123" s="877">
        <v>1984.5371071386844</v>
      </c>
      <c r="F123" s="878">
        <v>0</v>
      </c>
      <c r="G123" s="879">
        <v>3618.4133660474354</v>
      </c>
    </row>
    <row r="124" spans="1:7" x14ac:dyDescent="0.2">
      <c r="A124" s="216"/>
      <c r="B124" s="875" t="s">
        <v>529</v>
      </c>
      <c r="C124" s="876" t="s">
        <v>200</v>
      </c>
      <c r="D124" s="877">
        <v>3682.4558943801849</v>
      </c>
      <c r="E124" s="877">
        <v>2817.0787541054888</v>
      </c>
      <c r="F124" s="878">
        <v>1793.7140371084377</v>
      </c>
      <c r="G124" s="879">
        <v>8293.2486855941115</v>
      </c>
    </row>
    <row r="125" spans="1:7" x14ac:dyDescent="0.2">
      <c r="A125" s="216"/>
      <c r="B125" s="875" t="s">
        <v>224</v>
      </c>
      <c r="C125" s="876" t="s">
        <v>200</v>
      </c>
      <c r="D125" s="877">
        <v>7375.8616660824864</v>
      </c>
      <c r="E125" s="877">
        <v>590.06893718113497</v>
      </c>
      <c r="F125" s="878">
        <v>8354.3926471160976</v>
      </c>
      <c r="G125" s="879">
        <v>16320.323250379719</v>
      </c>
    </row>
    <row r="126" spans="1:7" x14ac:dyDescent="0.2">
      <c r="A126" s="216"/>
      <c r="B126" s="875" t="s">
        <v>225</v>
      </c>
      <c r="C126" s="876" t="s">
        <v>200</v>
      </c>
      <c r="D126" s="877">
        <v>12454.72601939479</v>
      </c>
      <c r="E126" s="877">
        <v>6974.6465654193998</v>
      </c>
      <c r="F126" s="878">
        <v>8129.3532242756573</v>
      </c>
      <c r="G126" s="879">
        <v>27558.725809089847</v>
      </c>
    </row>
    <row r="127" spans="1:7" x14ac:dyDescent="0.2">
      <c r="A127" s="216"/>
      <c r="B127" s="875" t="s">
        <v>226</v>
      </c>
      <c r="C127" s="876" t="s">
        <v>200</v>
      </c>
      <c r="D127" s="877">
        <v>1772.8126767145695</v>
      </c>
      <c r="E127" s="877">
        <v>1134.6001160987134</v>
      </c>
      <c r="F127" s="878">
        <v>918.71092491075035</v>
      </c>
      <c r="G127" s="879">
        <v>3826.1237177240332</v>
      </c>
    </row>
    <row r="128" spans="1:7" x14ac:dyDescent="0.2">
      <c r="A128" s="216"/>
      <c r="B128" s="875" t="s">
        <v>530</v>
      </c>
      <c r="C128" s="876" t="s">
        <v>200</v>
      </c>
      <c r="D128" s="877">
        <v>3208.9237060404253</v>
      </c>
      <c r="E128" s="877">
        <v>625.77733957967826</v>
      </c>
      <c r="F128" s="878">
        <v>1435.2686471010086</v>
      </c>
      <c r="G128" s="879">
        <v>5269.9696927211116</v>
      </c>
    </row>
    <row r="129" spans="1:7" x14ac:dyDescent="0.2">
      <c r="A129" s="216"/>
      <c r="B129" s="875" t="s">
        <v>227</v>
      </c>
      <c r="C129" s="876" t="s">
        <v>200</v>
      </c>
      <c r="D129" s="877">
        <v>974.99707909802544</v>
      </c>
      <c r="E129" s="877">
        <v>277.87416851657122</v>
      </c>
      <c r="F129" s="878">
        <v>1124.6185058612766</v>
      </c>
      <c r="G129" s="879">
        <v>2377.4897534758729</v>
      </c>
    </row>
    <row r="130" spans="1:7" x14ac:dyDescent="0.2">
      <c r="A130" s="216"/>
      <c r="B130" s="875" t="s">
        <v>228</v>
      </c>
      <c r="C130" s="876" t="s">
        <v>200</v>
      </c>
      <c r="D130" s="877">
        <v>2226.8956653814698</v>
      </c>
      <c r="E130" s="877">
        <v>1247.0615742141169</v>
      </c>
      <c r="F130" s="878">
        <v>1453.5222556725519</v>
      </c>
      <c r="G130" s="879">
        <v>4927.4794952681386</v>
      </c>
    </row>
    <row r="131" spans="1:7" x14ac:dyDescent="0.2">
      <c r="A131" s="216"/>
      <c r="B131" s="875" t="s">
        <v>531</v>
      </c>
      <c r="C131" s="876" t="s">
        <v>200</v>
      </c>
      <c r="D131" s="877">
        <v>2910.1624021497837</v>
      </c>
      <c r="E131" s="877">
        <v>611.13410281895131</v>
      </c>
      <c r="F131" s="878">
        <v>2464.6284979521665</v>
      </c>
      <c r="G131" s="879">
        <v>5985.9250029209015</v>
      </c>
    </row>
    <row r="132" spans="1:7" x14ac:dyDescent="0.2">
      <c r="A132" s="216"/>
      <c r="B132" s="875" t="s">
        <v>230</v>
      </c>
      <c r="C132" s="876" t="s">
        <v>200</v>
      </c>
      <c r="D132" s="877">
        <v>1286.5989017408576</v>
      </c>
      <c r="E132" s="877">
        <v>926.35120925341755</v>
      </c>
      <c r="F132" s="878">
        <v>799.62121743194291</v>
      </c>
      <c r="G132" s="879">
        <v>3012.5713284262183</v>
      </c>
    </row>
    <row r="133" spans="1:7" x14ac:dyDescent="0.2">
      <c r="A133" s="216"/>
      <c r="B133" s="875" t="s">
        <v>231</v>
      </c>
      <c r="C133" s="876" t="s">
        <v>200</v>
      </c>
      <c r="D133" s="877">
        <v>2258.4414067063908</v>
      </c>
      <c r="E133" s="877">
        <v>160.91395630970874</v>
      </c>
      <c r="F133" s="878">
        <v>2231.6340165843212</v>
      </c>
      <c r="G133" s="879">
        <v>4650.9893796004208</v>
      </c>
    </row>
    <row r="134" spans="1:7" x14ac:dyDescent="0.2">
      <c r="A134" s="216"/>
      <c r="B134" s="875" t="s">
        <v>532</v>
      </c>
      <c r="C134" s="876" t="s">
        <v>200</v>
      </c>
      <c r="D134" s="877">
        <v>9142.4231802780705</v>
      </c>
      <c r="E134" s="877">
        <v>2331.3179129181754</v>
      </c>
      <c r="F134" s="878">
        <v>9176.326332904935</v>
      </c>
      <c r="G134" s="879">
        <v>20650.067426101181</v>
      </c>
    </row>
    <row r="135" spans="1:7" x14ac:dyDescent="0.2">
      <c r="A135" s="216"/>
      <c r="B135" s="875" t="s">
        <v>232</v>
      </c>
      <c r="C135" s="876" t="s">
        <v>200</v>
      </c>
      <c r="D135" s="877">
        <v>3486.3885967986917</v>
      </c>
      <c r="E135" s="877">
        <v>530.0890189663919</v>
      </c>
      <c r="F135" s="878">
        <v>2905.5347571756811</v>
      </c>
      <c r="G135" s="879">
        <v>6922.0123729407642</v>
      </c>
    </row>
    <row r="136" spans="1:7" x14ac:dyDescent="0.2">
      <c r="A136" s="216"/>
      <c r="B136" s="875" t="s">
        <v>233</v>
      </c>
      <c r="C136" s="876" t="s">
        <v>200</v>
      </c>
      <c r="D136" s="877">
        <v>37880.30143708377</v>
      </c>
      <c r="E136" s="877">
        <v>3503.9278809829702</v>
      </c>
      <c r="F136" s="878">
        <v>47341.958951590925</v>
      </c>
      <c r="G136" s="879">
        <v>88726.188269657665</v>
      </c>
    </row>
    <row r="137" spans="1:7" x14ac:dyDescent="0.2">
      <c r="A137" s="216"/>
      <c r="B137" s="875" t="s">
        <v>234</v>
      </c>
      <c r="C137" s="876" t="s">
        <v>235</v>
      </c>
      <c r="D137" s="877">
        <v>1369.5663084046732</v>
      </c>
      <c r="E137" s="877">
        <v>821.73978504280376</v>
      </c>
      <c r="F137" s="878">
        <v>1208.6422671671239</v>
      </c>
      <c r="G137" s="879">
        <v>3399.9483606146009</v>
      </c>
    </row>
    <row r="138" spans="1:7" x14ac:dyDescent="0.2">
      <c r="A138" s="216"/>
      <c r="B138" s="875" t="s">
        <v>533</v>
      </c>
      <c r="C138" s="876" t="s">
        <v>236</v>
      </c>
      <c r="D138" s="877">
        <v>0</v>
      </c>
      <c r="E138" s="877">
        <v>0</v>
      </c>
      <c r="F138" s="878">
        <v>0</v>
      </c>
      <c r="G138" s="879">
        <v>0</v>
      </c>
    </row>
    <row r="139" spans="1:7" x14ac:dyDescent="0.2">
      <c r="A139" s="216"/>
      <c r="B139" s="875" t="s">
        <v>534</v>
      </c>
      <c r="C139" s="876" t="s">
        <v>236</v>
      </c>
      <c r="D139" s="877">
        <v>0</v>
      </c>
      <c r="E139" s="877">
        <v>0</v>
      </c>
      <c r="F139" s="878">
        <v>0</v>
      </c>
      <c r="G139" s="879">
        <v>0</v>
      </c>
    </row>
    <row r="140" spans="1:7" x14ac:dyDescent="0.2">
      <c r="A140" s="216"/>
      <c r="B140" s="875" t="s">
        <v>535</v>
      </c>
      <c r="C140" s="876" t="s">
        <v>236</v>
      </c>
      <c r="D140" s="877">
        <v>0</v>
      </c>
      <c r="E140" s="877">
        <v>0</v>
      </c>
      <c r="F140" s="878">
        <v>0</v>
      </c>
      <c r="G140" s="879">
        <v>0</v>
      </c>
    </row>
    <row r="141" spans="1:7" x14ac:dyDescent="0.2">
      <c r="A141" s="216"/>
      <c r="B141" s="875" t="s">
        <v>150</v>
      </c>
      <c r="C141" s="876" t="s">
        <v>236</v>
      </c>
      <c r="D141" s="877">
        <v>180.73377914332187</v>
      </c>
      <c r="E141" s="877">
        <v>43.376106994397233</v>
      </c>
      <c r="F141" s="878">
        <v>120.18796313030909</v>
      </c>
      <c r="G141" s="879">
        <v>344.29784926802819</v>
      </c>
    </row>
    <row r="142" spans="1:7" x14ac:dyDescent="0.2">
      <c r="A142" s="216"/>
      <c r="B142" s="875" t="s">
        <v>151</v>
      </c>
      <c r="C142" s="876" t="s">
        <v>236</v>
      </c>
      <c r="D142" s="877">
        <v>2973.0706669076453</v>
      </c>
      <c r="E142" s="877">
        <v>148.65353333534154</v>
      </c>
      <c r="F142" s="878">
        <v>1983.6988171978235</v>
      </c>
      <c r="G142" s="879">
        <v>5105.4230174408103</v>
      </c>
    </row>
    <row r="143" spans="1:7" x14ac:dyDescent="0.2">
      <c r="A143" s="216"/>
      <c r="B143" s="875" t="s">
        <v>536</v>
      </c>
      <c r="C143" s="876" t="s">
        <v>236</v>
      </c>
      <c r="D143" s="877">
        <v>0</v>
      </c>
      <c r="E143" s="877">
        <v>0</v>
      </c>
      <c r="F143" s="878">
        <v>0</v>
      </c>
      <c r="G143" s="879">
        <v>0</v>
      </c>
    </row>
    <row r="144" spans="1:7" x14ac:dyDescent="0.2">
      <c r="A144" s="216"/>
      <c r="B144" s="875" t="s">
        <v>537</v>
      </c>
      <c r="C144" s="876" t="s">
        <v>236</v>
      </c>
      <c r="D144" s="877">
        <v>180.73377914332187</v>
      </c>
      <c r="E144" s="877">
        <v>50.605458200293185</v>
      </c>
      <c r="F144" s="878">
        <v>42.364499869470052</v>
      </c>
      <c r="G144" s="879">
        <v>273.70373721308511</v>
      </c>
    </row>
    <row r="145" spans="1:7" x14ac:dyDescent="0.2">
      <c r="A145" s="216"/>
      <c r="B145" s="875" t="s">
        <v>157</v>
      </c>
      <c r="C145" s="876" t="s">
        <v>236</v>
      </c>
      <c r="D145" s="877">
        <v>813.30200614494856</v>
      </c>
      <c r="E145" s="877">
        <v>87.836616663654468</v>
      </c>
      <c r="F145" s="878">
        <v>542.26911259714439</v>
      </c>
      <c r="G145" s="879">
        <v>1443.4077354057474</v>
      </c>
    </row>
    <row r="146" spans="1:7" x14ac:dyDescent="0.2">
      <c r="A146" s="216"/>
      <c r="B146" s="875" t="s">
        <v>159</v>
      </c>
      <c r="C146" s="876" t="s">
        <v>236</v>
      </c>
      <c r="D146" s="877">
        <v>4690.0415687692039</v>
      </c>
      <c r="E146" s="877">
        <v>600.9115759383094</v>
      </c>
      <c r="F146" s="878">
        <v>2850.991588348696</v>
      </c>
      <c r="G146" s="879">
        <v>8141.9447330562089</v>
      </c>
    </row>
    <row r="147" spans="1:7" x14ac:dyDescent="0.2">
      <c r="A147" s="216"/>
      <c r="B147" s="875" t="s">
        <v>538</v>
      </c>
      <c r="C147" s="876" t="s">
        <v>236</v>
      </c>
      <c r="D147" s="877">
        <v>7997.4697270919942</v>
      </c>
      <c r="E147" s="877">
        <v>1551.5091270859702</v>
      </c>
      <c r="F147" s="878">
        <v>4102.8796915476833</v>
      </c>
      <c r="G147" s="879">
        <v>13651.858545725647</v>
      </c>
    </row>
    <row r="148" spans="1:7" x14ac:dyDescent="0.2">
      <c r="A148" s="216"/>
      <c r="B148" s="875" t="s">
        <v>574</v>
      </c>
      <c r="C148" s="876" t="s">
        <v>237</v>
      </c>
      <c r="D148" s="877">
        <v>15465.451999999999</v>
      </c>
      <c r="E148" s="877">
        <v>10498.374107833337</v>
      </c>
      <c r="F148" s="878">
        <v>17599.039982166662</v>
      </c>
      <c r="G148" s="879">
        <v>43562.866089999996</v>
      </c>
    </row>
    <row r="149" spans="1:7" x14ac:dyDescent="0.2">
      <c r="A149" s="216"/>
      <c r="B149" s="875" t="s">
        <v>575</v>
      </c>
      <c r="C149" s="876" t="s">
        <v>237</v>
      </c>
      <c r="D149" s="877">
        <v>141906.33283999999</v>
      </c>
      <c r="E149" s="877">
        <v>165143.49486000001</v>
      </c>
      <c r="F149" s="878">
        <v>0</v>
      </c>
      <c r="G149" s="879">
        <v>307049.82770000002</v>
      </c>
    </row>
    <row r="150" spans="1:7" x14ac:dyDescent="0.2">
      <c r="A150" s="216"/>
      <c r="B150" s="875" t="s">
        <v>576</v>
      </c>
      <c r="C150" s="876" t="s">
        <v>237</v>
      </c>
      <c r="D150" s="877">
        <v>98393.251239999998</v>
      </c>
      <c r="E150" s="877">
        <v>112168.30622</v>
      </c>
      <c r="F150" s="878">
        <v>0</v>
      </c>
      <c r="G150" s="879">
        <v>210561.55745999998</v>
      </c>
    </row>
    <row r="151" spans="1:7" x14ac:dyDescent="0.2">
      <c r="A151" s="216"/>
      <c r="B151" s="875" t="s">
        <v>577</v>
      </c>
      <c r="C151" s="876" t="s">
        <v>237</v>
      </c>
      <c r="D151" s="877">
        <v>0.35599999999999998</v>
      </c>
      <c r="E151" s="877">
        <v>0.27767533336639405</v>
      </c>
      <c r="F151" s="878">
        <v>0.32443466663360598</v>
      </c>
      <c r="G151" s="879">
        <v>0.95811000000000002</v>
      </c>
    </row>
    <row r="152" spans="1:7" x14ac:dyDescent="0.2">
      <c r="A152" s="216"/>
      <c r="B152" s="875" t="s">
        <v>578</v>
      </c>
      <c r="C152" s="876" t="s">
        <v>237</v>
      </c>
      <c r="D152" s="877">
        <v>0</v>
      </c>
      <c r="E152" s="877">
        <v>1.2644600000000001</v>
      </c>
      <c r="F152" s="878">
        <v>0</v>
      </c>
      <c r="G152" s="879">
        <v>1.2644600000000001</v>
      </c>
    </row>
    <row r="153" spans="1:7" x14ac:dyDescent="0.2">
      <c r="A153" s="216"/>
      <c r="B153" s="875" t="s">
        <v>579</v>
      </c>
      <c r="C153" s="876" t="s">
        <v>237</v>
      </c>
      <c r="D153" s="877">
        <v>0</v>
      </c>
      <c r="E153" s="877">
        <v>27.7379</v>
      </c>
      <c r="F153" s="878">
        <v>0</v>
      </c>
      <c r="G153" s="879">
        <v>27.7379</v>
      </c>
    </row>
    <row r="154" spans="1:7" x14ac:dyDescent="0.2">
      <c r="A154" s="216"/>
      <c r="B154" s="875" t="s">
        <v>580</v>
      </c>
      <c r="C154" s="876" t="s">
        <v>237</v>
      </c>
      <c r="D154" s="877">
        <v>21692.86678</v>
      </c>
      <c r="E154" s="877">
        <v>2899.9203783335524</v>
      </c>
      <c r="F154" s="878">
        <v>5360.3499716664464</v>
      </c>
      <c r="G154" s="879">
        <v>29953.137129999996</v>
      </c>
    </row>
    <row r="155" spans="1:7" x14ac:dyDescent="0.2">
      <c r="A155" s="216"/>
      <c r="B155" s="875" t="s">
        <v>581</v>
      </c>
      <c r="C155" s="876" t="s">
        <v>237</v>
      </c>
      <c r="D155" s="877">
        <v>0</v>
      </c>
      <c r="E155" s="877">
        <v>25.049659999999999</v>
      </c>
      <c r="F155" s="878">
        <v>0</v>
      </c>
      <c r="G155" s="879">
        <v>25.049659999999999</v>
      </c>
    </row>
    <row r="156" spans="1:7" x14ac:dyDescent="0.2">
      <c r="A156" s="216"/>
      <c r="B156" s="875" t="s">
        <v>582</v>
      </c>
      <c r="C156" s="876" t="s">
        <v>237</v>
      </c>
      <c r="D156" s="877">
        <v>6783</v>
      </c>
      <c r="E156" s="877">
        <v>2146.2118607298444</v>
      </c>
      <c r="F156" s="878">
        <v>5099.9173192701555</v>
      </c>
      <c r="G156" s="879">
        <v>14029.12918</v>
      </c>
    </row>
    <row r="157" spans="1:7" x14ac:dyDescent="0.2">
      <c r="A157" s="216"/>
      <c r="B157" s="875" t="s">
        <v>539</v>
      </c>
      <c r="C157" s="876" t="s">
        <v>237</v>
      </c>
      <c r="D157" s="877">
        <v>8218</v>
      </c>
      <c r="E157" s="877">
        <v>6410.0399983277775</v>
      </c>
      <c r="F157" s="878">
        <v>6916.7228216722224</v>
      </c>
      <c r="G157" s="879">
        <v>21544.76282</v>
      </c>
    </row>
    <row r="158" spans="1:7" x14ac:dyDescent="0.2">
      <c r="A158" s="216"/>
      <c r="B158" s="875" t="s">
        <v>540</v>
      </c>
      <c r="C158" s="876" t="s">
        <v>237</v>
      </c>
      <c r="D158" s="877">
        <v>26591.737000000001</v>
      </c>
      <c r="E158" s="877">
        <v>1543.5035454878762</v>
      </c>
      <c r="F158" s="878">
        <v>8038.6121145121233</v>
      </c>
      <c r="G158" s="879">
        <v>36173.852659999997</v>
      </c>
    </row>
    <row r="159" spans="1:7" x14ac:dyDescent="0.2">
      <c r="A159" s="216"/>
      <c r="B159" s="875" t="s">
        <v>541</v>
      </c>
      <c r="C159" s="876" t="s">
        <v>237</v>
      </c>
      <c r="D159" s="877">
        <v>62968.004000000001</v>
      </c>
      <c r="E159" s="877">
        <v>10534.08823923608</v>
      </c>
      <c r="F159" s="878">
        <v>65113.94483076391</v>
      </c>
      <c r="G159" s="879">
        <v>138616.03706999999</v>
      </c>
    </row>
    <row r="160" spans="1:7" x14ac:dyDescent="0.2">
      <c r="A160" s="216"/>
      <c r="B160" s="875" t="s">
        <v>542</v>
      </c>
      <c r="C160" s="876" t="s">
        <v>237</v>
      </c>
      <c r="D160" s="877">
        <v>12287.027</v>
      </c>
      <c r="E160" s="877">
        <v>6757.8648645833346</v>
      </c>
      <c r="F160" s="878">
        <v>12896.258755416668</v>
      </c>
      <c r="G160" s="879">
        <v>31941.15062</v>
      </c>
    </row>
    <row r="161" spans="1:7" x14ac:dyDescent="0.2">
      <c r="A161" s="216"/>
      <c r="B161" s="875" t="s">
        <v>543</v>
      </c>
      <c r="C161" s="876" t="s">
        <v>237</v>
      </c>
      <c r="D161" s="877">
        <v>198006</v>
      </c>
      <c r="E161" s="877">
        <v>324207.75024000002</v>
      </c>
      <c r="F161" s="878">
        <v>0</v>
      </c>
      <c r="G161" s="879">
        <v>522213.75024000002</v>
      </c>
    </row>
    <row r="162" spans="1:7" x14ac:dyDescent="0.2">
      <c r="A162" s="216"/>
      <c r="B162" s="875" t="s">
        <v>544</v>
      </c>
      <c r="C162" s="876" t="s">
        <v>237</v>
      </c>
      <c r="D162" s="877">
        <v>55015.826000000001</v>
      </c>
      <c r="E162" s="877">
        <v>77778.624049999999</v>
      </c>
      <c r="F162" s="878">
        <v>0</v>
      </c>
      <c r="G162" s="879">
        <v>132794.45004999998</v>
      </c>
    </row>
    <row r="163" spans="1:7" x14ac:dyDescent="0.2">
      <c r="A163" s="216"/>
      <c r="B163" s="875" t="s">
        <v>545</v>
      </c>
      <c r="C163" s="876" t="s">
        <v>237</v>
      </c>
      <c r="D163" s="877">
        <v>458.30852000000004</v>
      </c>
      <c r="E163" s="877">
        <v>63.603018088888348</v>
      </c>
      <c r="F163" s="878">
        <v>1227.7576019111118</v>
      </c>
      <c r="G163" s="879">
        <v>1749.6691400000002</v>
      </c>
    </row>
    <row r="164" spans="1:7" x14ac:dyDescent="0.2">
      <c r="A164" s="216"/>
      <c r="B164" s="875" t="s">
        <v>546</v>
      </c>
      <c r="C164" s="876" t="s">
        <v>237</v>
      </c>
      <c r="D164" s="877">
        <v>314</v>
      </c>
      <c r="E164" s="877">
        <v>807.95402726027351</v>
      </c>
      <c r="F164" s="878">
        <v>3503.3066027397263</v>
      </c>
      <c r="G164" s="879">
        <v>4625.2606299999998</v>
      </c>
    </row>
    <row r="165" spans="1:7" x14ac:dyDescent="0.2">
      <c r="A165" s="216"/>
      <c r="B165" s="875" t="s">
        <v>547</v>
      </c>
      <c r="C165" s="876" t="s">
        <v>237</v>
      </c>
      <c r="D165" s="877">
        <v>2</v>
      </c>
      <c r="E165" s="877">
        <v>2.1488100000000001</v>
      </c>
      <c r="F165" s="878">
        <v>0</v>
      </c>
      <c r="G165" s="879">
        <v>4.1488100000000001</v>
      </c>
    </row>
    <row r="166" spans="1:7" x14ac:dyDescent="0.2">
      <c r="A166" s="216"/>
      <c r="B166" s="875" t="s">
        <v>548</v>
      </c>
      <c r="C166" s="876" t="s">
        <v>237</v>
      </c>
      <c r="D166" s="877">
        <v>21378.364610000001</v>
      </c>
      <c r="E166" s="877">
        <v>9406.4804146116694</v>
      </c>
      <c r="F166" s="878">
        <v>24417.655445388333</v>
      </c>
      <c r="G166" s="879">
        <v>55202.500469999999</v>
      </c>
    </row>
    <row r="167" spans="1:7" x14ac:dyDescent="0.2">
      <c r="A167" s="216"/>
      <c r="B167" s="875" t="s">
        <v>549</v>
      </c>
      <c r="C167" s="876" t="s">
        <v>237</v>
      </c>
      <c r="D167" s="877">
        <v>3460.998</v>
      </c>
      <c r="E167" s="877">
        <v>6084.8670700000002</v>
      </c>
      <c r="F167" s="878">
        <v>0</v>
      </c>
      <c r="G167" s="879">
        <v>9545.8650699999998</v>
      </c>
    </row>
    <row r="168" spans="1:7" x14ac:dyDescent="0.2">
      <c r="A168" s="216"/>
      <c r="B168" s="875" t="s">
        <v>550</v>
      </c>
      <c r="C168" s="876" t="s">
        <v>237</v>
      </c>
      <c r="D168" s="877">
        <v>226.792</v>
      </c>
      <c r="E168" s="877">
        <v>42.171479441395547</v>
      </c>
      <c r="F168" s="878">
        <v>210.70126055860447</v>
      </c>
      <c r="G168" s="879">
        <v>479.66473999999999</v>
      </c>
    </row>
    <row r="169" spans="1:7" x14ac:dyDescent="0.2">
      <c r="A169" s="216"/>
      <c r="B169" s="875" t="s">
        <v>551</v>
      </c>
      <c r="C169" s="876" t="s">
        <v>237</v>
      </c>
      <c r="D169" s="877">
        <v>11794.01</v>
      </c>
      <c r="E169" s="877">
        <v>10393.779047708331</v>
      </c>
      <c r="F169" s="878">
        <v>9758.314732291672</v>
      </c>
      <c r="G169" s="879">
        <v>31946.103780000005</v>
      </c>
    </row>
    <row r="170" spans="1:7" x14ac:dyDescent="0.2">
      <c r="A170" s="216"/>
      <c r="B170" s="875" t="s">
        <v>552</v>
      </c>
      <c r="C170" s="876" t="s">
        <v>237</v>
      </c>
      <c r="D170" s="877">
        <v>63</v>
      </c>
      <c r="E170" s="877">
        <v>0</v>
      </c>
      <c r="F170" s="878">
        <v>0</v>
      </c>
      <c r="G170" s="879">
        <v>63</v>
      </c>
    </row>
    <row r="171" spans="1:7" x14ac:dyDescent="0.2">
      <c r="A171" s="216"/>
      <c r="B171" s="875" t="s">
        <v>553</v>
      </c>
      <c r="C171" s="876" t="s">
        <v>237</v>
      </c>
      <c r="D171" s="877">
        <v>376</v>
      </c>
      <c r="E171" s="877">
        <v>558.83000000000004</v>
      </c>
      <c r="F171" s="878">
        <v>0</v>
      </c>
      <c r="G171" s="879">
        <v>934.83</v>
      </c>
    </row>
    <row r="172" spans="1:7" x14ac:dyDescent="0.2">
      <c r="A172" s="216"/>
      <c r="B172" s="875" t="s">
        <v>554</v>
      </c>
      <c r="C172" s="876" t="s">
        <v>237</v>
      </c>
      <c r="D172" s="877">
        <v>36325.000999999997</v>
      </c>
      <c r="E172" s="877">
        <v>38548.07637118749</v>
      </c>
      <c r="F172" s="878">
        <v>18755.052078812503</v>
      </c>
      <c r="G172" s="879">
        <v>93628.129449999979</v>
      </c>
    </row>
    <row r="173" spans="1:7" x14ac:dyDescent="0.2">
      <c r="A173" s="216"/>
      <c r="B173" s="875" t="s">
        <v>555</v>
      </c>
      <c r="C173" s="876" t="s">
        <v>237</v>
      </c>
      <c r="D173" s="877">
        <v>7.0000000000000001E-3</v>
      </c>
      <c r="E173" s="877">
        <v>242.21740944241483</v>
      </c>
      <c r="F173" s="878">
        <v>1.0390557585205478E-2</v>
      </c>
      <c r="G173" s="879">
        <v>242.23480000000004</v>
      </c>
    </row>
    <row r="174" spans="1:7" x14ac:dyDescent="0.2">
      <c r="A174" s="216"/>
      <c r="B174" s="875" t="s">
        <v>556</v>
      </c>
      <c r="C174" s="876" t="s">
        <v>237</v>
      </c>
      <c r="D174" s="877">
        <v>0</v>
      </c>
      <c r="E174" s="877">
        <v>501.22017</v>
      </c>
      <c r="F174" s="878">
        <v>0</v>
      </c>
      <c r="G174" s="879">
        <v>501.22017</v>
      </c>
    </row>
    <row r="175" spans="1:7" x14ac:dyDescent="0.2">
      <c r="A175" s="216"/>
      <c r="B175" s="875" t="s">
        <v>557</v>
      </c>
      <c r="C175" s="876" t="s">
        <v>237</v>
      </c>
      <c r="D175" s="877">
        <v>0</v>
      </c>
      <c r="E175" s="877">
        <v>15.681520000000001</v>
      </c>
      <c r="F175" s="878">
        <v>0</v>
      </c>
      <c r="G175" s="879">
        <v>15.681520000000001</v>
      </c>
    </row>
    <row r="176" spans="1:7" x14ac:dyDescent="0.2">
      <c r="A176" s="216"/>
      <c r="B176" s="875" t="s">
        <v>558</v>
      </c>
      <c r="C176" s="876" t="s">
        <v>237</v>
      </c>
      <c r="D176" s="877">
        <v>2186</v>
      </c>
      <c r="E176" s="877">
        <v>3803.63652</v>
      </c>
      <c r="F176" s="878">
        <v>0</v>
      </c>
      <c r="G176" s="879">
        <v>5989.63652</v>
      </c>
    </row>
    <row r="177" spans="1:13" x14ac:dyDescent="0.2">
      <c r="A177" s="216"/>
      <c r="B177" s="875" t="s">
        <v>559</v>
      </c>
      <c r="C177" s="876" t="s">
        <v>237</v>
      </c>
      <c r="D177" s="877">
        <v>8614.9989999999998</v>
      </c>
      <c r="E177" s="877">
        <v>8329.6271581180554</v>
      </c>
      <c r="F177" s="878">
        <v>5983.1766318819436</v>
      </c>
      <c r="G177" s="879">
        <v>22927.802789999998</v>
      </c>
    </row>
    <row r="178" spans="1:13" x14ac:dyDescent="0.2">
      <c r="A178" s="216"/>
      <c r="B178" s="875" t="s">
        <v>560</v>
      </c>
      <c r="C178" s="876" t="s">
        <v>237</v>
      </c>
      <c r="D178" s="877">
        <v>0</v>
      </c>
      <c r="E178" s="877">
        <v>14.02309</v>
      </c>
      <c r="F178" s="878">
        <v>0</v>
      </c>
      <c r="G178" s="879">
        <v>14.02309</v>
      </c>
    </row>
    <row r="179" spans="1:13" x14ac:dyDescent="0.2">
      <c r="A179" s="216"/>
      <c r="B179" s="875" t="s">
        <v>561</v>
      </c>
      <c r="C179" s="876" t="s">
        <v>237</v>
      </c>
      <c r="D179" s="877">
        <v>10520.001</v>
      </c>
      <c r="E179" s="877">
        <v>16687.351585812499</v>
      </c>
      <c r="F179" s="878">
        <v>1060.9859341875001</v>
      </c>
      <c r="G179" s="879">
        <v>28268.338520000001</v>
      </c>
    </row>
    <row r="180" spans="1:13" x14ac:dyDescent="0.2">
      <c r="A180" s="216"/>
      <c r="B180" s="875" t="s">
        <v>562</v>
      </c>
      <c r="C180" s="876" t="s">
        <v>237</v>
      </c>
      <c r="D180" s="877">
        <v>0</v>
      </c>
      <c r="E180" s="877">
        <v>41.03004</v>
      </c>
      <c r="F180" s="878">
        <v>0</v>
      </c>
      <c r="G180" s="879">
        <v>41.03004</v>
      </c>
    </row>
    <row r="181" spans="1:13" x14ac:dyDescent="0.2">
      <c r="A181" s="216"/>
      <c r="B181" s="875" t="s">
        <v>563</v>
      </c>
      <c r="C181" s="876" t="s">
        <v>237</v>
      </c>
      <c r="D181" s="877">
        <v>0</v>
      </c>
      <c r="E181" s="877">
        <v>1.87</v>
      </c>
      <c r="F181" s="878">
        <v>0</v>
      </c>
      <c r="G181" s="879">
        <v>1.87</v>
      </c>
    </row>
    <row r="182" spans="1:13" ht="13.5" thickBot="1" x14ac:dyDescent="0.25">
      <c r="B182" s="888"/>
      <c r="C182" s="889"/>
      <c r="D182" s="877"/>
      <c r="E182" s="904"/>
      <c r="F182" s="905"/>
      <c r="G182" s="898"/>
    </row>
    <row r="183" spans="1:13" s="501" customFormat="1" ht="17.25" thickTop="1" thickBot="1" x14ac:dyDescent="0.3">
      <c r="B183" s="1241" t="s">
        <v>304</v>
      </c>
      <c r="C183" s="1242"/>
      <c r="D183" s="407">
        <f>+D61+D17+D34</f>
        <v>1228726.0571899035</v>
      </c>
      <c r="E183" s="408">
        <f>+E61+E17+E34</f>
        <v>1016765.5298411206</v>
      </c>
      <c r="F183" s="409">
        <f>+F61+F17+F34</f>
        <v>582049.09572864184</v>
      </c>
      <c r="G183" s="410">
        <f>+D183+E183+F183</f>
        <v>2827540.6827596659</v>
      </c>
      <c r="H183" s="48"/>
      <c r="I183" s="48"/>
      <c r="J183" s="48"/>
      <c r="K183" s="48"/>
      <c r="L183" s="48"/>
      <c r="M183" s="48"/>
    </row>
    <row r="184" spans="1:13" ht="13.5" thickTop="1" x14ac:dyDescent="0.2">
      <c r="B184" s="218"/>
      <c r="C184" s="218"/>
      <c r="D184" s="209"/>
      <c r="E184" s="209"/>
      <c r="F184" s="209"/>
      <c r="G184" s="209"/>
    </row>
    <row r="185" spans="1:13" x14ac:dyDescent="0.2">
      <c r="B185" s="1240" t="s">
        <v>369</v>
      </c>
      <c r="C185" s="1240"/>
      <c r="D185" s="1240"/>
      <c r="E185" s="1240"/>
      <c r="F185" s="1240"/>
      <c r="G185" s="1240"/>
    </row>
    <row r="186" spans="1:13" x14ac:dyDescent="0.2">
      <c r="B186" s="1240" t="s">
        <v>486</v>
      </c>
      <c r="C186" s="1240"/>
      <c r="D186" s="1240"/>
      <c r="E186" s="1240"/>
      <c r="F186" s="1240"/>
      <c r="G186" s="1240"/>
    </row>
    <row r="187" spans="1:13" x14ac:dyDescent="0.2">
      <c r="B187" s="219"/>
      <c r="C187" s="219"/>
      <c r="D187" s="219"/>
      <c r="E187" s="219"/>
      <c r="F187" s="219"/>
      <c r="G187" s="1078"/>
    </row>
    <row r="188" spans="1:13" x14ac:dyDescent="0.2">
      <c r="G188" s="78"/>
    </row>
    <row r="189" spans="1:13" x14ac:dyDescent="0.2">
      <c r="G189" s="78"/>
    </row>
    <row r="190" spans="1:13" x14ac:dyDescent="0.2">
      <c r="G190" s="220"/>
    </row>
    <row r="191" spans="1:13" x14ac:dyDescent="0.2">
      <c r="D191" s="220"/>
      <c r="E191" s="220"/>
      <c r="F191" s="220"/>
      <c r="G191" s="220"/>
    </row>
    <row r="192" spans="1:13" x14ac:dyDescent="0.2">
      <c r="D192" s="221"/>
      <c r="E192" s="221"/>
      <c r="F192" s="221"/>
      <c r="G192" s="221"/>
    </row>
    <row r="193" spans="4:7" x14ac:dyDescent="0.2">
      <c r="D193" s="220"/>
      <c r="E193" s="220"/>
      <c r="F193" s="220"/>
      <c r="G193" s="220"/>
    </row>
  </sheetData>
  <mergeCells count="19">
    <mergeCell ref="B6:G6"/>
    <mergeCell ref="B7:G7"/>
    <mergeCell ref="B11:B15"/>
    <mergeCell ref="C11:C15"/>
    <mergeCell ref="D11:D15"/>
    <mergeCell ref="E11:E15"/>
    <mergeCell ref="F11:F15"/>
    <mergeCell ref="G11:G15"/>
    <mergeCell ref="B186:G186"/>
    <mergeCell ref="B183:C183"/>
    <mergeCell ref="B185:G185"/>
    <mergeCell ref="B90:G90"/>
    <mergeCell ref="B91:G91"/>
    <mergeCell ref="B95:B99"/>
    <mergeCell ref="C95:C99"/>
    <mergeCell ref="D95:D99"/>
    <mergeCell ref="E95:E99"/>
    <mergeCell ref="F95:F99"/>
    <mergeCell ref="G95:G99"/>
  </mergeCells>
  <hyperlinks>
    <hyperlink ref="A1" location="INDICE!A1" display="Indice"/>
  </hyperlinks>
  <printOptions horizontalCentered="1"/>
  <pageMargins left="0.39370078740157483" right="0.39370078740157483" top="0.19685039370078741" bottom="0.19685039370078741" header="0.15748031496062992" footer="0"/>
  <pageSetup paperSize="9" scale="63" fitToHeight="2" orientation="portrait" r:id="rId1"/>
  <headerFooter scaleWithDoc="0">
    <oddFooter>&amp;R&amp;A</oddFooter>
  </headerFooter>
  <rowBreaks count="1" manualBreakCount="1">
    <brk id="85"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rgb="FF00B050"/>
    <pageSetUpPr fitToPage="1"/>
  </sheetPr>
  <dimension ref="A1:K100"/>
  <sheetViews>
    <sheetView showGridLines="0" showRuler="0" zoomScale="85" zoomScaleNormal="85" zoomScaleSheetLayoutView="85" workbookViewId="0"/>
  </sheetViews>
  <sheetFormatPr baseColWidth="10" defaultColWidth="11.42578125" defaultRowHeight="12.75" x14ac:dyDescent="0.2"/>
  <cols>
    <col min="1" max="1" width="6.85546875" style="48" customWidth="1"/>
    <col min="2" max="2" width="98.42578125" style="48" customWidth="1"/>
    <col min="3" max="3" width="18" style="48" customWidth="1"/>
    <col min="4" max="4" width="17.28515625" style="48" bestFit="1" customWidth="1"/>
    <col min="5" max="5" width="17.28515625" style="48" customWidth="1"/>
    <col min="6" max="7" width="17.28515625" style="48" bestFit="1" customWidth="1"/>
    <col min="8" max="16384" width="11.42578125" style="48"/>
  </cols>
  <sheetData>
    <row r="1" spans="1:10" ht="15" x14ac:dyDescent="0.25">
      <c r="A1" s="1003" t="s">
        <v>238</v>
      </c>
      <c r="B1" s="502"/>
    </row>
    <row r="2" spans="1:10" ht="15" customHeight="1" x14ac:dyDescent="0.25">
      <c r="A2" s="1003"/>
      <c r="B2" s="474" t="s">
        <v>874</v>
      </c>
    </row>
    <row r="3" spans="1:10" ht="15" customHeight="1" x14ac:dyDescent="0.25">
      <c r="A3" s="502"/>
      <c r="B3" s="349" t="s">
        <v>332</v>
      </c>
    </row>
    <row r="4" spans="1:10" s="516" customFormat="1" x14ac:dyDescent="0.2">
      <c r="B4" s="470"/>
      <c r="H4" s="48"/>
      <c r="I4" s="48"/>
      <c r="J4" s="48"/>
    </row>
    <row r="5" spans="1:10" s="516" customFormat="1" x14ac:dyDescent="0.2">
      <c r="B5" s="470"/>
      <c r="H5" s="48"/>
      <c r="I5" s="48"/>
      <c r="J5" s="48"/>
    </row>
    <row r="6" spans="1:10" ht="17.25" x14ac:dyDescent="0.2">
      <c r="B6" s="1185" t="s">
        <v>614</v>
      </c>
      <c r="C6" s="1185"/>
      <c r="D6" s="1185"/>
      <c r="E6" s="1185"/>
      <c r="F6" s="1185"/>
      <c r="G6" s="1185"/>
    </row>
    <row r="7" spans="1:10" ht="15" x14ac:dyDescent="0.2">
      <c r="B7" s="1210" t="s">
        <v>240</v>
      </c>
      <c r="C7" s="1210"/>
      <c r="D7" s="1210"/>
      <c r="E7" s="1210"/>
      <c r="F7" s="1210"/>
      <c r="G7" s="1210"/>
    </row>
    <row r="8" spans="1:10" s="516" customFormat="1" x14ac:dyDescent="0.2">
      <c r="B8" s="470"/>
      <c r="H8" s="48"/>
      <c r="I8" s="48"/>
      <c r="J8" s="48"/>
    </row>
    <row r="9" spans="1:10" s="516" customFormat="1" x14ac:dyDescent="0.2">
      <c r="B9" s="54"/>
      <c r="H9" s="48"/>
      <c r="I9" s="48"/>
      <c r="J9" s="48"/>
    </row>
    <row r="10" spans="1:10" ht="14.25" customHeight="1" thickBot="1" x14ac:dyDescent="0.25">
      <c r="B10" s="348" t="s">
        <v>241</v>
      </c>
    </row>
    <row r="11" spans="1:10" ht="24" customHeight="1" thickTop="1" thickBot="1" x14ac:dyDescent="0.25">
      <c r="B11" s="1278" t="s">
        <v>242</v>
      </c>
      <c r="C11" s="1281">
        <v>2017</v>
      </c>
      <c r="D11" s="1282"/>
      <c r="E11" s="1283"/>
      <c r="F11" s="1284">
        <v>2018</v>
      </c>
      <c r="G11" s="1285"/>
    </row>
    <row r="12" spans="1:10" ht="33" customHeight="1" thickTop="1" thickBot="1" x14ac:dyDescent="0.25">
      <c r="B12" s="1279"/>
      <c r="C12" s="547" t="s">
        <v>641</v>
      </c>
      <c r="D12" s="547" t="s">
        <v>688</v>
      </c>
      <c r="E12" s="547" t="s">
        <v>704</v>
      </c>
      <c r="F12" s="547" t="s">
        <v>787</v>
      </c>
      <c r="G12" s="547" t="s">
        <v>882</v>
      </c>
    </row>
    <row r="13" spans="1:10" ht="12.75" customHeight="1" thickTop="1" x14ac:dyDescent="0.2">
      <c r="B13" s="76"/>
      <c r="C13" s="187"/>
      <c r="D13" s="187"/>
      <c r="E13" s="187"/>
      <c r="F13" s="187"/>
      <c r="G13" s="187"/>
    </row>
    <row r="14" spans="1:10" ht="17.25" x14ac:dyDescent="0.2">
      <c r="B14" s="548" t="s">
        <v>476</v>
      </c>
      <c r="C14" s="400">
        <f>+C17+C72</f>
        <v>307295578.67046469</v>
      </c>
      <c r="D14" s="400">
        <f>+D17+D72</f>
        <v>319422960.50922936</v>
      </c>
      <c r="E14" s="400">
        <f>+E17+E72</f>
        <v>334706966.55737936</v>
      </c>
      <c r="F14" s="400">
        <f>+F17+F72</f>
        <v>345409533.58307028</v>
      </c>
      <c r="G14" s="400">
        <f>+G17+G72</f>
        <v>340581942.97921795</v>
      </c>
      <c r="H14" s="78"/>
      <c r="I14" s="78"/>
      <c r="J14" s="78"/>
    </row>
    <row r="15" spans="1:10" ht="13.5" thickBot="1" x14ac:dyDescent="0.25">
      <c r="B15" s="81"/>
      <c r="C15" s="81"/>
      <c r="D15" s="81"/>
      <c r="E15" s="81"/>
      <c r="F15" s="81"/>
      <c r="G15" s="81"/>
    </row>
    <row r="16" spans="1:10" ht="12.75" customHeight="1" thickTop="1" x14ac:dyDescent="0.2">
      <c r="B16" s="76"/>
      <c r="C16" s="187"/>
      <c r="D16" s="187"/>
      <c r="E16" s="187"/>
      <c r="F16" s="187"/>
      <c r="G16" s="187"/>
    </row>
    <row r="17" spans="2:10" s="501" customFormat="1" ht="15.75" x14ac:dyDescent="0.25">
      <c r="B17" s="411" t="s">
        <v>473</v>
      </c>
      <c r="C17" s="485">
        <f>+C20+C52+C59+C64</f>
        <v>293789325.34654278</v>
      </c>
      <c r="D17" s="485">
        <f>+D20+D52+D59+D64</f>
        <v>305708206.86775881</v>
      </c>
      <c r="E17" s="485">
        <f>+E20+E52+E59+E64</f>
        <v>320934783.31191218</v>
      </c>
      <c r="F17" s="485">
        <f>+F20+F52+F59+F64</f>
        <v>331481172.71445286</v>
      </c>
      <c r="G17" s="485">
        <f>+G20+G52+G59+G64</f>
        <v>327166738.36676025</v>
      </c>
      <c r="H17" s="78"/>
      <c r="I17" s="78"/>
      <c r="J17" s="78"/>
    </row>
    <row r="18" spans="2:10" ht="13.5" thickBot="1" x14ac:dyDescent="0.25">
      <c r="B18" s="81"/>
      <c r="C18" s="81"/>
      <c r="D18" s="202"/>
      <c r="E18" s="202"/>
      <c r="F18" s="202"/>
      <c r="G18" s="202"/>
    </row>
    <row r="19" spans="2:10" ht="18" customHeight="1" thickTop="1" x14ac:dyDescent="0.2">
      <c r="B19" s="173"/>
      <c r="C19" s="188"/>
      <c r="D19" s="188"/>
      <c r="E19" s="188"/>
      <c r="F19" s="188"/>
      <c r="G19" s="188"/>
    </row>
    <row r="20" spans="2:10" s="501" customFormat="1" ht="15.75" x14ac:dyDescent="0.25">
      <c r="B20" s="665" t="s">
        <v>458</v>
      </c>
      <c r="C20" s="666">
        <f>+C22+C26+C28+C50</f>
        <v>251690412.86701396</v>
      </c>
      <c r="D20" s="666">
        <f>+D22+D26+D28+D50</f>
        <v>265150800.96766216</v>
      </c>
      <c r="E20" s="666">
        <f>+E22+E26+E28+E50</f>
        <v>278413658.05015337</v>
      </c>
      <c r="F20" s="666">
        <f>+F22+F26+F28+F50</f>
        <v>290319927.44374079</v>
      </c>
      <c r="G20" s="666">
        <f>+G22+G26+G28+G50</f>
        <v>289401647.23057759</v>
      </c>
      <c r="H20" s="78"/>
      <c r="I20" s="78"/>
      <c r="J20" s="78"/>
    </row>
    <row r="21" spans="2:10" ht="17.25" customHeight="1" x14ac:dyDescent="0.2">
      <c r="B21" s="173"/>
      <c r="C21" s="68"/>
      <c r="D21" s="68"/>
      <c r="E21" s="68"/>
      <c r="F21" s="68"/>
      <c r="G21" s="68"/>
    </row>
    <row r="22" spans="2:10" s="502" customFormat="1" ht="15" x14ac:dyDescent="0.25">
      <c r="B22" s="495" t="s">
        <v>333</v>
      </c>
      <c r="C22" s="363">
        <f>+C23+C24</f>
        <v>204098322.53272843</v>
      </c>
      <c r="D22" s="363">
        <f>+D23+D24</f>
        <v>212425912.72566938</v>
      </c>
      <c r="E22" s="363">
        <f>+E23+E24</f>
        <v>221925928.71134457</v>
      </c>
      <c r="F22" s="363">
        <f>+F23+F24</f>
        <v>235185573.68794775</v>
      </c>
      <c r="G22" s="363">
        <f>+G23+G24</f>
        <v>226083788.3132956</v>
      </c>
      <c r="H22" s="78"/>
      <c r="I22" s="78"/>
      <c r="J22" s="78"/>
    </row>
    <row r="23" spans="2:10" x14ac:dyDescent="0.2">
      <c r="B23" s="358" t="s">
        <v>296</v>
      </c>
      <c r="C23" s="364">
        <v>53320663.104925878</v>
      </c>
      <c r="D23" s="364">
        <v>52454947.685836151</v>
      </c>
      <c r="E23" s="364">
        <v>56591639.393194385</v>
      </c>
      <c r="F23" s="364">
        <v>58326855.51326789</v>
      </c>
      <c r="G23" s="364">
        <v>48279605.915080503</v>
      </c>
      <c r="H23" s="78"/>
      <c r="I23" s="78"/>
      <c r="J23" s="78"/>
    </row>
    <row r="24" spans="2:10" x14ac:dyDescent="0.2">
      <c r="B24" s="365" t="s">
        <v>120</v>
      </c>
      <c r="C24" s="364">
        <v>150777659.42780256</v>
      </c>
      <c r="D24" s="364">
        <v>159970965.03983322</v>
      </c>
      <c r="E24" s="364">
        <v>165334289.31815019</v>
      </c>
      <c r="F24" s="364">
        <v>176858718.17467988</v>
      </c>
      <c r="G24" s="364">
        <v>177804182.39821512</v>
      </c>
      <c r="H24" s="78"/>
      <c r="I24" s="78"/>
      <c r="J24" s="78"/>
    </row>
    <row r="25" spans="2:10" x14ac:dyDescent="0.2">
      <c r="B25" s="191"/>
      <c r="C25" s="192"/>
      <c r="D25" s="192"/>
      <c r="E25" s="192"/>
      <c r="F25" s="192"/>
      <c r="G25" s="192"/>
    </row>
    <row r="26" spans="2:10" s="502" customFormat="1" ht="15" x14ac:dyDescent="0.25">
      <c r="B26" s="495" t="s">
        <v>484</v>
      </c>
      <c r="C26" s="363">
        <v>4351183.8843518421</v>
      </c>
      <c r="D26" s="363">
        <v>10106889.379683981</v>
      </c>
      <c r="E26" s="363">
        <v>11089306.637556639</v>
      </c>
      <c r="F26" s="363">
        <v>10837842.76643</v>
      </c>
      <c r="G26" s="363">
        <v>9829281.60341</v>
      </c>
      <c r="H26" s="78"/>
      <c r="I26" s="78"/>
      <c r="J26" s="78"/>
    </row>
    <row r="27" spans="2:10" x14ac:dyDescent="0.2">
      <c r="B27" s="191"/>
      <c r="C27" s="192"/>
      <c r="D27" s="192"/>
      <c r="E27" s="192"/>
      <c r="F27" s="192"/>
      <c r="G27" s="192"/>
    </row>
    <row r="28" spans="2:10" s="502" customFormat="1" ht="15" x14ac:dyDescent="0.25">
      <c r="B28" s="495" t="s">
        <v>55</v>
      </c>
      <c r="C28" s="363">
        <f>+C30+C32+C42+C44+C46+C48</f>
        <v>31562140.296365593</v>
      </c>
      <c r="D28" s="363">
        <f>+D30+D32+D42+D44+D46+D48</f>
        <v>31580541.375141997</v>
      </c>
      <c r="E28" s="363">
        <f>+E30+E32+E42+E44+E46+E48</f>
        <v>35216896.990436263</v>
      </c>
      <c r="F28" s="363">
        <f>+F30+F32+F42+F44+F46+F48</f>
        <v>34807003.311872281</v>
      </c>
      <c r="G28" s="363">
        <f>+G30+G32+G42+G44+G46+G48</f>
        <v>46460231.790219523</v>
      </c>
      <c r="H28" s="78"/>
      <c r="I28" s="78"/>
      <c r="J28" s="78"/>
    </row>
    <row r="29" spans="2:10" x14ac:dyDescent="0.2">
      <c r="B29" s="175"/>
      <c r="C29" s="192"/>
      <c r="D29" s="192"/>
      <c r="E29" s="192"/>
      <c r="F29" s="192"/>
      <c r="G29" s="192"/>
    </row>
    <row r="30" spans="2:10" x14ac:dyDescent="0.2">
      <c r="B30" s="366" t="s">
        <v>410</v>
      </c>
      <c r="C30" s="361">
        <v>1378210.6602620669</v>
      </c>
      <c r="D30" s="361">
        <v>1377482.4070242867</v>
      </c>
      <c r="E30" s="361">
        <v>1139312.8910763143</v>
      </c>
      <c r="F30" s="361">
        <v>1136232.354304503</v>
      </c>
      <c r="G30" s="361">
        <v>705583.93084076827</v>
      </c>
      <c r="H30" s="78"/>
      <c r="I30" s="78"/>
      <c r="J30" s="78"/>
    </row>
    <row r="31" spans="2:10" x14ac:dyDescent="0.2">
      <c r="B31" s="173"/>
      <c r="C31" s="361"/>
      <c r="D31" s="361"/>
      <c r="E31" s="361"/>
      <c r="F31" s="361"/>
      <c r="G31" s="361"/>
    </row>
    <row r="32" spans="2:10" x14ac:dyDescent="0.2">
      <c r="B32" s="366" t="s">
        <v>294</v>
      </c>
      <c r="C32" s="361">
        <f>SUM(C33:C40)</f>
        <v>20090320.125571728</v>
      </c>
      <c r="D32" s="361">
        <f t="shared" ref="D32:G32" si="0">SUM(D33:D40)</f>
        <v>20181290.935801458</v>
      </c>
      <c r="E32" s="361">
        <f t="shared" si="0"/>
        <v>21326953.426304579</v>
      </c>
      <c r="F32" s="361">
        <f t="shared" si="0"/>
        <v>20974579.871303156</v>
      </c>
      <c r="G32" s="361">
        <f t="shared" si="0"/>
        <v>35765389.596090734</v>
      </c>
      <c r="H32" s="78"/>
      <c r="I32" s="78"/>
      <c r="J32" s="78"/>
    </row>
    <row r="33" spans="2:11" x14ac:dyDescent="0.2">
      <c r="B33" s="358" t="s">
        <v>701</v>
      </c>
      <c r="C33" s="667">
        <v>0</v>
      </c>
      <c r="D33" s="667">
        <v>0</v>
      </c>
      <c r="E33" s="667">
        <v>2625</v>
      </c>
      <c r="F33" s="364">
        <v>2625</v>
      </c>
      <c r="G33" s="364">
        <v>2625</v>
      </c>
      <c r="H33" s="78"/>
      <c r="I33" s="78"/>
      <c r="J33" s="78"/>
    </row>
    <row r="34" spans="2:11" x14ac:dyDescent="0.2">
      <c r="B34" s="358" t="s">
        <v>290</v>
      </c>
      <c r="C34" s="364">
        <v>6016209.5128708929</v>
      </c>
      <c r="D34" s="364">
        <v>6084112.16193897</v>
      </c>
      <c r="E34" s="364">
        <v>6327847.5143227214</v>
      </c>
      <c r="F34" s="364">
        <v>6188641.8009987688</v>
      </c>
      <c r="G34" s="364">
        <v>6222467.1048149318</v>
      </c>
      <c r="H34" s="78"/>
      <c r="I34" s="78"/>
      <c r="J34" s="78"/>
    </row>
    <row r="35" spans="2:11" x14ac:dyDescent="0.2">
      <c r="B35" s="358" t="s">
        <v>289</v>
      </c>
      <c r="C35" s="364">
        <v>11277396.079278002</v>
      </c>
      <c r="D35" s="364">
        <v>11183517.468518</v>
      </c>
      <c r="E35" s="364">
        <v>11778010.640657999</v>
      </c>
      <c r="F35" s="364">
        <v>11579722.163038</v>
      </c>
      <c r="G35" s="364">
        <v>11469277.239768</v>
      </c>
      <c r="H35" s="78"/>
      <c r="I35" s="78"/>
      <c r="J35" s="78"/>
    </row>
    <row r="36" spans="2:11" x14ac:dyDescent="0.2">
      <c r="B36" s="358" t="s">
        <v>291</v>
      </c>
      <c r="C36" s="364">
        <v>83437.407950000008</v>
      </c>
      <c r="D36" s="364">
        <v>85367.109169999996</v>
      </c>
      <c r="E36" s="364">
        <v>114918.30772</v>
      </c>
      <c r="F36" s="364">
        <v>114199.04356999999</v>
      </c>
      <c r="G36" s="364">
        <v>119412.39567</v>
      </c>
      <c r="H36" s="78"/>
      <c r="I36" s="78"/>
      <c r="J36" s="78"/>
    </row>
    <row r="37" spans="2:11" x14ac:dyDescent="0.2">
      <c r="B37" s="358" t="s">
        <v>292</v>
      </c>
      <c r="C37" s="364">
        <v>41787.213392835794</v>
      </c>
      <c r="D37" s="364">
        <v>42849.829754488201</v>
      </c>
      <c r="E37" s="364">
        <v>44792.626283856793</v>
      </c>
      <c r="F37" s="364">
        <v>47992.486306388302</v>
      </c>
      <c r="G37" s="364">
        <v>44358.566629209599</v>
      </c>
      <c r="H37" s="78"/>
      <c r="I37" s="78"/>
      <c r="J37" s="78"/>
    </row>
    <row r="38" spans="2:11" x14ac:dyDescent="0.2">
      <c r="B38" s="358" t="s">
        <v>305</v>
      </c>
      <c r="C38" s="364">
        <v>2664778.9279999998</v>
      </c>
      <c r="D38" s="364">
        <v>2774868.9396899999</v>
      </c>
      <c r="E38" s="364">
        <v>3038705.0700100004</v>
      </c>
      <c r="F38" s="364">
        <v>3015245.99321</v>
      </c>
      <c r="G38" s="364">
        <v>2964048.6321300003</v>
      </c>
      <c r="H38" s="78"/>
      <c r="I38" s="78"/>
      <c r="J38" s="78"/>
    </row>
    <row r="39" spans="2:11" x14ac:dyDescent="0.2">
      <c r="B39" s="358" t="s">
        <v>608</v>
      </c>
      <c r="C39" s="364">
        <v>6710.9840800000002</v>
      </c>
      <c r="D39" s="364">
        <v>10575.426730000001</v>
      </c>
      <c r="E39" s="364">
        <v>20054.267309999999</v>
      </c>
      <c r="F39" s="364">
        <v>26153.384180000001</v>
      </c>
      <c r="G39" s="364">
        <v>32116.082760000001</v>
      </c>
      <c r="H39" s="78"/>
      <c r="I39" s="78"/>
      <c r="J39" s="78"/>
    </row>
    <row r="40" spans="2:11" x14ac:dyDescent="0.2">
      <c r="B40" s="358" t="s">
        <v>879</v>
      </c>
      <c r="C40" s="857" t="s">
        <v>736</v>
      </c>
      <c r="D40" s="857" t="s">
        <v>736</v>
      </c>
      <c r="E40" s="857" t="s">
        <v>736</v>
      </c>
      <c r="F40" s="857" t="s">
        <v>736</v>
      </c>
      <c r="G40" s="364">
        <v>14911084.574318599</v>
      </c>
      <c r="H40" s="78"/>
      <c r="I40" s="78"/>
      <c r="J40" s="78"/>
    </row>
    <row r="41" spans="2:11" x14ac:dyDescent="0.2">
      <c r="B41" s="193"/>
      <c r="C41" s="194"/>
      <c r="D41" s="194"/>
      <c r="E41" s="194"/>
      <c r="F41" s="194"/>
      <c r="G41" s="194"/>
    </row>
    <row r="42" spans="2:11" x14ac:dyDescent="0.2">
      <c r="B42" s="366" t="s">
        <v>293</v>
      </c>
      <c r="C42" s="361">
        <v>7330075.8789612949</v>
      </c>
      <c r="D42" s="361">
        <v>7606670.8240106273</v>
      </c>
      <c r="E42" s="361">
        <v>8280375.9123714259</v>
      </c>
      <c r="F42" s="361">
        <v>8515332.644315403</v>
      </c>
      <c r="G42" s="361">
        <v>6786474.7928380342</v>
      </c>
      <c r="H42" s="78"/>
      <c r="I42" s="78"/>
      <c r="J42" s="78"/>
    </row>
    <row r="43" spans="2:11" x14ac:dyDescent="0.2">
      <c r="B43" s="195"/>
      <c r="C43" s="189"/>
      <c r="D43" s="189"/>
      <c r="E43" s="189"/>
      <c r="F43" s="189"/>
      <c r="G43" s="189"/>
    </row>
    <row r="44" spans="2:11" x14ac:dyDescent="0.2">
      <c r="B44" s="196" t="s">
        <v>395</v>
      </c>
      <c r="C44" s="361">
        <v>531234.51511268946</v>
      </c>
      <c r="D44" s="361">
        <v>274743.22424204298</v>
      </c>
      <c r="E44" s="361">
        <v>2434136.0203362186</v>
      </c>
      <c r="F44" s="361">
        <v>2243140.0443518916</v>
      </c>
      <c r="G44" s="361">
        <v>1565232.853293716</v>
      </c>
      <c r="H44" s="78"/>
      <c r="I44" s="78"/>
      <c r="J44" s="78"/>
    </row>
    <row r="45" spans="2:11" x14ac:dyDescent="0.2">
      <c r="B45" s="173"/>
      <c r="C45" s="189"/>
      <c r="D45" s="189"/>
      <c r="E45" s="189"/>
      <c r="F45" s="189"/>
      <c r="G45" s="189"/>
    </row>
    <row r="46" spans="2:11" x14ac:dyDescent="0.2">
      <c r="B46" s="366" t="s">
        <v>389</v>
      </c>
      <c r="C46" s="361">
        <v>1359817.8576501927</v>
      </c>
      <c r="D46" s="361">
        <v>1297841.0739674717</v>
      </c>
      <c r="E46" s="361">
        <v>1238730.7538064281</v>
      </c>
      <c r="F46" s="361">
        <v>1182111.8297492065</v>
      </c>
      <c r="G46" s="361">
        <v>1068598.6271293594</v>
      </c>
      <c r="H46" s="78"/>
      <c r="I46" s="78"/>
      <c r="J46" s="78"/>
    </row>
    <row r="47" spans="2:11" x14ac:dyDescent="0.2">
      <c r="B47" s="173"/>
      <c r="C47" s="189"/>
      <c r="D47" s="189"/>
      <c r="E47" s="189"/>
      <c r="F47" s="189"/>
      <c r="G47" s="189"/>
    </row>
    <row r="48" spans="2:11" x14ac:dyDescent="0.2">
      <c r="B48" s="366" t="s">
        <v>417</v>
      </c>
      <c r="C48" s="361">
        <v>872481.25880761805</v>
      </c>
      <c r="D48" s="361">
        <v>842512.91009610915</v>
      </c>
      <c r="E48" s="361">
        <v>797387.98654129542</v>
      </c>
      <c r="F48" s="361">
        <v>755606.56784812699</v>
      </c>
      <c r="G48" s="361">
        <v>568951.99002690287</v>
      </c>
      <c r="H48" s="78"/>
      <c r="I48" s="78"/>
      <c r="J48" s="78"/>
      <c r="K48" s="959"/>
    </row>
    <row r="49" spans="2:10" x14ac:dyDescent="0.2">
      <c r="B49" s="175"/>
      <c r="C49" s="192"/>
      <c r="D49" s="192"/>
      <c r="E49" s="192"/>
      <c r="F49" s="192"/>
      <c r="G49" s="192"/>
      <c r="H49" s="78"/>
      <c r="I49" s="78"/>
      <c r="J49" s="78"/>
    </row>
    <row r="50" spans="2:10" s="502" customFormat="1" ht="15" x14ac:dyDescent="0.25">
      <c r="B50" s="495" t="s">
        <v>259</v>
      </c>
      <c r="C50" s="363">
        <v>11678766.1535681</v>
      </c>
      <c r="D50" s="363">
        <v>11037457.4871668</v>
      </c>
      <c r="E50" s="363">
        <v>10181525.710815901</v>
      </c>
      <c r="F50" s="363">
        <v>9489507.6774907801</v>
      </c>
      <c r="G50" s="363">
        <v>7028345.5236524493</v>
      </c>
      <c r="H50" s="78"/>
      <c r="I50" s="78"/>
      <c r="J50" s="78"/>
    </row>
    <row r="51" spans="2:10" x14ac:dyDescent="0.2">
      <c r="B51" s="175"/>
      <c r="C51" s="197"/>
      <c r="D51" s="197"/>
      <c r="E51" s="197"/>
      <c r="F51" s="197"/>
      <c r="G51" s="197"/>
    </row>
    <row r="52" spans="2:10" s="501" customFormat="1" ht="15.75" x14ac:dyDescent="0.25">
      <c r="B52" s="665" t="s">
        <v>459</v>
      </c>
      <c r="C52" s="420">
        <f>SUM(C54:C57)</f>
        <v>39160253.028479695</v>
      </c>
      <c r="D52" s="420">
        <f t="shared" ref="D52:G52" si="1">SUM(D54:D57)</f>
        <v>37585253.896356359</v>
      </c>
      <c r="E52" s="420">
        <f t="shared" si="1"/>
        <v>39537182.8217858</v>
      </c>
      <c r="F52" s="420">
        <f t="shared" si="1"/>
        <v>38149090.289167859</v>
      </c>
      <c r="G52" s="420">
        <f t="shared" si="1"/>
        <v>34831834.822284326</v>
      </c>
      <c r="H52" s="78"/>
      <c r="I52" s="78"/>
      <c r="J52" s="78"/>
    </row>
    <row r="53" spans="2:10" x14ac:dyDescent="0.2">
      <c r="B53" s="175"/>
      <c r="C53" s="198"/>
      <c r="D53" s="198"/>
      <c r="E53" s="198"/>
      <c r="F53" s="198"/>
      <c r="G53" s="198"/>
    </row>
    <row r="54" spans="2:10" s="502" customFormat="1" ht="15" x14ac:dyDescent="0.25">
      <c r="B54" s="366" t="s">
        <v>302</v>
      </c>
      <c r="C54" s="668">
        <v>17162996.656324401</v>
      </c>
      <c r="D54" s="668">
        <v>16230230.449870899</v>
      </c>
      <c r="E54" s="668">
        <v>14971609.9753918</v>
      </c>
      <c r="F54" s="668">
        <v>15686605.4717946</v>
      </c>
      <c r="G54" s="668">
        <v>11755371.305224599</v>
      </c>
      <c r="H54" s="78"/>
      <c r="I54" s="78"/>
      <c r="J54" s="78"/>
    </row>
    <row r="55" spans="2:10" s="502" customFormat="1" ht="15" x14ac:dyDescent="0.25">
      <c r="B55" s="366" t="s">
        <v>330</v>
      </c>
      <c r="C55" s="668">
        <v>21997256.372155294</v>
      </c>
      <c r="D55" s="668">
        <v>21355023.446485464</v>
      </c>
      <c r="E55" s="668">
        <v>23500281.1162537</v>
      </c>
      <c r="F55" s="668">
        <v>22462484.817373261</v>
      </c>
      <c r="G55" s="668">
        <v>18463521.590389729</v>
      </c>
      <c r="H55" s="78"/>
      <c r="I55" s="78"/>
      <c r="J55" s="78"/>
    </row>
    <row r="56" spans="2:10" s="502" customFormat="1" ht="15" x14ac:dyDescent="0.25">
      <c r="B56" s="366" t="s">
        <v>417</v>
      </c>
      <c r="C56" s="668">
        <v>0</v>
      </c>
      <c r="D56" s="668">
        <v>0</v>
      </c>
      <c r="E56" s="668">
        <v>1065291.7301403</v>
      </c>
      <c r="F56" s="668">
        <v>0</v>
      </c>
      <c r="G56" s="668">
        <v>0</v>
      </c>
      <c r="H56" s="48"/>
      <c r="I56" s="48"/>
      <c r="J56" s="48"/>
    </row>
    <row r="57" spans="2:10" s="502" customFormat="1" ht="15" x14ac:dyDescent="0.25">
      <c r="B57" s="366" t="s">
        <v>951</v>
      </c>
      <c r="C57" s="668">
        <v>0</v>
      </c>
      <c r="D57" s="668">
        <v>0</v>
      </c>
      <c r="E57" s="668">
        <v>0</v>
      </c>
      <c r="F57" s="668">
        <v>0</v>
      </c>
      <c r="G57" s="668">
        <v>4612941.92667</v>
      </c>
      <c r="H57" s="48"/>
      <c r="I57" s="48"/>
      <c r="J57" s="48"/>
    </row>
    <row r="58" spans="2:10" x14ac:dyDescent="0.2">
      <c r="B58" s="173"/>
      <c r="C58" s="199"/>
      <c r="D58" s="199"/>
      <c r="E58" s="199"/>
      <c r="F58" s="199"/>
      <c r="G58" s="199"/>
    </row>
    <row r="59" spans="2:10" s="501" customFormat="1" ht="15.75" x14ac:dyDescent="0.25">
      <c r="B59" s="665" t="s">
        <v>460</v>
      </c>
      <c r="C59" s="420">
        <f>+C61+C62</f>
        <v>105995.36972455287</v>
      </c>
      <c r="D59" s="420">
        <f>+D61+D62</f>
        <v>107072.67416593964</v>
      </c>
      <c r="E59" s="420">
        <f>+E61+E62</f>
        <v>107431.94879553263</v>
      </c>
      <c r="F59" s="420">
        <f>+F61+F62</f>
        <v>108246.64643851286</v>
      </c>
      <c r="G59" s="420">
        <f>+G61+G62</f>
        <v>105715.63305867788</v>
      </c>
      <c r="H59" s="78"/>
      <c r="I59" s="78"/>
      <c r="J59" s="78"/>
    </row>
    <row r="60" spans="2:10" x14ac:dyDescent="0.2">
      <c r="B60" s="173"/>
      <c r="C60" s="189"/>
      <c r="D60" s="189"/>
      <c r="E60" s="189"/>
      <c r="F60" s="189"/>
      <c r="G60" s="189"/>
    </row>
    <row r="61" spans="2:10" x14ac:dyDescent="0.2">
      <c r="B61" s="366" t="s">
        <v>300</v>
      </c>
      <c r="C61" s="361">
        <v>97481.489161660793</v>
      </c>
      <c r="D61" s="361">
        <v>98307.48484062386</v>
      </c>
      <c r="E61" s="361">
        <v>98561.940479415105</v>
      </c>
      <c r="F61" s="361">
        <v>99182.54395725111</v>
      </c>
      <c r="G61" s="361">
        <v>97091.872940148052</v>
      </c>
      <c r="H61" s="78"/>
      <c r="I61" s="78"/>
      <c r="J61" s="78"/>
    </row>
    <row r="62" spans="2:10" x14ac:dyDescent="0.2">
      <c r="B62" s="366" t="s">
        <v>683</v>
      </c>
      <c r="C62" s="361">
        <v>8513.8805628920818</v>
      </c>
      <c r="D62" s="361">
        <v>8765.1893253157741</v>
      </c>
      <c r="E62" s="361">
        <v>8870.0083161175298</v>
      </c>
      <c r="F62" s="361">
        <v>9064.1024812617507</v>
      </c>
      <c r="G62" s="361">
        <v>8623.7601185298226</v>
      </c>
      <c r="H62" s="78"/>
      <c r="I62" s="78"/>
      <c r="J62" s="78"/>
    </row>
    <row r="63" spans="2:10" x14ac:dyDescent="0.2">
      <c r="B63" s="173"/>
      <c r="C63" s="189"/>
      <c r="D63" s="189"/>
      <c r="E63" s="189"/>
      <c r="F63" s="189"/>
      <c r="G63" s="189"/>
    </row>
    <row r="64" spans="2:10" s="501" customFormat="1" ht="15.75" x14ac:dyDescent="0.25">
      <c r="B64" s="665" t="s">
        <v>778</v>
      </c>
      <c r="C64" s="669">
        <f>+C66+C67+C68</f>
        <v>2832664.0813245755</v>
      </c>
      <c r="D64" s="669">
        <f>+D66+D67+D68</f>
        <v>2865079.3295743754</v>
      </c>
      <c r="E64" s="669">
        <f>+E66+E67+E68</f>
        <v>2876510.4911774416</v>
      </c>
      <c r="F64" s="669">
        <f>+F66+F67+F68</f>
        <v>2903908.335105679</v>
      </c>
      <c r="G64" s="669">
        <f>+G66+G67+G68</f>
        <v>2827540.6808396662</v>
      </c>
      <c r="H64" s="78"/>
      <c r="I64" s="78"/>
      <c r="J64" s="78"/>
    </row>
    <row r="65" spans="2:11" x14ac:dyDescent="0.2">
      <c r="B65" s="200"/>
      <c r="C65" s="201"/>
      <c r="D65" s="201"/>
      <c r="E65" s="201"/>
      <c r="F65" s="201"/>
      <c r="G65" s="201"/>
    </row>
    <row r="66" spans="2:11" x14ac:dyDescent="0.2">
      <c r="B66" s="906" t="s">
        <v>275</v>
      </c>
      <c r="C66" s="361">
        <v>1241395.2743827438</v>
      </c>
      <c r="D66" s="361">
        <v>1254863.0919590944</v>
      </c>
      <c r="E66" s="361">
        <v>1258397.7485191855</v>
      </c>
      <c r="F66" s="361">
        <v>1269977.0347590395</v>
      </c>
      <c r="G66" s="361">
        <v>1228726.055269904</v>
      </c>
      <c r="H66" s="78"/>
      <c r="I66" s="78"/>
      <c r="J66" s="78"/>
    </row>
    <row r="67" spans="2:11" x14ac:dyDescent="0.2">
      <c r="B67" s="906" t="s">
        <v>664</v>
      </c>
      <c r="C67" s="361">
        <v>1013258.9330955283</v>
      </c>
      <c r="D67" s="361">
        <v>1019842.4144058423</v>
      </c>
      <c r="E67" s="361">
        <v>1022688.085129075</v>
      </c>
      <c r="F67" s="361">
        <v>1028047.5439247775</v>
      </c>
      <c r="G67" s="361">
        <v>1016765.5298411202</v>
      </c>
      <c r="H67" s="78"/>
      <c r="I67" s="78"/>
      <c r="J67" s="78"/>
      <c r="K67" s="958"/>
    </row>
    <row r="68" spans="2:11" x14ac:dyDescent="0.2">
      <c r="B68" s="906" t="s">
        <v>786</v>
      </c>
      <c r="C68" s="361">
        <v>578009.87384630367</v>
      </c>
      <c r="D68" s="361">
        <v>590373.82320943824</v>
      </c>
      <c r="E68" s="361">
        <v>595424.65752918064</v>
      </c>
      <c r="F68" s="361">
        <v>605883.75642186217</v>
      </c>
      <c r="G68" s="361">
        <v>582049.09572864184</v>
      </c>
      <c r="H68" s="78"/>
      <c r="I68" s="78"/>
      <c r="J68" s="78"/>
    </row>
    <row r="69" spans="2:11" ht="13.5" thickBot="1" x14ac:dyDescent="0.25">
      <c r="B69" s="29"/>
      <c r="C69" s="202"/>
      <c r="D69" s="202"/>
      <c r="E69" s="202"/>
      <c r="F69" s="202"/>
      <c r="G69" s="202"/>
    </row>
    <row r="70" spans="2:11" ht="13.5" thickTop="1" x14ac:dyDescent="0.2">
      <c r="B70" s="144"/>
      <c r="C70" s="203"/>
      <c r="D70" s="203"/>
      <c r="E70" s="203"/>
      <c r="F70" s="203"/>
      <c r="G70" s="203"/>
    </row>
    <row r="71" spans="2:11" ht="13.5" thickBot="1" x14ac:dyDescent="0.25">
      <c r="B71" s="30"/>
      <c r="C71" s="204"/>
      <c r="D71" s="204"/>
      <c r="E71" s="204"/>
      <c r="F71" s="204"/>
      <c r="G71" s="204"/>
    </row>
    <row r="72" spans="2:11" s="501" customFormat="1" ht="16.5" thickTop="1" x14ac:dyDescent="0.25">
      <c r="B72" s="670" t="s">
        <v>775</v>
      </c>
      <c r="C72" s="671">
        <f t="shared" ref="C72" si="2">SUM(C74:C78)</f>
        <v>13506253.323921897</v>
      </c>
      <c r="D72" s="671">
        <f t="shared" ref="D72" si="3">SUM(D74:D78)</f>
        <v>13714753.641470529</v>
      </c>
      <c r="E72" s="671">
        <f>SUM(E74:E78)</f>
        <v>13772183.245467188</v>
      </c>
      <c r="F72" s="671">
        <f>SUM(F74:F78)</f>
        <v>13928360.868617408</v>
      </c>
      <c r="G72" s="671">
        <f>SUM(G74:G78)</f>
        <v>13415204.612457721</v>
      </c>
      <c r="H72" s="78"/>
      <c r="I72" s="78"/>
      <c r="J72" s="78"/>
    </row>
    <row r="73" spans="2:11" x14ac:dyDescent="0.2">
      <c r="B73" s="200"/>
      <c r="C73" s="201"/>
      <c r="D73" s="201"/>
      <c r="E73" s="201"/>
      <c r="F73" s="201"/>
      <c r="G73" s="201"/>
    </row>
    <row r="74" spans="2:11" x14ac:dyDescent="0.2">
      <c r="B74" s="359" t="s">
        <v>449</v>
      </c>
      <c r="C74" s="364">
        <v>5159015.2067754744</v>
      </c>
      <c r="D74" s="364">
        <v>5159015.2067754744</v>
      </c>
      <c r="E74" s="364">
        <v>5156899.0857486324</v>
      </c>
      <c r="F74" s="364">
        <v>5156899.0857486324</v>
      </c>
      <c r="G74" s="364">
        <v>5156899.0857486324</v>
      </c>
      <c r="H74" s="78"/>
      <c r="I74" s="78"/>
      <c r="J74" s="78"/>
    </row>
    <row r="75" spans="2:11" x14ac:dyDescent="0.2">
      <c r="B75" s="359" t="s">
        <v>450</v>
      </c>
      <c r="C75" s="364">
        <v>930204.4759038504</v>
      </c>
      <c r="D75" s="364">
        <v>930204.4759038504</v>
      </c>
      <c r="E75" s="364">
        <v>929895.48945081595</v>
      </c>
      <c r="F75" s="364">
        <v>929895.48945081595</v>
      </c>
      <c r="G75" s="364">
        <v>929895.48945081595</v>
      </c>
      <c r="H75" s="78"/>
      <c r="I75" s="78"/>
      <c r="J75" s="78"/>
    </row>
    <row r="76" spans="2:11" x14ac:dyDescent="0.2">
      <c r="B76" s="359" t="s">
        <v>451</v>
      </c>
      <c r="C76" s="364">
        <v>570801.81626812008</v>
      </c>
      <c r="D76" s="364">
        <v>547077.59695388062</v>
      </c>
      <c r="E76" s="364">
        <v>503033.08485153958</v>
      </c>
      <c r="F76" s="364">
        <v>468842.92750541237</v>
      </c>
      <c r="G76" s="364">
        <v>327217.16813700419</v>
      </c>
      <c r="H76" s="78"/>
      <c r="I76" s="78"/>
      <c r="J76" s="78"/>
    </row>
    <row r="77" spans="2:11" x14ac:dyDescent="0.2">
      <c r="B77" s="359" t="s">
        <v>452</v>
      </c>
      <c r="C77" s="364">
        <v>6710844.5687272316</v>
      </c>
      <c r="D77" s="364">
        <v>6943237.6024864893</v>
      </c>
      <c r="E77" s="364">
        <v>7047352.8496446963</v>
      </c>
      <c r="F77" s="364">
        <v>7230367.1821093149</v>
      </c>
      <c r="G77" s="364">
        <v>6863737.9781093812</v>
      </c>
      <c r="H77" s="78"/>
      <c r="I77" s="78"/>
      <c r="J77" s="78"/>
    </row>
    <row r="78" spans="2:11" x14ac:dyDescent="0.2">
      <c r="B78" s="359" t="s">
        <v>453</v>
      </c>
      <c r="C78" s="364">
        <v>135387.25624722117</v>
      </c>
      <c r="D78" s="364">
        <v>135218.75935083386</v>
      </c>
      <c r="E78" s="364">
        <v>135002.7357715035</v>
      </c>
      <c r="F78" s="364">
        <v>142356.18380323163</v>
      </c>
      <c r="G78" s="364">
        <v>137454.89101188598</v>
      </c>
      <c r="H78" s="78"/>
      <c r="I78" s="78"/>
      <c r="J78" s="78"/>
    </row>
    <row r="79" spans="2:11" ht="13.5" customHeight="1" thickBot="1" x14ac:dyDescent="0.25">
      <c r="B79" s="29"/>
      <c r="C79" s="202"/>
      <c r="D79" s="202"/>
      <c r="E79" s="202"/>
      <c r="F79" s="202"/>
      <c r="G79" s="202"/>
    </row>
    <row r="80" spans="2:11" ht="13.5" thickTop="1" x14ac:dyDescent="0.2">
      <c r="B80" s="144"/>
      <c r="C80" s="203"/>
      <c r="D80" s="203"/>
      <c r="E80" s="203"/>
      <c r="F80" s="203"/>
      <c r="G80" s="203"/>
    </row>
    <row r="81" spans="2:7" x14ac:dyDescent="0.2">
      <c r="B81" s="1074" t="s">
        <v>696</v>
      </c>
    </row>
    <row r="82" spans="2:7" ht="12.75" customHeight="1" x14ac:dyDescent="0.2">
      <c r="B82" s="205" t="s">
        <v>596</v>
      </c>
      <c r="C82" s="206"/>
      <c r="D82" s="206"/>
      <c r="E82" s="206"/>
      <c r="F82" s="206"/>
      <c r="G82" s="206"/>
    </row>
    <row r="83" spans="2:7" ht="12.75" customHeight="1" x14ac:dyDescent="0.2">
      <c r="B83" s="1280" t="s">
        <v>763</v>
      </c>
      <c r="C83" s="1280"/>
      <c r="D83" s="1280"/>
      <c r="E83" s="1280"/>
      <c r="F83" s="1280"/>
      <c r="G83" s="206"/>
    </row>
    <row r="84" spans="2:7" x14ac:dyDescent="0.2">
      <c r="B84" s="1280" t="s">
        <v>776</v>
      </c>
      <c r="C84" s="1280"/>
      <c r="D84" s="1280"/>
      <c r="E84" s="1280"/>
      <c r="F84" s="1280"/>
    </row>
    <row r="85" spans="2:7" ht="27.75" customHeight="1" x14ac:dyDescent="0.2">
      <c r="B85" s="1277" t="s">
        <v>777</v>
      </c>
      <c r="C85" s="1277"/>
      <c r="D85" s="1277"/>
      <c r="E85" s="1277"/>
      <c r="F85" s="1277"/>
    </row>
    <row r="86" spans="2:7" x14ac:dyDescent="0.2">
      <c r="B86" s="206"/>
      <c r="C86" s="206"/>
      <c r="D86" s="206"/>
      <c r="E86" s="206"/>
      <c r="F86" s="206"/>
      <c r="G86" s="206"/>
    </row>
    <row r="93" spans="2:7" x14ac:dyDescent="0.2">
      <c r="C93" s="78"/>
      <c r="D93" s="78"/>
      <c r="E93" s="78"/>
      <c r="F93" s="78"/>
      <c r="G93" s="78"/>
    </row>
    <row r="94" spans="2:7" x14ac:dyDescent="0.2">
      <c r="C94" s="78"/>
      <c r="D94" s="78"/>
      <c r="E94" s="78"/>
      <c r="F94" s="78"/>
      <c r="G94" s="78"/>
    </row>
    <row r="95" spans="2:7" x14ac:dyDescent="0.2">
      <c r="C95" s="78"/>
      <c r="D95" s="78"/>
      <c r="E95" s="78"/>
      <c r="F95" s="78"/>
      <c r="G95" s="78"/>
    </row>
    <row r="96" spans="2:7" x14ac:dyDescent="0.2">
      <c r="C96" s="78"/>
      <c r="D96" s="78"/>
      <c r="E96" s="78"/>
      <c r="F96" s="78"/>
      <c r="G96" s="78"/>
    </row>
    <row r="97" spans="3:7" x14ac:dyDescent="0.2">
      <c r="C97" s="78"/>
      <c r="D97" s="78"/>
      <c r="E97" s="78"/>
      <c r="F97" s="78"/>
      <c r="G97" s="78"/>
    </row>
    <row r="98" spans="3:7" x14ac:dyDescent="0.2">
      <c r="C98" s="78"/>
      <c r="D98" s="78"/>
      <c r="E98" s="78"/>
      <c r="F98" s="78"/>
      <c r="G98" s="78"/>
    </row>
    <row r="99" spans="3:7" x14ac:dyDescent="0.2">
      <c r="C99" s="78"/>
      <c r="D99" s="78"/>
      <c r="E99" s="78"/>
      <c r="F99" s="78"/>
      <c r="G99" s="78"/>
    </row>
    <row r="100" spans="3:7" x14ac:dyDescent="0.2">
      <c r="C100" s="78"/>
      <c r="D100" s="78"/>
      <c r="E100" s="78"/>
      <c r="F100" s="78"/>
      <c r="G100" s="78"/>
    </row>
  </sheetData>
  <customSheetViews>
    <customSheetView guid="{AE035438-BA58-480D-90AC-43CF75BC256A}" scale="75" showPageBreaks="1" fitToPage="1" printArea="1" showRuler="0">
      <selection activeCell="B67" sqref="B67"/>
      <pageMargins left="0.74803149606299213" right="0.74803149606299213" top="0.98425196850393704" bottom="0.98425196850393704" header="0" footer="0"/>
      <printOptions horizontalCentered="1"/>
      <pageSetup paperSize="9" scale="64" fitToHeight="3" orientation="portrait" verticalDpi="300" r:id="rId1"/>
      <headerFooter alignWithMargins="0"/>
    </customSheetView>
  </customSheetViews>
  <mergeCells count="8">
    <mergeCell ref="B85:F85"/>
    <mergeCell ref="B11:B12"/>
    <mergeCell ref="B84:F84"/>
    <mergeCell ref="B6:G6"/>
    <mergeCell ref="B7:G7"/>
    <mergeCell ref="B83:F83"/>
    <mergeCell ref="C11:E11"/>
    <mergeCell ref="F11:G11"/>
  </mergeCells>
  <phoneticPr fontId="14" type="noConversion"/>
  <hyperlinks>
    <hyperlink ref="A1" location="INDICE!A1" display="Indice"/>
  </hyperlinks>
  <printOptions horizontalCentered="1"/>
  <pageMargins left="0.39370078740157483" right="0.39370078740157483" top="0.19685039370078741" bottom="0.19685039370078741" header="0.15748031496062992" footer="0"/>
  <pageSetup paperSize="9" scale="50" orientation="portrait" verticalDpi="300" r:id="rId2"/>
  <headerFooter scaleWithDoc="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95"/>
  <sheetViews>
    <sheetView showGridLines="0" zoomScale="115" zoomScaleNormal="115" zoomScaleSheetLayoutView="85" workbookViewId="0"/>
  </sheetViews>
  <sheetFormatPr baseColWidth="10" defaultColWidth="11.42578125" defaultRowHeight="12.75" x14ac:dyDescent="0.2"/>
  <cols>
    <col min="1" max="1" width="6.85546875" style="32" customWidth="1"/>
    <col min="2" max="2" width="108.42578125" style="32" bestFit="1" customWidth="1"/>
    <col min="3" max="3" width="19.140625" style="32" customWidth="1"/>
    <col min="4" max="4" width="25.85546875" style="32" bestFit="1" customWidth="1"/>
    <col min="5" max="5" width="17.42578125" style="32" customWidth="1"/>
    <col min="6" max="16384" width="11.42578125" style="32"/>
  </cols>
  <sheetData>
    <row r="1" spans="1:7" ht="15" x14ac:dyDescent="0.25">
      <c r="A1" s="1003" t="s">
        <v>238</v>
      </c>
      <c r="B1" s="529"/>
    </row>
    <row r="2" spans="1:7" ht="15" customHeight="1" x14ac:dyDescent="0.25">
      <c r="A2" s="529"/>
      <c r="B2" s="474" t="s">
        <v>874</v>
      </c>
      <c r="C2" s="169"/>
      <c r="D2" s="169"/>
    </row>
    <row r="3" spans="1:7" ht="15" customHeight="1" x14ac:dyDescent="0.25">
      <c r="A3" s="529"/>
      <c r="B3" s="349" t="s">
        <v>695</v>
      </c>
      <c r="C3" s="169"/>
      <c r="D3" s="169"/>
    </row>
    <row r="4" spans="1:7" s="511" customFormat="1" x14ac:dyDescent="0.2">
      <c r="B4" s="552"/>
      <c r="C4" s="553"/>
      <c r="D4" s="553"/>
      <c r="E4" s="32"/>
      <c r="F4" s="32"/>
      <c r="G4" s="32"/>
    </row>
    <row r="5" spans="1:7" s="511" customFormat="1" x14ac:dyDescent="0.2">
      <c r="B5" s="552"/>
      <c r="C5" s="553"/>
      <c r="D5" s="553"/>
      <c r="E5" s="32"/>
      <c r="F5" s="32"/>
      <c r="G5" s="32"/>
    </row>
    <row r="6" spans="1:7" ht="17.25" customHeight="1" x14ac:dyDescent="0.2">
      <c r="B6" s="1286" t="s">
        <v>306</v>
      </c>
      <c r="C6" s="1286"/>
      <c r="D6" s="1286"/>
    </row>
    <row r="7" spans="1:7" ht="17.25" customHeight="1" x14ac:dyDescent="0.2">
      <c r="B7" s="1287" t="s">
        <v>868</v>
      </c>
      <c r="C7" s="1287"/>
      <c r="D7" s="1287"/>
    </row>
    <row r="8" spans="1:7" s="511" customFormat="1" x14ac:dyDescent="0.2">
      <c r="B8" s="549"/>
      <c r="C8" s="549"/>
      <c r="D8" s="549"/>
      <c r="E8" s="32"/>
      <c r="F8" s="32"/>
      <c r="G8" s="32"/>
    </row>
    <row r="9" spans="1:7" s="511" customFormat="1" ht="13.5" thickBot="1" x14ac:dyDescent="0.25">
      <c r="B9" s="550"/>
      <c r="C9" s="551"/>
      <c r="D9" s="551"/>
      <c r="E9" s="32"/>
      <c r="F9" s="32"/>
      <c r="G9" s="32"/>
    </row>
    <row r="10" spans="1:7" ht="17.25" customHeight="1" thickTop="1" thickBot="1" x14ac:dyDescent="0.25">
      <c r="B10" s="170"/>
      <c r="C10" s="554" t="s">
        <v>298</v>
      </c>
      <c r="D10" s="554" t="s">
        <v>299</v>
      </c>
    </row>
    <row r="11" spans="1:7" ht="18" customHeight="1" thickTop="1" x14ac:dyDescent="0.2">
      <c r="B11" s="171"/>
      <c r="C11" s="1118"/>
      <c r="D11" s="1119"/>
    </row>
    <row r="12" spans="1:7" ht="18" customHeight="1" x14ac:dyDescent="0.2">
      <c r="B12" s="672" t="s">
        <v>869</v>
      </c>
      <c r="C12" s="1120">
        <v>328577264.37925625</v>
      </c>
      <c r="D12" s="1120">
        <v>6618630409.5708742</v>
      </c>
      <c r="E12" s="1080"/>
    </row>
    <row r="13" spans="1:7" ht="18" customHeight="1" x14ac:dyDescent="0.2">
      <c r="B13" s="172"/>
      <c r="C13" s="1121"/>
      <c r="D13" s="1121"/>
      <c r="E13" s="1062"/>
    </row>
    <row r="14" spans="1:7" ht="18" customHeight="1" x14ac:dyDescent="0.2">
      <c r="B14" s="672" t="s">
        <v>870</v>
      </c>
      <c r="C14" s="1120">
        <v>2903908.3351054341</v>
      </c>
      <c r="D14" s="1120">
        <v>58494296.766529679</v>
      </c>
      <c r="E14" s="1080"/>
    </row>
    <row r="15" spans="1:7" ht="18" customHeight="1" x14ac:dyDescent="0.2">
      <c r="B15" s="172"/>
      <c r="C15" s="1121"/>
      <c r="D15" s="1121"/>
    </row>
    <row r="16" spans="1:7" ht="18" customHeight="1" x14ac:dyDescent="0.2">
      <c r="B16" s="672" t="s">
        <v>871</v>
      </c>
      <c r="C16" s="1120">
        <f>+C12+C14</f>
        <v>331481172.71436167</v>
      </c>
      <c r="D16" s="1120">
        <f>+D12+D14</f>
        <v>6677124706.3374043</v>
      </c>
      <c r="E16" s="1080"/>
    </row>
    <row r="17" spans="2:7" x14ac:dyDescent="0.2">
      <c r="B17" s="173"/>
      <c r="C17" s="1122"/>
      <c r="D17" s="1123"/>
    </row>
    <row r="18" spans="2:7" s="498" customFormat="1" ht="15.75" x14ac:dyDescent="0.25">
      <c r="B18" s="593" t="s">
        <v>285</v>
      </c>
      <c r="C18" s="1124"/>
      <c r="D18" s="1125"/>
      <c r="E18" s="32"/>
      <c r="F18" s="32"/>
      <c r="G18" s="32"/>
    </row>
    <row r="19" spans="2:7" x14ac:dyDescent="0.2">
      <c r="B19" s="175"/>
      <c r="C19" s="1126"/>
      <c r="D19" s="1126"/>
    </row>
    <row r="20" spans="2:7" s="529" customFormat="1" ht="15" x14ac:dyDescent="0.25">
      <c r="B20" s="609" t="s">
        <v>337</v>
      </c>
      <c r="C20" s="1127">
        <f>SUM(C22:C26)</f>
        <v>42582862.144653827</v>
      </c>
      <c r="D20" s="1127">
        <f>SUM(D22:D26)</f>
        <v>857759367.0384053</v>
      </c>
      <c r="E20" s="32"/>
      <c r="F20" s="32"/>
      <c r="G20" s="32"/>
    </row>
    <row r="21" spans="2:7" x14ac:dyDescent="0.2">
      <c r="B21" s="175"/>
      <c r="C21" s="1126"/>
      <c r="D21" s="1128"/>
    </row>
    <row r="22" spans="2:7" x14ac:dyDescent="0.2">
      <c r="B22" s="358" t="s">
        <v>405</v>
      </c>
      <c r="C22" s="1129">
        <v>6185679.6056256918</v>
      </c>
      <c r="D22" s="1129">
        <v>124600000</v>
      </c>
    </row>
    <row r="23" spans="2:7" x14ac:dyDescent="0.2">
      <c r="B23" s="358" t="s">
        <v>286</v>
      </c>
      <c r="C23" s="1129">
        <v>15831793.730962913</v>
      </c>
      <c r="D23" s="1129">
        <v>318904570.66090524</v>
      </c>
    </row>
    <row r="24" spans="2:7" x14ac:dyDescent="0.2">
      <c r="B24" s="358" t="s">
        <v>407</v>
      </c>
      <c r="C24" s="1129">
        <v>8210800.9847746836</v>
      </c>
      <c r="D24" s="1129">
        <v>165392627.47661188</v>
      </c>
    </row>
    <row r="25" spans="2:7" x14ac:dyDescent="0.2">
      <c r="B25" s="358" t="s">
        <v>715</v>
      </c>
      <c r="C25" s="1129">
        <v>12256352.706030535</v>
      </c>
      <c r="D25" s="1129">
        <v>246883389.46338487</v>
      </c>
    </row>
    <row r="26" spans="2:7" x14ac:dyDescent="0.2">
      <c r="B26" s="358" t="s">
        <v>89</v>
      </c>
      <c r="C26" s="1129">
        <v>98235.117259999999</v>
      </c>
      <c r="D26" s="1129">
        <v>1978779.4375033579</v>
      </c>
    </row>
    <row r="27" spans="2:7" x14ac:dyDescent="0.2">
      <c r="B27" s="358"/>
      <c r="C27" s="1130"/>
      <c r="D27" s="1131"/>
    </row>
    <row r="28" spans="2:7" s="529" customFormat="1" ht="15" x14ac:dyDescent="0.25">
      <c r="B28" s="609" t="s">
        <v>287</v>
      </c>
      <c r="C28" s="1127">
        <f>SUM(C30:C38)</f>
        <v>17473416.022878334</v>
      </c>
      <c r="D28" s="1127">
        <f>SUM(D30:D38)</f>
        <v>351972260.97364509</v>
      </c>
      <c r="E28" s="32"/>
      <c r="F28" s="32"/>
      <c r="G28" s="32"/>
    </row>
    <row r="29" spans="2:7" x14ac:dyDescent="0.2">
      <c r="B29" s="175"/>
      <c r="C29" s="1126"/>
      <c r="D29" s="1126"/>
    </row>
    <row r="30" spans="2:7" x14ac:dyDescent="0.2">
      <c r="B30" s="358" t="s">
        <v>405</v>
      </c>
      <c r="C30" s="1132">
        <v>4448129.1546072392</v>
      </c>
      <c r="D30" s="1133">
        <v>89600000</v>
      </c>
    </row>
    <row r="31" spans="2:7" x14ac:dyDescent="0.2">
      <c r="B31" s="358" t="s">
        <v>286</v>
      </c>
      <c r="C31" s="1129">
        <v>483738.01898081927</v>
      </c>
      <c r="D31" s="1129">
        <v>9744080.0377363376</v>
      </c>
    </row>
    <row r="32" spans="2:7" x14ac:dyDescent="0.2">
      <c r="B32" s="358" t="s">
        <v>407</v>
      </c>
      <c r="C32" s="1129">
        <v>10277418.951426204</v>
      </c>
      <c r="D32" s="1129">
        <v>207021133.16426346</v>
      </c>
    </row>
    <row r="33" spans="2:8" x14ac:dyDescent="0.2">
      <c r="B33" s="358" t="s">
        <v>715</v>
      </c>
      <c r="C33" s="1129">
        <v>353468.98</v>
      </c>
      <c r="D33" s="1129">
        <v>7120031.7048339993</v>
      </c>
    </row>
    <row r="34" spans="2:8" x14ac:dyDescent="0.2">
      <c r="B34" s="358" t="s">
        <v>408</v>
      </c>
      <c r="C34" s="1129">
        <v>2020.03081</v>
      </c>
      <c r="D34" s="1129">
        <v>40690.086615073</v>
      </c>
    </row>
    <row r="35" spans="2:8" x14ac:dyDescent="0.2">
      <c r="B35" s="358" t="s">
        <v>89</v>
      </c>
      <c r="C35" s="1129">
        <v>1695226.1511766086</v>
      </c>
      <c r="D35" s="1129">
        <v>34147448.930995777</v>
      </c>
    </row>
    <row r="36" spans="2:8" x14ac:dyDescent="0.2">
      <c r="B36" s="358" t="s">
        <v>103</v>
      </c>
      <c r="C36" s="1129">
        <v>17845.881140432382</v>
      </c>
      <c r="D36" s="1129">
        <v>359474.93757607159</v>
      </c>
    </row>
    <row r="37" spans="2:8" x14ac:dyDescent="0.2">
      <c r="B37" s="358" t="s">
        <v>72</v>
      </c>
      <c r="C37" s="1129">
        <v>194782.80978447024</v>
      </c>
      <c r="D37" s="1129">
        <v>3923568.5723315193</v>
      </c>
    </row>
    <row r="38" spans="2:8" x14ac:dyDescent="0.2">
      <c r="B38" s="358" t="s">
        <v>50</v>
      </c>
      <c r="C38" s="1129">
        <v>786.04495255796644</v>
      </c>
      <c r="D38" s="1129">
        <v>15833.539292860885</v>
      </c>
    </row>
    <row r="39" spans="2:8" x14ac:dyDescent="0.2">
      <c r="B39" s="173"/>
      <c r="C39" s="1126"/>
      <c r="D39" s="1128"/>
    </row>
    <row r="40" spans="2:8" s="529" customFormat="1" ht="15" x14ac:dyDescent="0.25">
      <c r="B40" s="609" t="s">
        <v>338</v>
      </c>
      <c r="C40" s="1127">
        <f>+C20-C28</f>
        <v>25109446.121775493</v>
      </c>
      <c r="D40" s="1127">
        <f>+D20-D28</f>
        <v>505787106.06476021</v>
      </c>
      <c r="E40" s="32"/>
      <c r="F40" s="32"/>
      <c r="G40" s="32"/>
    </row>
    <row r="41" spans="2:8" ht="15" x14ac:dyDescent="0.25">
      <c r="B41" s="174"/>
      <c r="C41" s="1134"/>
      <c r="D41" s="1135"/>
    </row>
    <row r="42" spans="2:8" s="529" customFormat="1" ht="15" x14ac:dyDescent="0.25">
      <c r="B42" s="609" t="s">
        <v>384</v>
      </c>
      <c r="C42" s="1127">
        <v>17036.851622127455</v>
      </c>
      <c r="D42" s="1136">
        <v>343178.41327999998</v>
      </c>
      <c r="E42" s="32"/>
      <c r="F42" s="32"/>
      <c r="G42" s="32"/>
    </row>
    <row r="43" spans="2:8" ht="15" x14ac:dyDescent="0.25">
      <c r="B43" s="174"/>
      <c r="C43" s="1137"/>
      <c r="D43" s="1137"/>
    </row>
    <row r="44" spans="2:8" s="529" customFormat="1" ht="15" x14ac:dyDescent="0.25">
      <c r="B44" s="609" t="s">
        <v>477</v>
      </c>
      <c r="C44" s="1127">
        <f>+C45</f>
        <v>4509338.3666529311</v>
      </c>
      <c r="D44" s="1136">
        <f>+D45</f>
        <v>90832955.520999983</v>
      </c>
      <c r="E44" s="32"/>
      <c r="F44" s="32"/>
      <c r="G44" s="32"/>
    </row>
    <row r="45" spans="2:8" s="529" customFormat="1" ht="15" x14ac:dyDescent="0.25">
      <c r="B45" s="358" t="s">
        <v>665</v>
      </c>
      <c r="C45" s="1138">
        <v>4509338.3666529311</v>
      </c>
      <c r="D45" s="1139">
        <v>90832955.520999983</v>
      </c>
      <c r="E45" s="32"/>
      <c r="F45" s="32"/>
      <c r="G45" s="32"/>
      <c r="H45" s="32"/>
    </row>
    <row r="46" spans="2:8" ht="15" x14ac:dyDescent="0.25">
      <c r="B46" s="174"/>
      <c r="C46" s="1137"/>
      <c r="D46" s="1135"/>
    </row>
    <row r="47" spans="2:8" s="529" customFormat="1" ht="15" x14ac:dyDescent="0.25">
      <c r="B47" s="609" t="s">
        <v>478</v>
      </c>
      <c r="C47" s="1140">
        <v>-44152.114557692308</v>
      </c>
      <c r="D47" s="1136">
        <v>-889369.28916996345</v>
      </c>
      <c r="E47" s="32"/>
      <c r="F47" s="32"/>
      <c r="G47" s="32"/>
      <c r="H47" s="32"/>
    </row>
    <row r="48" spans="2:8" ht="15" x14ac:dyDescent="0.25">
      <c r="B48" s="174"/>
      <c r="C48" s="1137"/>
      <c r="D48" s="1137"/>
    </row>
    <row r="49" spans="2:8" s="529" customFormat="1" ht="15" x14ac:dyDescent="0.25">
      <c r="B49" s="609" t="s">
        <v>938</v>
      </c>
      <c r="C49" s="1127">
        <f>SUM(C51:C54)</f>
        <v>-33829735.918920107</v>
      </c>
      <c r="D49" s="1127">
        <f>SUM(D51:D54)</f>
        <v>2146276341.5693672</v>
      </c>
      <c r="E49" s="32"/>
      <c r="F49" s="32"/>
      <c r="G49" s="32"/>
      <c r="H49" s="32"/>
    </row>
    <row r="50" spans="2:8" s="511" customFormat="1" x14ac:dyDescent="0.2">
      <c r="B50" s="673"/>
      <c r="C50" s="1141"/>
      <c r="D50" s="1142"/>
      <c r="E50" s="32"/>
      <c r="F50" s="32"/>
      <c r="G50" s="32"/>
      <c r="H50" s="32"/>
    </row>
    <row r="51" spans="2:8" x14ac:dyDescent="0.2">
      <c r="B51" s="358" t="s">
        <v>52</v>
      </c>
      <c r="C51" s="1132">
        <v>-27241072.451525386</v>
      </c>
      <c r="D51" s="1133">
        <v>2094310495.292407</v>
      </c>
    </row>
    <row r="52" spans="2:8" x14ac:dyDescent="0.2">
      <c r="B52" s="358" t="s">
        <v>53</v>
      </c>
      <c r="C52" s="1129">
        <v>-7081186.6952974545</v>
      </c>
      <c r="D52" s="1129">
        <v>42044803.140347049</v>
      </c>
    </row>
    <row r="53" spans="2:8" x14ac:dyDescent="0.2">
      <c r="B53" s="358" t="s">
        <v>54</v>
      </c>
      <c r="C53" s="1129">
        <v>480625.21843946958</v>
      </c>
      <c r="D53" s="1129">
        <v>9681377.9625917673</v>
      </c>
    </row>
    <row r="54" spans="2:8" x14ac:dyDescent="0.2">
      <c r="B54" s="358" t="s">
        <v>57</v>
      </c>
      <c r="C54" s="1129">
        <v>11898.009463266118</v>
      </c>
      <c r="D54" s="1129">
        <v>239665.1740214084</v>
      </c>
    </row>
    <row r="55" spans="2:8" x14ac:dyDescent="0.2">
      <c r="B55" s="173"/>
      <c r="C55" s="1130"/>
      <c r="D55" s="1130"/>
    </row>
    <row r="56" spans="2:8" s="529" customFormat="1" ht="15" x14ac:dyDescent="0.25">
      <c r="B56" s="609" t="s">
        <v>939</v>
      </c>
      <c r="C56" s="1127">
        <f>SUM(C58:C60)</f>
        <v>-76367.654266627826</v>
      </c>
      <c r="D56" s="1127">
        <f>SUM(D58:D60)</f>
        <v>23113334.100983046</v>
      </c>
      <c r="E56" s="32"/>
      <c r="F56" s="32"/>
      <c r="G56" s="32"/>
      <c r="H56" s="32"/>
    </row>
    <row r="57" spans="2:8" s="511" customFormat="1" x14ac:dyDescent="0.2">
      <c r="B57" s="673"/>
      <c r="C57" s="1141"/>
      <c r="D57" s="1142"/>
      <c r="E57" s="32"/>
      <c r="F57" s="32"/>
      <c r="G57" s="32"/>
      <c r="H57" s="32"/>
    </row>
    <row r="58" spans="2:8" x14ac:dyDescent="0.2">
      <c r="B58" s="358" t="s">
        <v>52</v>
      </c>
      <c r="C58" s="1132">
        <v>-53872.257322747879</v>
      </c>
      <c r="D58" s="1133">
        <v>22979766.864760127</v>
      </c>
      <c r="E58" s="1079"/>
    </row>
    <row r="59" spans="2:8" x14ac:dyDescent="0.2">
      <c r="B59" s="358" t="s">
        <v>53</v>
      </c>
      <c r="C59" s="1129">
        <v>-22495.396943879947</v>
      </c>
      <c r="D59" s="1129">
        <v>133567.23622292088</v>
      </c>
    </row>
    <row r="60" spans="2:8" x14ac:dyDescent="0.2">
      <c r="B60" s="358" t="s">
        <v>57</v>
      </c>
      <c r="C60" s="1129">
        <v>0</v>
      </c>
      <c r="D60" s="1129">
        <v>0</v>
      </c>
    </row>
    <row r="61" spans="2:8" x14ac:dyDescent="0.2">
      <c r="B61" s="176"/>
      <c r="C61" s="1143"/>
      <c r="D61" s="1144"/>
    </row>
    <row r="62" spans="2:8" s="498" customFormat="1" ht="15.75" x14ac:dyDescent="0.25">
      <c r="B62" s="593" t="s">
        <v>940</v>
      </c>
      <c r="C62" s="1145">
        <f>+C40+C42+C44+C47+C49+C56</f>
        <v>-4314434.3476938736</v>
      </c>
      <c r="D62" s="1145">
        <f>+D40+D42+D44+D47+D49+D56</f>
        <v>2765463546.3802209</v>
      </c>
      <c r="E62" s="32"/>
      <c r="F62" s="32"/>
      <c r="G62" s="32"/>
      <c r="H62" s="32"/>
    </row>
    <row r="63" spans="2:8" ht="18" customHeight="1" x14ac:dyDescent="0.2">
      <c r="B63" s="175"/>
      <c r="C63" s="1146"/>
      <c r="D63" s="1146"/>
    </row>
    <row r="64" spans="2:8" s="496" customFormat="1" ht="18" customHeight="1" x14ac:dyDescent="0.3">
      <c r="B64" s="672" t="s">
        <v>875</v>
      </c>
      <c r="C64" s="1147">
        <f>+C16+C62</f>
        <v>327166738.36666781</v>
      </c>
      <c r="D64" s="1147">
        <f>+D16+D62</f>
        <v>9442588252.7176247</v>
      </c>
      <c r="E64" s="32"/>
      <c r="F64" s="32"/>
      <c r="G64" s="32"/>
      <c r="H64" s="32"/>
    </row>
    <row r="65" spans="2:8" ht="18" customHeight="1" x14ac:dyDescent="0.2">
      <c r="B65" s="178"/>
      <c r="C65" s="1130"/>
      <c r="D65" s="1130"/>
    </row>
    <row r="66" spans="2:8" s="496" customFormat="1" ht="18" customHeight="1" x14ac:dyDescent="0.3">
      <c r="B66" s="672" t="s">
        <v>872</v>
      </c>
      <c r="C66" s="1147">
        <f>+C14+C56</f>
        <v>2827540.6808388061</v>
      </c>
      <c r="D66" s="1147">
        <f>+D14+D56</f>
        <v>81607630.867512733</v>
      </c>
      <c r="E66" s="32"/>
      <c r="F66" s="32"/>
      <c r="G66" s="32"/>
      <c r="H66" s="32"/>
    </row>
    <row r="67" spans="2:8" ht="18" customHeight="1" x14ac:dyDescent="0.2">
      <c r="B67" s="178"/>
      <c r="C67" s="1130"/>
      <c r="D67" s="1130"/>
    </row>
    <row r="68" spans="2:8" s="496" customFormat="1" ht="18" customHeight="1" x14ac:dyDescent="0.3">
      <c r="B68" s="672" t="s">
        <v>873</v>
      </c>
      <c r="C68" s="1147">
        <f>+C64-C66</f>
        <v>324339197.68582898</v>
      </c>
      <c r="D68" s="1147">
        <f>+D64-D66</f>
        <v>9360980621.850111</v>
      </c>
      <c r="E68" s="32"/>
      <c r="F68" s="32"/>
      <c r="G68" s="32"/>
      <c r="H68" s="32"/>
    </row>
    <row r="69" spans="2:8" ht="18" customHeight="1" thickBot="1" x14ac:dyDescent="0.25">
      <c r="B69" s="179"/>
      <c r="C69" s="1148"/>
      <c r="D69" s="1148"/>
    </row>
    <row r="70" spans="2:8" ht="13.5" thickTop="1" x14ac:dyDescent="0.2">
      <c r="B70" s="180"/>
      <c r="C70" s="181"/>
      <c r="D70" s="181"/>
    </row>
    <row r="71" spans="2:8" ht="13.5" customHeight="1" x14ac:dyDescent="0.2">
      <c r="B71" s="182"/>
      <c r="C71" s="182"/>
      <c r="D71" s="182"/>
    </row>
    <row r="72" spans="2:8" ht="12.75" customHeight="1" x14ac:dyDescent="0.2">
      <c r="B72" s="182"/>
      <c r="C72" s="182"/>
      <c r="D72" s="182"/>
    </row>
    <row r="73" spans="2:8" x14ac:dyDescent="0.2">
      <c r="B73" s="7"/>
      <c r="C73" s="7"/>
      <c r="D73" s="7"/>
    </row>
    <row r="74" spans="2:8" x14ac:dyDescent="0.2">
      <c r="B74" s="7"/>
      <c r="C74" s="7"/>
      <c r="D74" s="7"/>
    </row>
    <row r="75" spans="2:8" ht="17.25" x14ac:dyDescent="0.3">
      <c r="B75" s="1288" t="s">
        <v>62</v>
      </c>
      <c r="C75" s="1288"/>
      <c r="D75" s="1288"/>
    </row>
    <row r="76" spans="2:8" x14ac:dyDescent="0.2">
      <c r="B76" s="7"/>
      <c r="C76" s="7"/>
      <c r="D76" s="7"/>
    </row>
    <row r="77" spans="2:8" x14ac:dyDescent="0.2">
      <c r="B77" s="7"/>
      <c r="C77" s="7"/>
      <c r="D77" s="7"/>
    </row>
    <row r="78" spans="2:8" ht="13.5" thickBot="1" x14ac:dyDescent="0.25">
      <c r="B78" s="7" t="s">
        <v>180</v>
      </c>
      <c r="C78" s="7"/>
      <c r="D78" s="7"/>
    </row>
    <row r="79" spans="2:8" ht="13.5" customHeight="1" thickTop="1" x14ac:dyDescent="0.2">
      <c r="B79" s="1289" t="s">
        <v>313</v>
      </c>
      <c r="C79" s="1291" t="s">
        <v>45</v>
      </c>
      <c r="D79" s="1292"/>
      <c r="E79" s="1293"/>
    </row>
    <row r="80" spans="2:8" ht="13.5" customHeight="1" thickBot="1" x14ac:dyDescent="0.25">
      <c r="B80" s="1290"/>
      <c r="C80" s="26" t="s">
        <v>46</v>
      </c>
      <c r="D80" s="27" t="s">
        <v>47</v>
      </c>
      <c r="E80" s="963" t="s">
        <v>318</v>
      </c>
    </row>
    <row r="81" spans="2:5" ht="13.5" thickTop="1" x14ac:dyDescent="0.2">
      <c r="B81" s="183"/>
      <c r="C81" s="964"/>
      <c r="D81" s="965"/>
      <c r="E81" s="966"/>
    </row>
    <row r="82" spans="2:5" x14ac:dyDescent="0.2">
      <c r="B82" s="173" t="s">
        <v>112</v>
      </c>
      <c r="C82" s="967">
        <v>-25419.171357526811</v>
      </c>
      <c r="D82" s="1175">
        <v>-0.74</v>
      </c>
      <c r="E82" s="968">
        <f>+C82+D82</f>
        <v>-25419.911357526813</v>
      </c>
    </row>
    <row r="83" spans="2:5" x14ac:dyDescent="0.2">
      <c r="B83" s="173" t="s">
        <v>113</v>
      </c>
      <c r="C83" s="967">
        <v>-1192.2159157303008</v>
      </c>
      <c r="D83" s="1175">
        <v>-51.29</v>
      </c>
      <c r="E83" s="968">
        <f t="shared" ref="E83:E88" si="0">+C83+D83</f>
        <v>-1243.5059157303008</v>
      </c>
    </row>
    <row r="84" spans="2:5" x14ac:dyDescent="0.2">
      <c r="B84" s="173" t="s">
        <v>370</v>
      </c>
      <c r="C84" s="967">
        <v>-568.2340330739994</v>
      </c>
      <c r="D84" s="1175">
        <v>0</v>
      </c>
      <c r="E84" s="968">
        <f t="shared" si="0"/>
        <v>-568.2340330739994</v>
      </c>
    </row>
    <row r="85" spans="2:5" x14ac:dyDescent="0.2">
      <c r="B85" s="173" t="s">
        <v>114</v>
      </c>
      <c r="C85" s="967">
        <v>-38.829724108760118</v>
      </c>
      <c r="D85" s="1175">
        <v>-1.03</v>
      </c>
      <c r="E85" s="968">
        <f t="shared" si="0"/>
        <v>-39.859724108760119</v>
      </c>
    </row>
    <row r="86" spans="2:5" x14ac:dyDescent="0.2">
      <c r="B86" s="173" t="s">
        <v>115</v>
      </c>
      <c r="C86" s="967">
        <v>-20.972422604140998</v>
      </c>
      <c r="D86" s="1175">
        <v>-0.62</v>
      </c>
      <c r="E86" s="968">
        <f t="shared" si="0"/>
        <v>-21.592422604140999</v>
      </c>
    </row>
    <row r="87" spans="2:5" x14ac:dyDescent="0.2">
      <c r="B87" s="173" t="s">
        <v>91</v>
      </c>
      <c r="C87" s="967">
        <v>-0.64403341570827921</v>
      </c>
      <c r="D87" s="1175">
        <v>-0.22</v>
      </c>
      <c r="E87" s="968">
        <f t="shared" si="0"/>
        <v>-0.86403341570827918</v>
      </c>
    </row>
    <row r="88" spans="2:5" x14ac:dyDescent="0.2">
      <c r="B88" s="173" t="s">
        <v>371</v>
      </c>
      <c r="C88" s="967">
        <v>-0.96970353317165936</v>
      </c>
      <c r="D88" s="1175">
        <v>0</v>
      </c>
      <c r="E88" s="968">
        <f t="shared" si="0"/>
        <v>-0.96970353317165936</v>
      </c>
    </row>
    <row r="89" spans="2:5" x14ac:dyDescent="0.2">
      <c r="B89" s="173"/>
      <c r="C89" s="960"/>
      <c r="D89" s="961"/>
      <c r="E89" s="962"/>
    </row>
    <row r="90" spans="2:5" ht="13.5" thickBot="1" x14ac:dyDescent="0.25">
      <c r="B90" s="184" t="s">
        <v>318</v>
      </c>
      <c r="C90" s="969">
        <f>SUM(C82:C89)</f>
        <v>-27241.03718999289</v>
      </c>
      <c r="D90" s="970">
        <f t="shared" ref="D90:E90" si="1">SUM(D82:D89)</f>
        <v>-53.9</v>
      </c>
      <c r="E90" s="971">
        <f t="shared" si="1"/>
        <v>-27294.937189992896</v>
      </c>
    </row>
    <row r="91" spans="2:5" ht="13.5" thickTop="1" x14ac:dyDescent="0.2">
      <c r="B91" s="19"/>
      <c r="C91" s="185"/>
      <c r="D91" s="185"/>
    </row>
    <row r="92" spans="2:5" x14ac:dyDescent="0.2">
      <c r="B92" s="7" t="s">
        <v>372</v>
      </c>
      <c r="C92" s="7"/>
      <c r="D92" s="7"/>
    </row>
    <row r="93" spans="2:5" x14ac:dyDescent="0.2">
      <c r="B93" s="7" t="s">
        <v>717</v>
      </c>
      <c r="C93" s="7"/>
      <c r="D93" s="7"/>
    </row>
    <row r="94" spans="2:5" x14ac:dyDescent="0.2">
      <c r="B94" s="186"/>
    </row>
    <row r="95" spans="2:5" x14ac:dyDescent="0.2">
      <c r="B95" s="7"/>
    </row>
  </sheetData>
  <mergeCells count="5">
    <mergeCell ref="B6:D6"/>
    <mergeCell ref="B7:D7"/>
    <mergeCell ref="B75:D75"/>
    <mergeCell ref="B79:B80"/>
    <mergeCell ref="C79:E79"/>
  </mergeCells>
  <hyperlinks>
    <hyperlink ref="A1" location="INDICE!A1" display="Indice"/>
  </hyperlinks>
  <printOptions horizontalCentered="1"/>
  <pageMargins left="0.14000000000000001" right="0.13" top="0.19685039370078741" bottom="0.19685039370078741" header="0.15748031496062992" footer="0"/>
  <pageSetup paperSize="9" scale="58" orientation="portrait" horizontalDpi="4294967293" r:id="rId1"/>
  <headerFooter scaleWithDoc="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75"/>
  <sheetViews>
    <sheetView showGridLines="0" zoomScale="130" zoomScaleNormal="130" zoomScaleSheetLayoutView="85" workbookViewId="0"/>
  </sheetViews>
  <sheetFormatPr baseColWidth="10" defaultColWidth="11.42578125" defaultRowHeight="12.75" x14ac:dyDescent="0.2"/>
  <cols>
    <col min="1" max="1" width="6.85546875" style="32" customWidth="1"/>
    <col min="2" max="2" width="108.42578125" style="32" bestFit="1" customWidth="1"/>
    <col min="3" max="3" width="19.140625" style="32" customWidth="1"/>
    <col min="4" max="4" width="19.140625" style="32" bestFit="1" customWidth="1"/>
    <col min="5" max="16384" width="11.42578125" style="32"/>
  </cols>
  <sheetData>
    <row r="1" spans="1:4" ht="15" x14ac:dyDescent="0.25">
      <c r="A1" s="1003" t="s">
        <v>238</v>
      </c>
      <c r="B1" s="529"/>
    </row>
    <row r="2" spans="1:4" ht="15" customHeight="1" x14ac:dyDescent="0.25">
      <c r="A2" s="529"/>
      <c r="B2" s="474" t="s">
        <v>874</v>
      </c>
      <c r="C2" s="169"/>
      <c r="D2" s="169"/>
    </row>
    <row r="3" spans="1:4" ht="15" customHeight="1" x14ac:dyDescent="0.25">
      <c r="A3" s="529"/>
      <c r="B3" s="349" t="s">
        <v>332</v>
      </c>
      <c r="C3" s="169"/>
      <c r="D3" s="169"/>
    </row>
    <row r="4" spans="1:4" s="511" customFormat="1" ht="12" x14ac:dyDescent="0.2">
      <c r="B4" s="555"/>
      <c r="C4" s="556"/>
      <c r="D4" s="556"/>
    </row>
    <row r="5" spans="1:4" s="511" customFormat="1" ht="12" x14ac:dyDescent="0.2">
      <c r="B5" s="555"/>
      <c r="C5" s="556"/>
      <c r="D5" s="556"/>
    </row>
    <row r="6" spans="1:4" ht="17.25" customHeight="1" x14ac:dyDescent="0.2">
      <c r="B6" s="1286" t="s">
        <v>306</v>
      </c>
      <c r="C6" s="1286"/>
      <c r="D6" s="1286"/>
    </row>
    <row r="7" spans="1:4" ht="17.25" customHeight="1" x14ac:dyDescent="0.2">
      <c r="B7" s="1287" t="s">
        <v>876</v>
      </c>
      <c r="C7" s="1287"/>
      <c r="D7" s="1287"/>
    </row>
    <row r="8" spans="1:4" s="511" customFormat="1" ht="12" x14ac:dyDescent="0.2">
      <c r="B8" s="549"/>
      <c r="C8" s="549"/>
      <c r="D8" s="549"/>
    </row>
    <row r="9" spans="1:4" s="511" customFormat="1" thickBot="1" x14ac:dyDescent="0.25">
      <c r="B9" s="550"/>
      <c r="C9" s="551"/>
      <c r="D9" s="551"/>
    </row>
    <row r="10" spans="1:4" ht="17.25" customHeight="1" thickTop="1" thickBot="1" x14ac:dyDescent="0.25">
      <c r="B10" s="170"/>
      <c r="C10" s="554" t="s">
        <v>298</v>
      </c>
      <c r="D10" s="554" t="s">
        <v>299</v>
      </c>
    </row>
    <row r="11" spans="1:4" ht="18" customHeight="1" thickTop="1" x14ac:dyDescent="0.2">
      <c r="B11" s="171"/>
      <c r="C11" s="1149"/>
      <c r="D11" s="1150"/>
    </row>
    <row r="12" spans="1:4" ht="18" customHeight="1" x14ac:dyDescent="0.2">
      <c r="B12" s="672" t="s">
        <v>788</v>
      </c>
      <c r="C12" s="1151">
        <v>318058272.82068336</v>
      </c>
      <c r="D12" s="1151">
        <v>5971289625.590148</v>
      </c>
    </row>
    <row r="13" spans="1:4" ht="18" customHeight="1" x14ac:dyDescent="0.2">
      <c r="B13" s="172"/>
      <c r="C13" s="1152"/>
      <c r="D13" s="1152"/>
    </row>
    <row r="14" spans="1:4" ht="18" customHeight="1" x14ac:dyDescent="0.2">
      <c r="B14" s="672" t="s">
        <v>789</v>
      </c>
      <c r="C14" s="1151">
        <v>2876510.4911773922</v>
      </c>
      <c r="D14" s="1151">
        <v>54004183.263460837</v>
      </c>
    </row>
    <row r="15" spans="1:4" ht="18" customHeight="1" x14ac:dyDescent="0.2">
      <c r="B15" s="172"/>
      <c r="C15" s="1152"/>
      <c r="D15" s="1152"/>
    </row>
    <row r="16" spans="1:4" ht="18" customHeight="1" x14ac:dyDescent="0.2">
      <c r="B16" s="672" t="s">
        <v>790</v>
      </c>
      <c r="C16" s="1151">
        <f>+C12+C14</f>
        <v>320934783.31186074</v>
      </c>
      <c r="D16" s="1151">
        <f>+D12+D14</f>
        <v>6025293808.8536091</v>
      </c>
    </row>
    <row r="17" spans="1:7" x14ac:dyDescent="0.2">
      <c r="B17" s="173"/>
      <c r="C17" s="1153"/>
      <c r="D17" s="1154"/>
    </row>
    <row r="18" spans="1:7" s="498" customFormat="1" ht="15.75" x14ac:dyDescent="0.25">
      <c r="B18" s="593" t="s">
        <v>285</v>
      </c>
      <c r="C18" s="1155"/>
      <c r="D18" s="1156"/>
      <c r="E18" s="32"/>
      <c r="F18" s="32"/>
      <c r="G18" s="32"/>
    </row>
    <row r="19" spans="1:7" x14ac:dyDescent="0.2">
      <c r="B19" s="175"/>
      <c r="C19" s="1157"/>
      <c r="D19" s="1157"/>
    </row>
    <row r="20" spans="1:7" s="529" customFormat="1" ht="15" x14ac:dyDescent="0.25">
      <c r="B20" s="609" t="s">
        <v>337</v>
      </c>
      <c r="C20" s="1158">
        <f>SUM(C22:C27)</f>
        <v>75355607.125345394</v>
      </c>
      <c r="D20" s="1158">
        <f>SUM(D22:D27)</f>
        <v>1473041435.8549051</v>
      </c>
      <c r="E20" s="32"/>
      <c r="F20" s="32"/>
      <c r="G20" s="32"/>
    </row>
    <row r="21" spans="1:7" x14ac:dyDescent="0.2">
      <c r="B21" s="175"/>
      <c r="C21" s="1157"/>
      <c r="D21" s="1159"/>
    </row>
    <row r="22" spans="1:7" x14ac:dyDescent="0.2">
      <c r="B22" s="358" t="s">
        <v>405</v>
      </c>
      <c r="C22" s="1160">
        <v>11719870.143704545</v>
      </c>
      <c r="D22" s="1160">
        <v>228500000</v>
      </c>
    </row>
    <row r="23" spans="1:7" x14ac:dyDescent="0.2">
      <c r="B23" s="358" t="s">
        <v>286</v>
      </c>
      <c r="C23" s="1160">
        <v>15969241.161526406</v>
      </c>
      <c r="D23" s="1160">
        <v>321485036.21179038</v>
      </c>
    </row>
    <row r="24" spans="1:7" x14ac:dyDescent="0.2">
      <c r="B24" s="358" t="s">
        <v>407</v>
      </c>
      <c r="C24" s="1160">
        <v>17427048.459207363</v>
      </c>
      <c r="D24" s="1160">
        <v>338420300.81110585</v>
      </c>
    </row>
    <row r="25" spans="1:7" x14ac:dyDescent="0.2">
      <c r="B25" s="358" t="s">
        <v>715</v>
      </c>
      <c r="C25" s="1160">
        <v>21026539.039403081</v>
      </c>
      <c r="D25" s="1160">
        <v>411536621.72338772</v>
      </c>
    </row>
    <row r="26" spans="1:7" x14ac:dyDescent="0.2">
      <c r="B26" s="365" t="s">
        <v>487</v>
      </c>
      <c r="C26" s="1160">
        <v>9000000</v>
      </c>
      <c r="D26" s="1160">
        <v>168967800</v>
      </c>
    </row>
    <row r="27" spans="1:7" x14ac:dyDescent="0.2">
      <c r="B27" s="358" t="s">
        <v>89</v>
      </c>
      <c r="C27" s="1160">
        <v>212908.32150399731</v>
      </c>
      <c r="D27" s="1160">
        <v>4131677.1086210124</v>
      </c>
    </row>
    <row r="28" spans="1:7" x14ac:dyDescent="0.2">
      <c r="A28" s="972"/>
      <c r="C28" s="1161"/>
      <c r="D28" s="1162"/>
    </row>
    <row r="29" spans="1:7" s="529" customFormat="1" ht="15" x14ac:dyDescent="0.25">
      <c r="B29" s="609" t="s">
        <v>287</v>
      </c>
      <c r="C29" s="1158">
        <f>SUM(C31:C41)</f>
        <v>35233514.59094964</v>
      </c>
      <c r="D29" s="1158">
        <f>SUM(D31:D41)</f>
        <v>685403903.51032972</v>
      </c>
      <c r="E29" s="32"/>
      <c r="F29" s="32"/>
      <c r="G29" s="32"/>
    </row>
    <row r="30" spans="1:7" x14ac:dyDescent="0.2">
      <c r="B30" s="175"/>
      <c r="C30" s="1157"/>
      <c r="D30" s="1157"/>
    </row>
    <row r="31" spans="1:7" x14ac:dyDescent="0.2">
      <c r="B31" s="358" t="s">
        <v>405</v>
      </c>
      <c r="C31" s="1163">
        <v>8123385.6235912703</v>
      </c>
      <c r="D31" s="1164">
        <v>158600000</v>
      </c>
    </row>
    <row r="32" spans="1:7" x14ac:dyDescent="0.2">
      <c r="B32" s="358" t="s">
        <v>286</v>
      </c>
      <c r="C32" s="1160">
        <v>976191.32822371752</v>
      </c>
      <c r="D32" s="1160">
        <v>18989496.956124358</v>
      </c>
    </row>
    <row r="33" spans="2:7" x14ac:dyDescent="0.2">
      <c r="B33" s="358" t="s">
        <v>406</v>
      </c>
      <c r="C33" s="1160">
        <v>26632.293253507472</v>
      </c>
      <c r="D33" s="1160">
        <v>500000</v>
      </c>
    </row>
    <row r="34" spans="2:7" x14ac:dyDescent="0.2">
      <c r="B34" s="358" t="s">
        <v>407</v>
      </c>
      <c r="C34" s="1160">
        <v>20017254.969990633</v>
      </c>
      <c r="D34" s="1160">
        <v>389878762.54399574</v>
      </c>
    </row>
    <row r="35" spans="2:7" x14ac:dyDescent="0.2">
      <c r="B35" s="358" t="s">
        <v>716</v>
      </c>
      <c r="C35" s="1160"/>
      <c r="D35" s="1160"/>
    </row>
    <row r="36" spans="2:7" x14ac:dyDescent="0.2">
      <c r="B36" s="358" t="s">
        <v>715</v>
      </c>
      <c r="C36" s="1160">
        <v>3058760.3730373275</v>
      </c>
      <c r="D36" s="1160">
        <v>57909713.375995398</v>
      </c>
    </row>
    <row r="37" spans="2:7" x14ac:dyDescent="0.2">
      <c r="B37" s="358" t="s">
        <v>408</v>
      </c>
      <c r="C37" s="1160">
        <v>1083824.2031202987</v>
      </c>
      <c r="D37" s="1160">
        <v>20350697.978403088</v>
      </c>
    </row>
    <row r="38" spans="2:7" x14ac:dyDescent="0.2">
      <c r="B38" s="358" t="s">
        <v>89</v>
      </c>
      <c r="C38" s="1160">
        <v>1714721.4158079522</v>
      </c>
      <c r="D38" s="1160">
        <v>34513456.928237543</v>
      </c>
    </row>
    <row r="39" spans="2:7" x14ac:dyDescent="0.2">
      <c r="B39" s="358" t="s">
        <v>103</v>
      </c>
      <c r="C39" s="1160">
        <v>36208.030033241273</v>
      </c>
      <c r="D39" s="1160">
        <v>704209.59331944422</v>
      </c>
    </row>
    <row r="40" spans="2:7" x14ac:dyDescent="0.2">
      <c r="B40" s="358" t="s">
        <v>72</v>
      </c>
      <c r="C40" s="1160">
        <v>194909.43215968818</v>
      </c>
      <c r="D40" s="1160">
        <v>3925945.8061283357</v>
      </c>
    </row>
    <row r="41" spans="2:7" x14ac:dyDescent="0.2">
      <c r="B41" s="358" t="s">
        <v>50</v>
      </c>
      <c r="C41" s="1160">
        <v>1626.9217320114572</v>
      </c>
      <c r="D41" s="1160">
        <v>31620.328125676609</v>
      </c>
    </row>
    <row r="42" spans="2:7" x14ac:dyDescent="0.2">
      <c r="B42" s="173"/>
      <c r="C42" s="1157"/>
      <c r="D42" s="1159"/>
    </row>
    <row r="43" spans="2:7" s="529" customFormat="1" ht="15" x14ac:dyDescent="0.25">
      <c r="B43" s="609" t="s">
        <v>338</v>
      </c>
      <c r="C43" s="1158">
        <f>+C20-C29</f>
        <v>40122092.534395754</v>
      </c>
      <c r="D43" s="1158">
        <f>+D20-D29</f>
        <v>787637532.34457541</v>
      </c>
      <c r="E43" s="32"/>
      <c r="F43" s="32"/>
      <c r="G43" s="32"/>
    </row>
    <row r="44" spans="2:7" ht="15" x14ac:dyDescent="0.25">
      <c r="B44" s="174"/>
      <c r="C44" s="1165"/>
      <c r="D44" s="1166"/>
    </row>
    <row r="45" spans="2:7" s="529" customFormat="1" ht="15" x14ac:dyDescent="0.25">
      <c r="B45" s="609" t="s">
        <v>384</v>
      </c>
      <c r="C45" s="1158">
        <v>29264.513418102782</v>
      </c>
      <c r="D45" s="1166">
        <v>572742.98136999994</v>
      </c>
      <c r="E45" s="32"/>
      <c r="F45" s="32"/>
      <c r="G45" s="32"/>
    </row>
    <row r="46" spans="2:7" ht="15" x14ac:dyDescent="0.25">
      <c r="B46" s="174"/>
      <c r="C46" s="1158"/>
      <c r="D46" s="1158"/>
    </row>
    <row r="47" spans="2:7" s="529" customFormat="1" ht="15" x14ac:dyDescent="0.25">
      <c r="B47" s="609" t="s">
        <v>477</v>
      </c>
      <c r="C47" s="1158">
        <v>4509338.3666529311</v>
      </c>
      <c r="D47" s="1166">
        <v>90832955.520999983</v>
      </c>
      <c r="E47" s="32"/>
      <c r="F47" s="32"/>
      <c r="G47" s="32"/>
    </row>
    <row r="48" spans="2:7" ht="15" x14ac:dyDescent="0.25">
      <c r="B48" s="174"/>
      <c r="C48" s="1158"/>
      <c r="D48" s="1166"/>
    </row>
    <row r="49" spans="2:7" s="529" customFormat="1" ht="15" x14ac:dyDescent="0.25">
      <c r="B49" s="609" t="s">
        <v>478</v>
      </c>
      <c r="C49" s="1158">
        <v>-84989.900857692308</v>
      </c>
      <c r="D49" s="1166">
        <v>-1656066.0567234233</v>
      </c>
      <c r="E49" s="32"/>
      <c r="F49" s="32"/>
      <c r="G49" s="32"/>
    </row>
    <row r="50" spans="2:7" ht="15" x14ac:dyDescent="0.25">
      <c r="B50" s="174"/>
      <c r="C50" s="1158"/>
      <c r="D50" s="1158"/>
    </row>
    <row r="51" spans="2:7" s="529" customFormat="1" ht="15" x14ac:dyDescent="0.25">
      <c r="B51" s="609" t="s">
        <v>938</v>
      </c>
      <c r="C51" s="1158">
        <f>SUM(C53:C56)</f>
        <v>-38294780.64846345</v>
      </c>
      <c r="D51" s="1158">
        <f>SUM(D53:D56)</f>
        <v>2512303831.4697428</v>
      </c>
      <c r="E51" s="32"/>
      <c r="F51" s="32"/>
      <c r="G51" s="32"/>
    </row>
    <row r="52" spans="2:7" s="511" customFormat="1" x14ac:dyDescent="0.2">
      <c r="B52" s="673"/>
      <c r="C52" s="1167"/>
      <c r="D52" s="1168"/>
      <c r="E52" s="32"/>
      <c r="F52" s="32"/>
      <c r="G52" s="32"/>
    </row>
    <row r="53" spans="2:7" x14ac:dyDescent="0.2">
      <c r="B53" s="358" t="s">
        <v>52</v>
      </c>
      <c r="C53" s="1163">
        <v>-31703441.808658741</v>
      </c>
      <c r="D53" s="1164">
        <v>2423337783.8857908</v>
      </c>
    </row>
    <row r="54" spans="2:7" x14ac:dyDescent="0.2">
      <c r="B54" s="358" t="s">
        <v>53</v>
      </c>
      <c r="C54" s="1160">
        <v>-7151526.5312989764</v>
      </c>
      <c r="D54" s="1160">
        <v>77774658.274978518</v>
      </c>
    </row>
    <row r="55" spans="2:7" x14ac:dyDescent="0.2">
      <c r="B55" s="358" t="s">
        <v>54</v>
      </c>
      <c r="C55" s="1160">
        <v>544670.85309287696</v>
      </c>
      <c r="D55" s="1160">
        <v>10883783.516701767</v>
      </c>
    </row>
    <row r="56" spans="2:7" x14ac:dyDescent="0.2">
      <c r="B56" s="358" t="s">
        <v>57</v>
      </c>
      <c r="C56" s="1160">
        <v>15516.838401386023</v>
      </c>
      <c r="D56" s="1160">
        <v>307605.79227145913</v>
      </c>
    </row>
    <row r="57" spans="2:7" x14ac:dyDescent="0.2">
      <c r="B57" s="173"/>
      <c r="C57" s="1161"/>
      <c r="D57" s="1161"/>
    </row>
    <row r="58" spans="2:7" s="529" customFormat="1" ht="15" x14ac:dyDescent="0.25">
      <c r="B58" s="609" t="s">
        <v>939</v>
      </c>
      <c r="C58" s="1158">
        <f>SUM(C60:C62)</f>
        <v>-48969.810338585827</v>
      </c>
      <c r="D58" s="1158">
        <f>SUM(D60:D62)</f>
        <v>27603447.604051888</v>
      </c>
      <c r="E58" s="32"/>
      <c r="F58" s="32"/>
      <c r="G58" s="32"/>
    </row>
    <row r="59" spans="2:7" s="511" customFormat="1" x14ac:dyDescent="0.2">
      <c r="B59" s="673"/>
      <c r="C59" s="1167"/>
      <c r="D59" s="1168"/>
      <c r="E59" s="32"/>
      <c r="F59" s="32"/>
      <c r="G59" s="32"/>
    </row>
    <row r="60" spans="2:7" x14ac:dyDescent="0.2">
      <c r="B60" s="358" t="s">
        <v>52</v>
      </c>
      <c r="C60" s="1163">
        <v>-26241.030049137396</v>
      </c>
      <c r="D60" s="1164">
        <v>27351330.857309535</v>
      </c>
    </row>
    <row r="61" spans="2:7" x14ac:dyDescent="0.2">
      <c r="B61" s="358" t="s">
        <v>53</v>
      </c>
      <c r="C61" s="1160">
        <v>-22728.780289448427</v>
      </c>
      <c r="D61" s="1160">
        <v>252116.74674235127</v>
      </c>
    </row>
    <row r="62" spans="2:7" x14ac:dyDescent="0.2">
      <c r="B62" s="358" t="s">
        <v>57</v>
      </c>
      <c r="C62" s="1160">
        <v>0</v>
      </c>
      <c r="D62" s="1160">
        <v>0</v>
      </c>
    </row>
    <row r="63" spans="2:7" x14ac:dyDescent="0.2">
      <c r="B63" s="358"/>
      <c r="C63" s="1160"/>
      <c r="D63" s="1169"/>
    </row>
    <row r="64" spans="2:7" s="498" customFormat="1" ht="15.75" x14ac:dyDescent="0.25">
      <c r="B64" s="593" t="s">
        <v>940</v>
      </c>
      <c r="C64" s="1170">
        <f>+C43+C45+C47+C49+C51+C58</f>
        <v>6231955.0548070529</v>
      </c>
      <c r="D64" s="1170">
        <f>+D43+D45+D47+D49+D51+D58</f>
        <v>3417294443.864017</v>
      </c>
      <c r="E64" s="32"/>
      <c r="F64" s="32"/>
      <c r="G64" s="32"/>
    </row>
    <row r="65" spans="2:7" ht="18" customHeight="1" x14ac:dyDescent="0.2">
      <c r="B65" s="175"/>
      <c r="C65" s="1171"/>
      <c r="D65" s="1171"/>
    </row>
    <row r="66" spans="2:7" s="496" customFormat="1" ht="18" customHeight="1" x14ac:dyDescent="0.3">
      <c r="B66" s="672" t="s">
        <v>875</v>
      </c>
      <c r="C66" s="1172">
        <f>+C16+C64</f>
        <v>327166738.36666781</v>
      </c>
      <c r="D66" s="1172">
        <f>+D16+D64</f>
        <v>9442588252.7176266</v>
      </c>
      <c r="E66" s="32"/>
      <c r="F66" s="32"/>
      <c r="G66" s="32"/>
    </row>
    <row r="67" spans="2:7" ht="18" customHeight="1" x14ac:dyDescent="0.2">
      <c r="B67" s="178"/>
      <c r="C67" s="1161"/>
      <c r="D67" s="1161"/>
    </row>
    <row r="68" spans="2:7" s="496" customFormat="1" ht="18" customHeight="1" x14ac:dyDescent="0.3">
      <c r="B68" s="672" t="s">
        <v>872</v>
      </c>
      <c r="C68" s="1172">
        <f>+C14+C58</f>
        <v>2827540.6808388066</v>
      </c>
      <c r="D68" s="1172">
        <f>+D14+D58</f>
        <v>81607630.867512733</v>
      </c>
      <c r="E68" s="32"/>
      <c r="F68" s="32"/>
      <c r="G68" s="32"/>
    </row>
    <row r="69" spans="2:7" ht="18" customHeight="1" x14ac:dyDescent="0.2">
      <c r="B69" s="178"/>
      <c r="C69" s="1161"/>
      <c r="D69" s="1161"/>
    </row>
    <row r="70" spans="2:7" s="496" customFormat="1" ht="18" customHeight="1" x14ac:dyDescent="0.3">
      <c r="B70" s="672" t="s">
        <v>873</v>
      </c>
      <c r="C70" s="1172">
        <f>+C66-C68</f>
        <v>324339197.68582898</v>
      </c>
      <c r="D70" s="1172">
        <f>+D66-D68</f>
        <v>9360980621.8501129</v>
      </c>
      <c r="E70" s="32"/>
      <c r="F70" s="32"/>
      <c r="G70" s="32"/>
    </row>
    <row r="71" spans="2:7" ht="18" customHeight="1" thickBot="1" x14ac:dyDescent="0.25">
      <c r="B71" s="179"/>
      <c r="C71" s="1173"/>
      <c r="D71" s="1173"/>
    </row>
    <row r="72" spans="2:7" ht="13.5" thickTop="1" x14ac:dyDescent="0.2">
      <c r="B72" s="180"/>
      <c r="C72" s="181"/>
      <c r="D72" s="181"/>
    </row>
    <row r="73" spans="2:7" ht="13.5" customHeight="1" x14ac:dyDescent="0.2">
      <c r="B73" s="182"/>
      <c r="C73" s="182"/>
      <c r="D73" s="182"/>
    </row>
    <row r="74" spans="2:7" ht="12.75" customHeight="1" x14ac:dyDescent="0.2">
      <c r="B74" s="182"/>
      <c r="C74" s="182"/>
      <c r="D74" s="182"/>
    </row>
    <row r="75" spans="2:7" x14ac:dyDescent="0.2">
      <c r="B75" s="7"/>
    </row>
  </sheetData>
  <mergeCells count="2">
    <mergeCell ref="B6:D6"/>
    <mergeCell ref="B7:D7"/>
  </mergeCells>
  <hyperlinks>
    <hyperlink ref="A1" location="INDICE!A1" display="Indice"/>
  </hyperlinks>
  <printOptions horizontalCentered="1"/>
  <pageMargins left="0.14000000000000001" right="0.13" top="0.19685039370078741" bottom="0.19685039370078741" header="0.15748031496062992" footer="0"/>
  <pageSetup paperSize="9" scale="67" orientation="portrait" horizontalDpi="4294967293" r:id="rId1"/>
  <headerFooter scaleWithDoc="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81"/>
  <sheetViews>
    <sheetView showGridLines="0" zoomScale="85" zoomScaleNormal="85" zoomScaleSheetLayoutView="85" workbookViewId="0"/>
  </sheetViews>
  <sheetFormatPr baseColWidth="10" defaultColWidth="11.42578125" defaultRowHeight="12.75" x14ac:dyDescent="0.2"/>
  <cols>
    <col min="1" max="1" width="6.85546875" style="32" customWidth="1"/>
    <col min="2" max="2" width="25.140625" style="144" customWidth="1"/>
    <col min="3" max="3" width="15.7109375" style="144" customWidth="1"/>
    <col min="4" max="4" width="20.7109375" style="144" customWidth="1"/>
    <col min="5" max="5" width="15.85546875" style="144" customWidth="1"/>
    <col min="6" max="6" width="21" style="144" customWidth="1"/>
    <col min="7" max="16384" width="11.42578125" style="32"/>
  </cols>
  <sheetData>
    <row r="1" spans="1:11" ht="15" x14ac:dyDescent="0.25">
      <c r="A1" s="1003" t="s">
        <v>238</v>
      </c>
      <c r="B1" s="61"/>
      <c r="C1" s="7"/>
      <c r="D1" s="7"/>
      <c r="E1" s="7"/>
      <c r="F1" s="7"/>
    </row>
    <row r="2" spans="1:11" ht="15" customHeight="1" x14ac:dyDescent="0.25">
      <c r="A2" s="529"/>
      <c r="B2" s="474" t="s">
        <v>874</v>
      </c>
      <c r="C2" s="7"/>
      <c r="D2" s="7"/>
      <c r="E2" s="7"/>
      <c r="F2" s="7"/>
    </row>
    <row r="3" spans="1:11" ht="15" customHeight="1" x14ac:dyDescent="0.25">
      <c r="A3" s="529"/>
      <c r="B3" s="349" t="s">
        <v>332</v>
      </c>
      <c r="C3" s="7"/>
      <c r="D3" s="7"/>
      <c r="E3" s="7"/>
      <c r="F3" s="7"/>
    </row>
    <row r="4" spans="1:11" s="511" customFormat="1" x14ac:dyDescent="0.2">
      <c r="B4" s="54"/>
      <c r="C4" s="54"/>
      <c r="D4" s="54"/>
      <c r="E4" s="54"/>
      <c r="F4" s="54"/>
      <c r="G4" s="32"/>
      <c r="H4" s="32"/>
      <c r="I4" s="32"/>
      <c r="J4" s="32"/>
      <c r="K4" s="32"/>
    </row>
    <row r="5" spans="1:11" s="511" customFormat="1" x14ac:dyDescent="0.2">
      <c r="B5" s="54"/>
      <c r="C5" s="54"/>
      <c r="D5" s="54"/>
      <c r="E5" s="54"/>
      <c r="F5" s="54"/>
      <c r="G5" s="32"/>
      <c r="H5" s="32"/>
      <c r="I5" s="32"/>
      <c r="J5" s="32"/>
      <c r="K5" s="32"/>
    </row>
    <row r="6" spans="1:11" ht="17.25" x14ac:dyDescent="0.2">
      <c r="B6" s="1185" t="s">
        <v>104</v>
      </c>
      <c r="C6" s="1185"/>
      <c r="D6" s="1185"/>
      <c r="E6" s="1185"/>
      <c r="F6" s="1185"/>
    </row>
    <row r="7" spans="1:11" s="511" customFormat="1" x14ac:dyDescent="0.2">
      <c r="B7" s="54"/>
      <c r="C7" s="54"/>
      <c r="D7" s="54"/>
      <c r="E7" s="54"/>
      <c r="F7" s="54"/>
      <c r="G7" s="32"/>
      <c r="H7" s="32"/>
      <c r="I7" s="32"/>
      <c r="J7" s="32"/>
      <c r="K7" s="32"/>
    </row>
    <row r="8" spans="1:11" s="511" customFormat="1" ht="13.5" thickBot="1" x14ac:dyDescent="0.25">
      <c r="B8" s="54"/>
      <c r="C8" s="54"/>
      <c r="D8" s="54"/>
      <c r="E8" s="54"/>
      <c r="F8" s="54"/>
      <c r="G8" s="32"/>
      <c r="H8" s="32"/>
      <c r="I8" s="32"/>
      <c r="J8" s="32"/>
      <c r="K8" s="32"/>
    </row>
    <row r="9" spans="1:11" ht="31.5" thickTop="1" thickBot="1" x14ac:dyDescent="0.25">
      <c r="B9" s="557" t="s">
        <v>105</v>
      </c>
      <c r="C9" s="558" t="s">
        <v>106</v>
      </c>
      <c r="D9" s="557" t="s">
        <v>373</v>
      </c>
      <c r="E9" s="557" t="s">
        <v>107</v>
      </c>
      <c r="F9" s="559" t="s">
        <v>108</v>
      </c>
    </row>
    <row r="10" spans="1:11" ht="15.75" thickTop="1" x14ac:dyDescent="0.2">
      <c r="B10" s="907">
        <v>37290</v>
      </c>
      <c r="C10" s="908">
        <v>1</v>
      </c>
      <c r="D10" s="908">
        <v>1.3999590337802097</v>
      </c>
      <c r="E10" s="908">
        <v>1.4</v>
      </c>
      <c r="F10" s="909">
        <v>1.2063999999999999</v>
      </c>
    </row>
    <row r="11" spans="1:11" ht="15" x14ac:dyDescent="0.2">
      <c r="B11" s="907">
        <v>37346</v>
      </c>
      <c r="C11" s="908">
        <v>1.0481</v>
      </c>
      <c r="D11" s="908">
        <v>1.4673678494766407</v>
      </c>
      <c r="E11" s="908">
        <v>2.9</v>
      </c>
      <c r="F11" s="909">
        <v>2.5363000000000002</v>
      </c>
    </row>
    <row r="12" spans="1:11" ht="15" x14ac:dyDescent="0.2">
      <c r="B12" s="907">
        <v>37437</v>
      </c>
      <c r="C12" s="908">
        <v>1.2495000000000001</v>
      </c>
      <c r="D12" s="908">
        <v>1.749237448677363</v>
      </c>
      <c r="E12" s="908">
        <v>3.8</v>
      </c>
      <c r="F12" s="909">
        <v>3.7549000000000001</v>
      </c>
    </row>
    <row r="13" spans="1:11" ht="15" x14ac:dyDescent="0.2">
      <c r="B13" s="907">
        <v>37529</v>
      </c>
      <c r="C13" s="908">
        <v>1.3715999999999999</v>
      </c>
      <c r="D13" s="908">
        <v>1.9202837030972117</v>
      </c>
      <c r="E13" s="908">
        <v>3.75</v>
      </c>
      <c r="F13" s="909">
        <v>3.6941999999999999</v>
      </c>
    </row>
    <row r="14" spans="1:11" ht="15" x14ac:dyDescent="0.2">
      <c r="B14" s="907">
        <v>37621</v>
      </c>
      <c r="C14" s="908">
        <v>1.4053</v>
      </c>
      <c r="D14" s="908">
        <v>1.9674070109433832</v>
      </c>
      <c r="E14" s="908">
        <v>3.4</v>
      </c>
      <c r="F14" s="909">
        <v>3.5409000000000002</v>
      </c>
    </row>
    <row r="15" spans="1:11" ht="15" x14ac:dyDescent="0.2">
      <c r="B15" s="907">
        <v>37711</v>
      </c>
      <c r="C15" s="908">
        <v>1.4340999999999999</v>
      </c>
      <c r="D15" s="908">
        <v>2.0077399999999996</v>
      </c>
      <c r="E15" s="908">
        <v>2.88</v>
      </c>
      <c r="F15" s="909">
        <v>3.1358999999999999</v>
      </c>
    </row>
    <row r="16" spans="1:11" ht="15" x14ac:dyDescent="0.2">
      <c r="B16" s="907">
        <v>37802</v>
      </c>
      <c r="C16" s="908">
        <v>1.4403999999999999</v>
      </c>
      <c r="D16" s="908">
        <v>2.0165599999999997</v>
      </c>
      <c r="E16" s="908">
        <v>2.8</v>
      </c>
      <c r="F16" s="909">
        <v>3.2225000000000001</v>
      </c>
    </row>
    <row r="17" spans="2:6" ht="15" x14ac:dyDescent="0.2">
      <c r="B17" s="907">
        <v>37894</v>
      </c>
      <c r="C17" s="908">
        <v>1.4448000000000001</v>
      </c>
      <c r="D17" s="908">
        <v>2.0227200000000001</v>
      </c>
      <c r="E17" s="908">
        <v>2.915</v>
      </c>
      <c r="F17" s="909">
        <v>3.3969999999999998</v>
      </c>
    </row>
    <row r="18" spans="2:6" ht="15" x14ac:dyDescent="0.2">
      <c r="B18" s="907">
        <v>37986</v>
      </c>
      <c r="C18" s="908">
        <v>1.4568000000000001</v>
      </c>
      <c r="D18" s="908">
        <v>2.03952</v>
      </c>
      <c r="E18" s="908">
        <v>2.9175</v>
      </c>
      <c r="F18" s="909">
        <v>3.6720999999999999</v>
      </c>
    </row>
    <row r="19" spans="2:6" ht="15" x14ac:dyDescent="0.2">
      <c r="B19" s="907">
        <v>38077</v>
      </c>
      <c r="C19" s="908">
        <v>1.4678</v>
      </c>
      <c r="D19" s="908">
        <v>2.0549200000000001</v>
      </c>
      <c r="E19" s="908">
        <v>2.86</v>
      </c>
      <c r="F19" s="909">
        <v>3.5173999999999999</v>
      </c>
    </row>
    <row r="20" spans="2:6" ht="15" x14ac:dyDescent="0.2">
      <c r="B20" s="907">
        <v>38168</v>
      </c>
      <c r="C20" s="908">
        <v>1.4983</v>
      </c>
      <c r="D20" s="908">
        <v>2.09762</v>
      </c>
      <c r="E20" s="908">
        <v>2.9580000000000002</v>
      </c>
      <c r="F20" s="909">
        <v>3.6029</v>
      </c>
    </row>
    <row r="21" spans="2:6" ht="15" x14ac:dyDescent="0.2">
      <c r="B21" s="907">
        <v>38260</v>
      </c>
      <c r="C21" s="908">
        <v>1.52</v>
      </c>
      <c r="D21" s="908">
        <v>2.1279999999999997</v>
      </c>
      <c r="E21" s="908">
        <v>2.9809999999999999</v>
      </c>
      <c r="F21" s="909">
        <v>3.7073</v>
      </c>
    </row>
    <row r="22" spans="2:6" ht="15" x14ac:dyDescent="0.2">
      <c r="B22" s="907">
        <v>38352</v>
      </c>
      <c r="C22" s="908">
        <v>1.5367</v>
      </c>
      <c r="D22" s="908">
        <v>2.1513799999999996</v>
      </c>
      <c r="E22" s="908">
        <v>2.9790000000000001</v>
      </c>
      <c r="F22" s="909">
        <v>4.0530999999999997</v>
      </c>
    </row>
    <row r="23" spans="2:6" ht="15" x14ac:dyDescent="0.2">
      <c r="B23" s="907">
        <v>38442</v>
      </c>
      <c r="C23" s="908">
        <v>1.5844</v>
      </c>
      <c r="D23" s="908">
        <v>2.2181599999999997</v>
      </c>
      <c r="E23" s="908">
        <v>2.9169999999999998</v>
      </c>
      <c r="F23" s="909">
        <v>3.7824</v>
      </c>
    </row>
    <row r="24" spans="2:6" ht="15" x14ac:dyDescent="0.2">
      <c r="B24" s="907">
        <v>38533</v>
      </c>
      <c r="C24" s="908">
        <v>1.6274</v>
      </c>
      <c r="D24" s="908">
        <v>2.2783599999999997</v>
      </c>
      <c r="E24" s="908">
        <v>2.887</v>
      </c>
      <c r="F24" s="909">
        <v>3.4922</v>
      </c>
    </row>
    <row r="25" spans="2:6" ht="15" x14ac:dyDescent="0.2">
      <c r="B25" s="907">
        <v>38625</v>
      </c>
      <c r="C25" s="908">
        <v>1.6667000000000001</v>
      </c>
      <c r="D25" s="908">
        <v>2.33338</v>
      </c>
      <c r="E25" s="908">
        <v>2.91</v>
      </c>
      <c r="F25" s="909">
        <v>3.4971999999999999</v>
      </c>
    </row>
    <row r="26" spans="2:6" ht="15" x14ac:dyDescent="0.2">
      <c r="B26" s="907">
        <v>38717</v>
      </c>
      <c r="C26" s="908">
        <v>1.7173</v>
      </c>
      <c r="D26" s="908">
        <v>2.4041757275690854</v>
      </c>
      <c r="E26" s="908">
        <v>3.04</v>
      </c>
      <c r="F26" s="909">
        <v>3.6019000000000001</v>
      </c>
    </row>
    <row r="27" spans="2:6" ht="15" x14ac:dyDescent="0.2">
      <c r="B27" s="907">
        <v>38807</v>
      </c>
      <c r="C27" s="908">
        <v>1.7682</v>
      </c>
      <c r="D27" s="908">
        <v>2.4754799999999997</v>
      </c>
      <c r="E27" s="908">
        <v>3.0819999999999999</v>
      </c>
      <c r="F27" s="909">
        <v>3.7362000000000002</v>
      </c>
    </row>
    <row r="28" spans="2:6" ht="15" x14ac:dyDescent="0.2">
      <c r="B28" s="907">
        <v>38898</v>
      </c>
      <c r="C28" s="908">
        <v>1.8150999999999999</v>
      </c>
      <c r="D28" s="908">
        <v>2.54114</v>
      </c>
      <c r="E28" s="908">
        <v>3.0859999999999999</v>
      </c>
      <c r="F28" s="909">
        <v>3.9438</v>
      </c>
    </row>
    <row r="29" spans="2:6" ht="15" x14ac:dyDescent="0.2">
      <c r="B29" s="907">
        <v>38990</v>
      </c>
      <c r="C29" s="908">
        <v>1.8451</v>
      </c>
      <c r="D29" s="908">
        <v>2.5831399999999998</v>
      </c>
      <c r="E29" s="908">
        <v>3.1040000000000001</v>
      </c>
      <c r="F29" s="909">
        <v>3.9361000000000002</v>
      </c>
    </row>
    <row r="30" spans="2:6" ht="15" x14ac:dyDescent="0.2">
      <c r="B30" s="907">
        <v>39082</v>
      </c>
      <c r="C30" s="908">
        <v>1.8904000000000001</v>
      </c>
      <c r="D30" s="908">
        <v>2.64656</v>
      </c>
      <c r="E30" s="908">
        <v>3.0619999999999998</v>
      </c>
      <c r="F30" s="909">
        <v>4.0406000000000004</v>
      </c>
    </row>
    <row r="31" spans="2:6" ht="15" x14ac:dyDescent="0.2">
      <c r="B31" s="907">
        <v>39172</v>
      </c>
      <c r="C31" s="908">
        <v>1.9380999999999999</v>
      </c>
      <c r="D31" s="908">
        <v>2.7133399999999996</v>
      </c>
      <c r="E31" s="908">
        <v>3.1</v>
      </c>
      <c r="F31" s="909">
        <v>4.1399999999999997</v>
      </c>
    </row>
    <row r="32" spans="2:6" ht="15" x14ac:dyDescent="0.2">
      <c r="B32" s="907">
        <v>39263</v>
      </c>
      <c r="C32" s="908">
        <v>1.9752000000000001</v>
      </c>
      <c r="D32" s="908">
        <v>2.7652799999999997</v>
      </c>
      <c r="E32" s="908">
        <v>3.093</v>
      </c>
      <c r="F32" s="909">
        <v>4.1864999999999997</v>
      </c>
    </row>
    <row r="33" spans="2:6" ht="15" x14ac:dyDescent="0.2">
      <c r="B33" s="907">
        <v>39355</v>
      </c>
      <c r="C33" s="908">
        <v>2.0047999999999999</v>
      </c>
      <c r="D33" s="908">
        <v>2.8067199999999999</v>
      </c>
      <c r="E33" s="908">
        <v>3.15</v>
      </c>
      <c r="F33" s="909">
        <v>4.4928999999999997</v>
      </c>
    </row>
    <row r="34" spans="2:6" ht="15" x14ac:dyDescent="0.2">
      <c r="B34" s="907">
        <v>39447</v>
      </c>
      <c r="C34" s="908">
        <v>2.0510000000000002</v>
      </c>
      <c r="D34" s="908">
        <v>2.8714</v>
      </c>
      <c r="E34" s="908">
        <v>3.149</v>
      </c>
      <c r="F34" s="909">
        <v>4.6336000000000004</v>
      </c>
    </row>
    <row r="35" spans="2:6" ht="15" x14ac:dyDescent="0.2">
      <c r="B35" s="907">
        <v>39538</v>
      </c>
      <c r="C35" s="908">
        <v>2.1006</v>
      </c>
      <c r="D35" s="908">
        <v>2.9408399999999997</v>
      </c>
      <c r="E35" s="908">
        <v>3.1680000000000001</v>
      </c>
      <c r="F35" s="909">
        <v>4.9984000000000002</v>
      </c>
    </row>
    <row r="36" spans="2:6" ht="15" x14ac:dyDescent="0.2">
      <c r="B36" s="907">
        <v>39629</v>
      </c>
      <c r="C36" s="908">
        <v>2.1535000000000002</v>
      </c>
      <c r="D36" s="908">
        <v>3.0148999999999999</v>
      </c>
      <c r="E36" s="908">
        <v>3.0249999999999999</v>
      </c>
      <c r="F36" s="909">
        <v>4.7637999999999998</v>
      </c>
    </row>
    <row r="37" spans="2:6" ht="15" x14ac:dyDescent="0.2">
      <c r="B37" s="907">
        <v>39721</v>
      </c>
      <c r="C37" s="908">
        <v>2.1858</v>
      </c>
      <c r="D37" s="908">
        <v>3.06012</v>
      </c>
      <c r="E37" s="908">
        <v>3.1349999999999998</v>
      </c>
      <c r="F37" s="909">
        <v>4.4111000000000002</v>
      </c>
    </row>
    <row r="38" spans="2:6" ht="15" x14ac:dyDescent="0.2">
      <c r="B38" s="907">
        <v>39813</v>
      </c>
      <c r="C38" s="908">
        <v>2.2143999999999999</v>
      </c>
      <c r="D38" s="908">
        <v>3.1001599999999998</v>
      </c>
      <c r="E38" s="908">
        <v>3.452</v>
      </c>
      <c r="F38" s="909">
        <v>4.8735999999999997</v>
      </c>
    </row>
    <row r="39" spans="2:6" ht="15" x14ac:dyDescent="0.2">
      <c r="B39" s="907">
        <v>39903</v>
      </c>
      <c r="C39" s="908">
        <v>2.2429000000000001</v>
      </c>
      <c r="D39" s="908">
        <v>3.1400600000000001</v>
      </c>
      <c r="E39" s="908">
        <v>3.72</v>
      </c>
      <c r="F39" s="909">
        <v>4.9416000000000002</v>
      </c>
    </row>
    <row r="40" spans="2:6" ht="15" x14ac:dyDescent="0.2">
      <c r="B40" s="907">
        <v>39994</v>
      </c>
      <c r="C40" s="908">
        <v>2.2726000000000002</v>
      </c>
      <c r="D40" s="908">
        <v>3.1816400000000002</v>
      </c>
      <c r="E40" s="908">
        <v>3.7970000000000002</v>
      </c>
      <c r="F40" s="909">
        <v>5.3284000000000002</v>
      </c>
    </row>
    <row r="41" spans="2:6" ht="15" x14ac:dyDescent="0.2">
      <c r="B41" s="907">
        <v>40086</v>
      </c>
      <c r="C41" s="908">
        <v>2.3132000000000001</v>
      </c>
      <c r="D41" s="908">
        <v>3.23848</v>
      </c>
      <c r="E41" s="908">
        <v>3.843</v>
      </c>
      <c r="F41" s="909">
        <v>5.6224999999999996</v>
      </c>
    </row>
    <row r="42" spans="2:6" ht="15" x14ac:dyDescent="0.2">
      <c r="B42" s="907">
        <v>40178</v>
      </c>
      <c r="C42" s="908">
        <v>2.3683999999999998</v>
      </c>
      <c r="D42" s="908">
        <v>3.3157599999999996</v>
      </c>
      <c r="E42" s="908">
        <v>3.8</v>
      </c>
      <c r="F42" s="909">
        <v>5.4401999999999999</v>
      </c>
    </row>
    <row r="43" spans="2:6" ht="15" x14ac:dyDescent="0.2">
      <c r="B43" s="907">
        <v>40268</v>
      </c>
      <c r="C43" s="908">
        <v>2.4432999999999998</v>
      </c>
      <c r="D43" s="908">
        <v>3.4206199999999995</v>
      </c>
      <c r="E43" s="908">
        <v>3.8780000000000001</v>
      </c>
      <c r="F43" s="909">
        <v>5.2384000000000004</v>
      </c>
    </row>
    <row r="44" spans="2:6" ht="15" x14ac:dyDescent="0.2">
      <c r="B44" s="907">
        <v>40359</v>
      </c>
      <c r="C44" s="908">
        <v>2.5129000000000001</v>
      </c>
      <c r="D44" s="908">
        <v>3.5180599999999997</v>
      </c>
      <c r="E44" s="908">
        <v>3.931</v>
      </c>
      <c r="F44" s="909">
        <v>4.8086000000000002</v>
      </c>
    </row>
    <row r="45" spans="2:6" ht="15" x14ac:dyDescent="0.2">
      <c r="B45" s="907">
        <v>40451</v>
      </c>
      <c r="C45" s="908">
        <v>2.5705</v>
      </c>
      <c r="D45" s="908">
        <v>3.5986999999999996</v>
      </c>
      <c r="E45" s="908">
        <v>3.96</v>
      </c>
      <c r="F45" s="909">
        <v>5.3965658217497952</v>
      </c>
    </row>
    <row r="46" spans="2:6" ht="15" x14ac:dyDescent="0.2">
      <c r="B46" s="907">
        <v>40543</v>
      </c>
      <c r="C46" s="908">
        <v>2.63</v>
      </c>
      <c r="D46" s="908">
        <v>3.6819999999999995</v>
      </c>
      <c r="E46" s="908">
        <v>3.976</v>
      </c>
      <c r="F46" s="909">
        <v>5.3183520599250933</v>
      </c>
    </row>
    <row r="47" spans="2:6" ht="15" x14ac:dyDescent="0.2">
      <c r="B47" s="907">
        <v>40633</v>
      </c>
      <c r="C47" s="908">
        <v>2.6911</v>
      </c>
      <c r="D47" s="908">
        <v>3.7675399999999999</v>
      </c>
      <c r="E47" s="908">
        <v>4.0540000000000003</v>
      </c>
      <c r="F47" s="909">
        <v>5.7430230910893894</v>
      </c>
    </row>
    <row r="48" spans="2:6" ht="15" x14ac:dyDescent="0.2">
      <c r="B48" s="907">
        <v>40724</v>
      </c>
      <c r="C48" s="908">
        <v>2.7566000000000002</v>
      </c>
      <c r="D48" s="908">
        <v>3.8592399999999998</v>
      </c>
      <c r="E48" s="908">
        <v>4.1100000000000003</v>
      </c>
      <c r="F48" s="909">
        <v>5.9608411892675859</v>
      </c>
    </row>
    <row r="49" spans="1:6" ht="15" x14ac:dyDescent="0.2">
      <c r="B49" s="907">
        <v>40816</v>
      </c>
      <c r="C49" s="908">
        <v>2.8210999999999999</v>
      </c>
      <c r="D49" s="908">
        <v>3.9495399999999998</v>
      </c>
      <c r="E49" s="908">
        <v>4.2050000000000001</v>
      </c>
      <c r="F49" s="909">
        <v>5.6299370732360403</v>
      </c>
    </row>
    <row r="50" spans="1:6" ht="15" x14ac:dyDescent="0.2">
      <c r="B50" s="907">
        <v>40908</v>
      </c>
      <c r="C50" s="908">
        <v>2.8809</v>
      </c>
      <c r="D50" s="908">
        <v>4.0332599999999994</v>
      </c>
      <c r="E50" s="908">
        <v>4.3040000000000003</v>
      </c>
      <c r="F50" s="909">
        <v>5.5845335409368104</v>
      </c>
    </row>
    <row r="51" spans="1:6" ht="15" x14ac:dyDescent="0.2">
      <c r="B51" s="907">
        <v>40999</v>
      </c>
      <c r="C51" s="908">
        <v>2.9523999999999999</v>
      </c>
      <c r="D51" s="908">
        <v>4.1333599999999997</v>
      </c>
      <c r="E51" s="908">
        <v>4.3789999999999996</v>
      </c>
      <c r="F51" s="909">
        <v>5.8425617078052001</v>
      </c>
    </row>
    <row r="52" spans="1:6" ht="15" x14ac:dyDescent="0.2">
      <c r="A52" s="165"/>
      <c r="B52" s="907">
        <v>41090</v>
      </c>
      <c r="C52" s="908">
        <v>3.0287999999999999</v>
      </c>
      <c r="D52" s="908">
        <v>4.2403199999999996</v>
      </c>
      <c r="E52" s="908">
        <v>4.5270000000000001</v>
      </c>
      <c r="F52" s="909">
        <v>5.7267552182163204</v>
      </c>
    </row>
    <row r="53" spans="1:6" ht="15" x14ac:dyDescent="0.2">
      <c r="A53" s="165"/>
      <c r="B53" s="907">
        <v>41182</v>
      </c>
      <c r="C53" s="908">
        <v>3.1017000000000001</v>
      </c>
      <c r="D53" s="908">
        <v>4.3423799999999995</v>
      </c>
      <c r="E53" s="908">
        <v>4.6970000000000001</v>
      </c>
      <c r="F53" s="909">
        <v>6.0372750642673498</v>
      </c>
    </row>
    <row r="54" spans="1:6" ht="15" x14ac:dyDescent="0.2">
      <c r="B54" s="907">
        <v>41274</v>
      </c>
      <c r="C54" s="908">
        <v>3.1846999999999999</v>
      </c>
      <c r="D54" s="908">
        <v>4.4585799999999995</v>
      </c>
      <c r="E54" s="908">
        <v>4.9180000000000001</v>
      </c>
      <c r="F54" s="909">
        <v>6.4889827153978104</v>
      </c>
    </row>
    <row r="55" spans="1:6" ht="15" x14ac:dyDescent="0.2">
      <c r="A55" s="166"/>
      <c r="B55" s="910">
        <v>41364</v>
      </c>
      <c r="C55" s="908">
        <v>3.2732999999999999</v>
      </c>
      <c r="D55" s="908">
        <v>4.5826199999999995</v>
      </c>
      <c r="E55" s="908">
        <v>5.1219999999999999</v>
      </c>
      <c r="F55" s="909">
        <v>6.5649833376000002</v>
      </c>
    </row>
    <row r="56" spans="1:6" ht="15" x14ac:dyDescent="0.2">
      <c r="A56" s="166"/>
      <c r="B56" s="907">
        <v>41455</v>
      </c>
      <c r="C56" s="908">
        <v>3.3426</v>
      </c>
      <c r="D56" s="908">
        <v>4.67964</v>
      </c>
      <c r="E56" s="908">
        <v>5.3879999999999999</v>
      </c>
      <c r="F56" s="909">
        <v>7.0128855915999999</v>
      </c>
    </row>
    <row r="57" spans="1:6" ht="15" x14ac:dyDescent="0.2">
      <c r="B57" s="907">
        <v>41547</v>
      </c>
      <c r="C57" s="908">
        <v>3.4291999999999998</v>
      </c>
      <c r="D57" s="908">
        <v>4.8008799999999994</v>
      </c>
      <c r="E57" s="908">
        <v>5.7930000000000001</v>
      </c>
      <c r="F57" s="909">
        <v>7.83473086286177</v>
      </c>
    </row>
    <row r="58" spans="1:6" ht="15" x14ac:dyDescent="0.2">
      <c r="B58" s="910">
        <v>41639</v>
      </c>
      <c r="C58" s="908">
        <v>3.5202</v>
      </c>
      <c r="D58" s="908">
        <v>4.92828</v>
      </c>
      <c r="E58" s="908">
        <v>6.5209999999999999</v>
      </c>
      <c r="F58" s="909">
        <v>8.9635738831615104</v>
      </c>
    </row>
    <row r="59" spans="1:6" ht="15" x14ac:dyDescent="0.2">
      <c r="B59" s="910">
        <v>41729</v>
      </c>
      <c r="C59" s="908">
        <v>3.8069999999999999</v>
      </c>
      <c r="D59" s="908">
        <v>5.3297999999999996</v>
      </c>
      <c r="E59" s="908">
        <v>8.0047999999999995</v>
      </c>
      <c r="F59" s="909">
        <v>11.022858717</v>
      </c>
    </row>
    <row r="60" spans="1:6" ht="15" x14ac:dyDescent="0.2">
      <c r="B60" s="910">
        <v>41820</v>
      </c>
      <c r="C60" s="911">
        <v>4.0480999999999998</v>
      </c>
      <c r="D60" s="909">
        <v>5.6673399999999994</v>
      </c>
      <c r="E60" s="908">
        <v>8.1326999999999998</v>
      </c>
      <c r="F60" s="909">
        <v>11.134583790000001</v>
      </c>
    </row>
    <row r="61" spans="1:6" ht="15" x14ac:dyDescent="0.2">
      <c r="B61" s="907">
        <v>41912</v>
      </c>
      <c r="C61" s="912">
        <v>4.2153999999999998</v>
      </c>
      <c r="D61" s="909">
        <v>5.901559999999999</v>
      </c>
      <c r="E61" s="909">
        <v>8.4642999999999997</v>
      </c>
      <c r="F61" s="913">
        <v>10.6899469563021</v>
      </c>
    </row>
    <row r="62" spans="1:6" ht="15" x14ac:dyDescent="0.2">
      <c r="B62" s="907">
        <v>42004</v>
      </c>
      <c r="C62" s="912">
        <v>4.3769</v>
      </c>
      <c r="D62" s="909">
        <v>6.1276599999999997</v>
      </c>
      <c r="E62" s="909">
        <v>8.5519999999999996</v>
      </c>
      <c r="F62" s="913">
        <v>10.344744163541792</v>
      </c>
    </row>
    <row r="63" spans="1:6" ht="15" x14ac:dyDescent="0.2">
      <c r="B63" s="907">
        <v>42094</v>
      </c>
      <c r="C63" s="912">
        <v>4.5137</v>
      </c>
      <c r="D63" s="909">
        <v>6.3191799999999994</v>
      </c>
      <c r="E63" s="909">
        <v>8.8196999999999992</v>
      </c>
      <c r="F63" s="913">
        <v>9.4631974248926998</v>
      </c>
    </row>
    <row r="64" spans="1:6" ht="15" x14ac:dyDescent="0.2">
      <c r="B64" s="907">
        <v>42185</v>
      </c>
      <c r="C64" s="912">
        <v>4.6722999999999999</v>
      </c>
      <c r="D64" s="909">
        <v>6.5412199999999991</v>
      </c>
      <c r="E64" s="909">
        <v>9.0864999999999991</v>
      </c>
      <c r="F64" s="913">
        <v>10.1174702148981</v>
      </c>
    </row>
    <row r="65" spans="2:6" ht="15" x14ac:dyDescent="0.2">
      <c r="B65" s="907">
        <v>42277</v>
      </c>
      <c r="C65" s="912">
        <v>4.8352000000000004</v>
      </c>
      <c r="D65" s="909">
        <v>6.7692800000000002</v>
      </c>
      <c r="E65" s="909">
        <v>9.4192</v>
      </c>
      <c r="F65" s="913">
        <v>10.526598122499999</v>
      </c>
    </row>
    <row r="66" spans="2:6" ht="15" x14ac:dyDescent="0.2">
      <c r="B66" s="907">
        <v>42369</v>
      </c>
      <c r="C66" s="912">
        <v>5.0354999999999999</v>
      </c>
      <c r="D66" s="909">
        <v>7.0496999999999996</v>
      </c>
      <c r="E66" s="909">
        <v>13.005000000000001</v>
      </c>
      <c r="F66" s="913">
        <v>14.123588184200001</v>
      </c>
    </row>
    <row r="67" spans="2:6" ht="15" x14ac:dyDescent="0.2">
      <c r="B67" s="907">
        <v>42460</v>
      </c>
      <c r="C67" s="912">
        <v>5.5636000000000001</v>
      </c>
      <c r="D67" s="909">
        <v>7.78904</v>
      </c>
      <c r="E67" s="909">
        <v>14.5817</v>
      </c>
      <c r="F67" s="913">
        <v>16.590852201615654</v>
      </c>
    </row>
    <row r="68" spans="2:6" ht="15" x14ac:dyDescent="0.2">
      <c r="B68" s="907">
        <v>42551</v>
      </c>
      <c r="C68" s="912">
        <v>6.0945999999999998</v>
      </c>
      <c r="D68" s="909">
        <v>8.5324399999999994</v>
      </c>
      <c r="E68" s="909">
        <v>14.92</v>
      </c>
      <c r="F68" s="913">
        <v>16.544688400999998</v>
      </c>
    </row>
    <row r="69" spans="2:6" ht="15" x14ac:dyDescent="0.2">
      <c r="B69" s="907">
        <v>42643</v>
      </c>
      <c r="C69" s="912">
        <v>6.5437000000000003</v>
      </c>
      <c r="D69" s="909">
        <v>9.1611799999999999</v>
      </c>
      <c r="E69" s="909">
        <v>15.263299999999999</v>
      </c>
      <c r="F69" s="913">
        <v>17.15363002922</v>
      </c>
    </row>
    <row r="70" spans="2:6" ht="15" x14ac:dyDescent="0.2">
      <c r="B70" s="907">
        <v>42735</v>
      </c>
      <c r="C70" s="912">
        <v>6.8377999999999997</v>
      </c>
      <c r="D70" s="909">
        <v>9.5729199999999981</v>
      </c>
      <c r="E70" s="909">
        <v>15.850199999999999</v>
      </c>
      <c r="F70" s="913">
        <v>16.686177492367602</v>
      </c>
    </row>
    <row r="71" spans="2:6" ht="15" x14ac:dyDescent="0.2">
      <c r="B71" s="907">
        <v>42825</v>
      </c>
      <c r="C71" s="912">
        <v>7.1550000000000002</v>
      </c>
      <c r="D71" s="909">
        <v>10.016999999999999</v>
      </c>
      <c r="E71" s="909">
        <v>15.3818</v>
      </c>
      <c r="F71" s="913">
        <v>16.391517476555801</v>
      </c>
    </row>
    <row r="72" spans="2:6" ht="15" x14ac:dyDescent="0.2">
      <c r="B72" s="907">
        <v>42916</v>
      </c>
      <c r="C72" s="912">
        <v>7.657</v>
      </c>
      <c r="D72" s="909">
        <v>10.719799999999999</v>
      </c>
      <c r="E72" s="909">
        <v>16.598500000000001</v>
      </c>
      <c r="F72" s="913">
        <v>18.961046378798301</v>
      </c>
    </row>
    <row r="73" spans="2:6" ht="15" x14ac:dyDescent="0.2">
      <c r="B73" s="907">
        <v>43008</v>
      </c>
      <c r="C73" s="912">
        <v>7.9854000000000003</v>
      </c>
      <c r="D73" s="909">
        <v>11.17956</v>
      </c>
      <c r="E73" s="909">
        <v>17.318300000000001</v>
      </c>
      <c r="F73" s="913">
        <v>20.468384351731476</v>
      </c>
    </row>
    <row r="74" spans="2:6" ht="15" x14ac:dyDescent="0.2">
      <c r="B74" s="907">
        <v>43100</v>
      </c>
      <c r="C74" s="912">
        <v>8.3842999999999996</v>
      </c>
      <c r="D74" s="909">
        <v>11.738019999999999</v>
      </c>
      <c r="E74" s="909">
        <v>18.7742</v>
      </c>
      <c r="F74" s="913">
        <v>22.5218330134357</v>
      </c>
    </row>
    <row r="75" spans="2:6" ht="15" x14ac:dyDescent="0.2">
      <c r="B75" s="907">
        <v>43190</v>
      </c>
      <c r="C75" s="912">
        <v>8.9724000000000004</v>
      </c>
      <c r="D75" s="909">
        <v>12.561360000000001</v>
      </c>
      <c r="E75" s="909">
        <v>20.1433</v>
      </c>
      <c r="F75" s="913">
        <v>24.791753846153846</v>
      </c>
    </row>
    <row r="76" spans="2:6" ht="15.75" thickBot="1" x14ac:dyDescent="0.25">
      <c r="B76" s="914">
        <v>43281</v>
      </c>
      <c r="C76" s="915">
        <v>9.6349999999999998</v>
      </c>
      <c r="D76" s="915">
        <v>13.488999999999999</v>
      </c>
      <c r="E76" s="915">
        <v>28.861699999999999</v>
      </c>
      <c r="F76" s="915">
        <v>33.720878607313942</v>
      </c>
    </row>
    <row r="77" spans="2:6" ht="13.5" thickTop="1" x14ac:dyDescent="0.2">
      <c r="B77" s="168"/>
      <c r="C77" s="167"/>
      <c r="D77" s="167"/>
      <c r="E77" s="167"/>
      <c r="F77" s="167"/>
    </row>
    <row r="78" spans="2:6" ht="30.75" customHeight="1" x14ac:dyDescent="0.2">
      <c r="B78" s="1192" t="s">
        <v>383</v>
      </c>
      <c r="C78" s="1192"/>
      <c r="D78" s="1192"/>
      <c r="E78" s="1192"/>
      <c r="F78" s="1192"/>
    </row>
    <row r="79" spans="2:6" x14ac:dyDescent="0.2">
      <c r="B79" s="471"/>
      <c r="C79" s="471"/>
      <c r="D79" s="471"/>
      <c r="E79" s="471"/>
      <c r="F79" s="471"/>
    </row>
    <row r="80" spans="2:6" x14ac:dyDescent="0.2">
      <c r="F80" s="7"/>
    </row>
    <row r="81" spans="3:3" x14ac:dyDescent="0.2">
      <c r="C81" s="33"/>
    </row>
  </sheetData>
  <mergeCells count="2">
    <mergeCell ref="B6:F6"/>
    <mergeCell ref="B78:F78"/>
  </mergeCells>
  <hyperlinks>
    <hyperlink ref="A1" location="INDICE!A1" display="Indice"/>
  </hyperlinks>
  <printOptions horizontalCentered="1"/>
  <pageMargins left="0.39370078740157483" right="0.39370078740157483" top="0.19685039370078741" bottom="0.19685039370078741" header="0.15748031496062992" footer="0"/>
  <pageSetup paperSize="9" scale="68" orientation="portrait" horizontalDpi="4294967293" r:id="rId1"/>
  <headerFooter scaleWithDoc="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77"/>
  <sheetViews>
    <sheetView showGridLines="0" showRuler="0" zoomScale="85" zoomScaleNormal="85" zoomScaleSheetLayoutView="76" workbookViewId="0"/>
  </sheetViews>
  <sheetFormatPr baseColWidth="10" defaultColWidth="11.42578125" defaultRowHeight="15.75" x14ac:dyDescent="0.25"/>
  <cols>
    <col min="1" max="1" width="6.85546875" style="7" customWidth="1"/>
    <col min="2" max="2" width="37.85546875" style="151" customWidth="1"/>
    <col min="3" max="17" width="15.7109375" style="151" customWidth="1"/>
    <col min="18" max="18" width="17.140625" style="151" bestFit="1" customWidth="1"/>
    <col min="19" max="33" width="16.5703125" style="151" customWidth="1"/>
    <col min="34" max="16384" width="11.42578125" style="151"/>
  </cols>
  <sheetData>
    <row r="1" spans="1:33" x14ac:dyDescent="0.25">
      <c r="A1" s="1003" t="s">
        <v>238</v>
      </c>
      <c r="B1" s="223"/>
      <c r="M1" s="159"/>
      <c r="N1" s="159"/>
    </row>
    <row r="2" spans="1:33" s="152" customFormat="1" ht="15" customHeight="1" x14ac:dyDescent="0.25">
      <c r="A2" s="61"/>
      <c r="B2" s="474" t="s">
        <v>874</v>
      </c>
      <c r="C2" s="153"/>
      <c r="D2" s="153"/>
      <c r="E2" s="153"/>
      <c r="F2" s="153"/>
      <c r="G2" s="153"/>
      <c r="H2" s="153"/>
      <c r="I2" s="153"/>
      <c r="J2" s="153"/>
      <c r="K2" s="153"/>
      <c r="L2" s="153"/>
      <c r="M2" s="153"/>
      <c r="N2" s="153"/>
      <c r="O2" s="153"/>
      <c r="P2" s="153"/>
      <c r="Q2" s="153"/>
      <c r="R2" s="159"/>
      <c r="S2" s="159"/>
      <c r="T2" s="159"/>
      <c r="U2" s="159"/>
      <c r="V2" s="159"/>
      <c r="W2" s="159"/>
      <c r="X2" s="159"/>
      <c r="Y2" s="159"/>
      <c r="Z2" s="159"/>
      <c r="AA2" s="159"/>
      <c r="AB2" s="159"/>
      <c r="AC2" s="159"/>
      <c r="AD2" s="159"/>
      <c r="AE2" s="159"/>
      <c r="AF2" s="159"/>
      <c r="AG2" s="159"/>
    </row>
    <row r="3" spans="1:33" s="152" customFormat="1" ht="15" customHeight="1" x14ac:dyDescent="0.25">
      <c r="A3" s="61"/>
      <c r="B3" s="349" t="s">
        <v>332</v>
      </c>
      <c r="C3" s="154"/>
      <c r="D3" s="154"/>
      <c r="E3" s="154"/>
      <c r="F3" s="154"/>
      <c r="G3" s="154"/>
      <c r="H3" s="154"/>
      <c r="I3" s="154"/>
      <c r="J3" s="154"/>
      <c r="K3" s="154"/>
      <c r="L3" s="154"/>
      <c r="M3" s="154"/>
      <c r="N3" s="154"/>
      <c r="O3" s="154"/>
      <c r="P3" s="154"/>
      <c r="Q3" s="154"/>
      <c r="R3" s="159"/>
      <c r="S3" s="159"/>
      <c r="T3" s="159"/>
      <c r="U3" s="159"/>
      <c r="V3" s="159"/>
      <c r="W3" s="159"/>
      <c r="X3" s="159"/>
      <c r="Y3" s="159"/>
      <c r="Z3" s="159"/>
      <c r="AA3" s="159"/>
      <c r="AB3" s="159"/>
      <c r="AC3" s="159"/>
      <c r="AD3" s="159"/>
      <c r="AE3" s="159"/>
      <c r="AF3" s="159"/>
      <c r="AG3" s="159"/>
    </row>
    <row r="4" spans="1:33" s="54" customFormat="1" x14ac:dyDescent="0.25">
      <c r="B4" s="521"/>
      <c r="C4" s="521"/>
      <c r="D4" s="521"/>
      <c r="E4" s="521"/>
      <c r="F4" s="521"/>
      <c r="G4" s="521"/>
      <c r="H4" s="521"/>
      <c r="I4" s="521"/>
      <c r="J4" s="521"/>
      <c r="K4" s="521"/>
      <c r="L4" s="521"/>
      <c r="M4" s="521"/>
      <c r="N4" s="521"/>
      <c r="O4" s="521"/>
      <c r="P4" s="521"/>
      <c r="Q4" s="521"/>
      <c r="R4" s="159"/>
      <c r="S4" s="159"/>
      <c r="T4" s="159"/>
      <c r="U4" s="159"/>
      <c r="V4" s="159"/>
      <c r="W4" s="159"/>
      <c r="X4" s="159"/>
      <c r="Y4" s="159"/>
      <c r="Z4" s="159"/>
      <c r="AA4" s="159"/>
      <c r="AB4" s="159"/>
      <c r="AC4" s="159"/>
      <c r="AD4" s="159"/>
      <c r="AE4" s="159"/>
      <c r="AF4" s="159"/>
      <c r="AG4" s="159"/>
    </row>
    <row r="5" spans="1:33" s="54" customFormat="1" x14ac:dyDescent="0.25">
      <c r="B5" s="521"/>
      <c r="C5" s="521"/>
      <c r="D5" s="521"/>
      <c r="E5" s="521"/>
      <c r="F5" s="521"/>
      <c r="G5" s="521"/>
      <c r="H5" s="521"/>
      <c r="I5" s="521"/>
      <c r="J5" s="521"/>
      <c r="K5" s="521"/>
      <c r="L5" s="521"/>
      <c r="M5" s="521"/>
      <c r="N5" s="521"/>
      <c r="O5" s="521"/>
      <c r="P5" s="521"/>
      <c r="Q5" s="521"/>
      <c r="R5" s="159"/>
      <c r="S5" s="159"/>
      <c r="T5" s="159"/>
      <c r="U5" s="159"/>
      <c r="V5" s="159"/>
      <c r="W5" s="159"/>
      <c r="X5" s="159"/>
      <c r="Y5" s="159"/>
      <c r="Z5" s="159"/>
      <c r="AA5" s="159"/>
      <c r="AB5" s="159"/>
      <c r="AC5" s="159"/>
      <c r="AD5" s="159"/>
      <c r="AE5" s="159"/>
      <c r="AF5" s="159"/>
      <c r="AG5" s="159"/>
    </row>
    <row r="6" spans="1:33" s="155" customFormat="1" ht="17.25" x14ac:dyDescent="0.25">
      <c r="B6" s="1294" t="s">
        <v>615</v>
      </c>
      <c r="C6" s="1294"/>
      <c r="D6" s="1294"/>
      <c r="E6" s="1294"/>
      <c r="F6" s="1294"/>
      <c r="G6" s="1294"/>
      <c r="H6" s="1294"/>
      <c r="I6" s="1294"/>
      <c r="J6" s="1294"/>
      <c r="K6" s="1294"/>
      <c r="L6" s="1294"/>
      <c r="M6" s="1294"/>
      <c r="N6" s="1294"/>
      <c r="O6" s="1294"/>
      <c r="P6" s="1294"/>
      <c r="Q6" s="1294"/>
      <c r="R6" s="159"/>
      <c r="S6" s="159"/>
      <c r="T6" s="159"/>
      <c r="U6" s="159"/>
      <c r="V6" s="159"/>
      <c r="W6" s="159"/>
      <c r="X6" s="159"/>
      <c r="Y6" s="159"/>
      <c r="Z6" s="159"/>
      <c r="AA6" s="159"/>
      <c r="AB6" s="159"/>
      <c r="AC6" s="159"/>
      <c r="AD6" s="159"/>
      <c r="AE6" s="159"/>
      <c r="AF6" s="159"/>
      <c r="AG6" s="159"/>
    </row>
    <row r="7" spans="1:33" s="155" customFormat="1" ht="17.25" x14ac:dyDescent="0.25">
      <c r="B7" s="1294" t="s">
        <v>912</v>
      </c>
      <c r="C7" s="1294"/>
      <c r="D7" s="1294"/>
      <c r="E7" s="1294"/>
      <c r="F7" s="1294"/>
      <c r="G7" s="1294"/>
      <c r="H7" s="1294"/>
      <c r="I7" s="1294"/>
      <c r="J7" s="1294"/>
      <c r="K7" s="1294"/>
      <c r="L7" s="1294"/>
      <c r="M7" s="1294"/>
      <c r="N7" s="1294"/>
      <c r="O7" s="1294"/>
      <c r="P7" s="1294"/>
      <c r="Q7" s="1294"/>
      <c r="R7" s="159"/>
      <c r="S7" s="159"/>
      <c r="T7" s="159"/>
      <c r="U7" s="159"/>
      <c r="V7" s="159"/>
      <c r="W7" s="159"/>
      <c r="X7" s="159"/>
      <c r="Y7" s="159"/>
      <c r="Z7" s="159"/>
      <c r="AA7" s="159"/>
      <c r="AB7" s="159"/>
      <c r="AC7" s="159"/>
      <c r="AD7" s="159"/>
      <c r="AE7" s="159"/>
      <c r="AF7" s="159"/>
      <c r="AG7" s="159"/>
    </row>
    <row r="8" spans="1:33" x14ac:dyDescent="0.25">
      <c r="B8" s="1297" t="s">
        <v>374</v>
      </c>
      <c r="C8" s="1297"/>
      <c r="D8" s="1297"/>
      <c r="E8" s="1297"/>
      <c r="F8" s="1297"/>
      <c r="G8" s="1297"/>
      <c r="H8" s="1297"/>
      <c r="I8" s="1297"/>
      <c r="J8" s="1297"/>
      <c r="K8" s="1297"/>
      <c r="L8" s="1297"/>
      <c r="M8" s="1297"/>
      <c r="N8" s="1297"/>
      <c r="O8" s="1297"/>
      <c r="P8" s="1297"/>
      <c r="Q8" s="1297"/>
      <c r="R8" s="159"/>
      <c r="S8" s="159"/>
      <c r="T8" s="159"/>
      <c r="U8" s="159"/>
      <c r="V8" s="159"/>
      <c r="W8" s="159"/>
      <c r="X8" s="159"/>
      <c r="Y8" s="159"/>
      <c r="Z8" s="159"/>
      <c r="AA8" s="159"/>
      <c r="AB8" s="159"/>
      <c r="AC8" s="159"/>
      <c r="AD8" s="159"/>
      <c r="AE8" s="159"/>
      <c r="AF8" s="159"/>
      <c r="AG8" s="159"/>
    </row>
    <row r="9" spans="1:33" s="268" customFormat="1" x14ac:dyDescent="0.25">
      <c r="A9" s="54"/>
      <c r="B9" s="560"/>
      <c r="C9" s="561"/>
      <c r="D9" s="561"/>
      <c r="E9" s="561"/>
      <c r="F9" s="561"/>
      <c r="G9" s="561"/>
      <c r="H9" s="561"/>
      <c r="I9" s="561"/>
      <c r="J9" s="561"/>
      <c r="K9" s="561"/>
      <c r="L9" s="561"/>
      <c r="M9" s="561"/>
      <c r="N9" s="561"/>
      <c r="O9" s="561"/>
      <c r="P9" s="561"/>
      <c r="Q9" s="561"/>
      <c r="R9" s="159"/>
      <c r="S9" s="159"/>
      <c r="T9" s="159"/>
      <c r="U9" s="159"/>
      <c r="V9" s="159"/>
      <c r="W9" s="159"/>
      <c r="X9" s="159"/>
      <c r="Y9" s="159"/>
      <c r="Z9" s="159"/>
      <c r="AA9" s="159"/>
      <c r="AB9" s="159"/>
      <c r="AC9" s="159"/>
      <c r="AD9" s="159"/>
      <c r="AE9" s="159"/>
      <c r="AF9" s="159"/>
      <c r="AG9" s="159"/>
    </row>
    <row r="10" spans="1:33" ht="16.5" thickBot="1" x14ac:dyDescent="0.3">
      <c r="B10" s="1065" t="s">
        <v>907</v>
      </c>
      <c r="C10" s="156"/>
      <c r="D10" s="156"/>
      <c r="E10" s="156"/>
      <c r="F10" s="156"/>
      <c r="G10" s="156"/>
      <c r="H10" s="156"/>
      <c r="I10" s="156"/>
      <c r="J10" s="156"/>
      <c r="K10" s="156"/>
      <c r="L10" s="156"/>
      <c r="M10" s="156"/>
      <c r="N10" s="156"/>
      <c r="O10" s="156"/>
      <c r="P10" s="156"/>
      <c r="Q10" s="156"/>
      <c r="R10" s="159"/>
      <c r="S10" s="159"/>
      <c r="T10" s="159"/>
      <c r="U10" s="159"/>
      <c r="V10" s="159"/>
      <c r="W10" s="159"/>
      <c r="X10" s="159"/>
      <c r="Y10" s="159"/>
      <c r="Z10" s="159"/>
      <c r="AA10" s="159"/>
      <c r="AB10" s="159"/>
      <c r="AC10" s="159"/>
      <c r="AD10" s="159"/>
      <c r="AE10" s="159"/>
      <c r="AF10" s="159"/>
      <c r="AG10" s="159"/>
    </row>
    <row r="11" spans="1:33" s="61" customFormat="1" ht="17.25" thickTop="1" thickBot="1" x14ac:dyDescent="0.3">
      <c r="B11" s="1295"/>
      <c r="C11" s="1298">
        <v>2018</v>
      </c>
      <c r="D11" s="1299"/>
      <c r="E11" s="1299"/>
      <c r="F11" s="1299"/>
      <c r="G11" s="1299"/>
      <c r="H11" s="1299"/>
      <c r="I11" s="1071" t="s">
        <v>814</v>
      </c>
      <c r="J11" s="1298">
        <v>2019</v>
      </c>
      <c r="K11" s="1299"/>
      <c r="L11" s="1299"/>
      <c r="M11" s="1299"/>
      <c r="N11" s="1299"/>
      <c r="O11" s="1299"/>
      <c r="P11" s="1071" t="s">
        <v>814</v>
      </c>
      <c r="Q11" s="1071" t="s">
        <v>318</v>
      </c>
      <c r="R11" s="159"/>
      <c r="S11" s="159"/>
      <c r="T11" s="159"/>
      <c r="U11" s="159"/>
      <c r="V11" s="159"/>
      <c r="W11" s="159"/>
      <c r="X11" s="159"/>
      <c r="Y11" s="159"/>
      <c r="Z11" s="159"/>
      <c r="AA11" s="159"/>
      <c r="AB11" s="159"/>
      <c r="AC11" s="159"/>
      <c r="AD11" s="159"/>
      <c r="AE11" s="159"/>
      <c r="AF11" s="159"/>
      <c r="AG11" s="159"/>
    </row>
    <row r="12" spans="1:33" s="61" customFormat="1" ht="17.25" thickTop="1" thickBot="1" x14ac:dyDescent="0.3">
      <c r="B12" s="1296"/>
      <c r="C12" s="1072" t="s">
        <v>583</v>
      </c>
      <c r="D12" s="1073" t="s">
        <v>584</v>
      </c>
      <c r="E12" s="1073" t="s">
        <v>585</v>
      </c>
      <c r="F12" s="1072" t="s">
        <v>168</v>
      </c>
      <c r="G12" s="1072" t="s">
        <v>169</v>
      </c>
      <c r="H12" s="1073" t="s">
        <v>149</v>
      </c>
      <c r="I12" s="1072">
        <v>2018</v>
      </c>
      <c r="J12" s="1072" t="s">
        <v>815</v>
      </c>
      <c r="K12" s="1073" t="s">
        <v>170</v>
      </c>
      <c r="L12" s="1073" t="s">
        <v>148</v>
      </c>
      <c r="M12" s="1072" t="s">
        <v>167</v>
      </c>
      <c r="N12" s="1072" t="s">
        <v>171</v>
      </c>
      <c r="O12" s="1073" t="s">
        <v>329</v>
      </c>
      <c r="P12" s="1072">
        <v>2019</v>
      </c>
      <c r="Q12" s="1072" t="s">
        <v>612</v>
      </c>
      <c r="R12" s="159"/>
      <c r="S12" s="159"/>
      <c r="T12" s="159"/>
      <c r="U12" s="159"/>
      <c r="V12" s="159"/>
      <c r="W12" s="159"/>
      <c r="X12" s="159"/>
      <c r="Y12" s="159"/>
      <c r="Z12" s="159"/>
      <c r="AA12" s="159"/>
      <c r="AB12" s="159"/>
      <c r="AC12" s="159"/>
      <c r="AD12" s="159"/>
      <c r="AE12" s="159"/>
      <c r="AF12" s="159"/>
      <c r="AG12" s="159"/>
    </row>
    <row r="13" spans="1:33" ht="16.5" thickTop="1" x14ac:dyDescent="0.25">
      <c r="B13" s="674"/>
      <c r="C13" s="158"/>
      <c r="D13" s="158"/>
      <c r="E13" s="158"/>
      <c r="F13" s="158"/>
      <c r="G13" s="158"/>
      <c r="H13" s="158"/>
      <c r="I13" s="158"/>
      <c r="J13" s="158"/>
      <c r="K13" s="158"/>
      <c r="L13" s="1113"/>
      <c r="M13" s="1113"/>
      <c r="N13" s="1113"/>
      <c r="O13" s="1113"/>
      <c r="P13" s="158"/>
      <c r="Q13" s="158"/>
      <c r="R13" s="159"/>
      <c r="S13" s="159"/>
      <c r="T13" s="159"/>
      <c r="U13" s="159"/>
      <c r="V13" s="159"/>
      <c r="W13" s="159"/>
      <c r="X13" s="159"/>
      <c r="Y13" s="159"/>
      <c r="Z13" s="159"/>
      <c r="AA13" s="159"/>
      <c r="AB13" s="159"/>
      <c r="AC13" s="159"/>
      <c r="AD13" s="159"/>
      <c r="AE13" s="159"/>
      <c r="AF13" s="159"/>
      <c r="AG13" s="159"/>
    </row>
    <row r="14" spans="1:33" x14ac:dyDescent="0.25">
      <c r="B14" s="675" t="s">
        <v>257</v>
      </c>
      <c r="C14" s="690">
        <v>873822.53058379411</v>
      </c>
      <c r="D14" s="690">
        <v>759704.18495700415</v>
      </c>
      <c r="E14" s="690">
        <v>1855187.4229798471</v>
      </c>
      <c r="F14" s="690">
        <v>1905242.2550541856</v>
      </c>
      <c r="G14" s="690">
        <v>4719923.6610141415</v>
      </c>
      <c r="H14" s="690">
        <v>9536596.1609489899</v>
      </c>
      <c r="I14" s="690">
        <v>19650476.215537965</v>
      </c>
      <c r="J14" s="690">
        <v>1990772.5153397599</v>
      </c>
      <c r="K14" s="690">
        <v>2667773.8100112136</v>
      </c>
      <c r="L14" s="1114">
        <v>7202346.966461245</v>
      </c>
      <c r="M14" s="1114">
        <f>+M15+M16</f>
        <v>7597814.6556687374</v>
      </c>
      <c r="N14" s="1114">
        <f>+N15+N16</f>
        <v>1948994.2714296537</v>
      </c>
      <c r="O14" s="1114">
        <v>4706961.3152481522</v>
      </c>
      <c r="P14" s="690">
        <f>SUM(J14:O14)</f>
        <v>26114663.534158759</v>
      </c>
      <c r="Q14" s="690">
        <f>+P14+I14</f>
        <v>45765139.749696724</v>
      </c>
      <c r="R14" s="1102"/>
      <c r="S14" s="1102"/>
      <c r="T14" s="1102"/>
      <c r="U14" s="1102"/>
      <c r="V14" s="1102"/>
      <c r="W14" s="1102"/>
      <c r="X14" s="1102"/>
      <c r="Y14" s="1102"/>
      <c r="Z14" s="1102"/>
      <c r="AA14" s="1102"/>
      <c r="AB14" s="1102"/>
      <c r="AC14" s="1102"/>
      <c r="AD14" s="1102"/>
      <c r="AE14" s="1102"/>
      <c r="AF14" s="1102"/>
      <c r="AG14" s="159"/>
    </row>
    <row r="15" spans="1:33" x14ac:dyDescent="0.25">
      <c r="B15" s="676" t="s">
        <v>300</v>
      </c>
      <c r="C15" s="690">
        <v>18790.006253769548</v>
      </c>
      <c r="D15" s="690">
        <v>677793.99524715531</v>
      </c>
      <c r="E15" s="690">
        <v>887968.94986555958</v>
      </c>
      <c r="F15" s="690">
        <v>21866.159771767409</v>
      </c>
      <c r="G15" s="690">
        <v>3396323.4362789029</v>
      </c>
      <c r="H15" s="690">
        <v>7274870.2269481951</v>
      </c>
      <c r="I15" s="690">
        <v>12277612.774365351</v>
      </c>
      <c r="J15" s="690">
        <v>908873.07680820534</v>
      </c>
      <c r="K15" s="690">
        <v>2636324.8447085526</v>
      </c>
      <c r="L15" s="1114">
        <v>6340116.8821458993</v>
      </c>
      <c r="M15" s="1114">
        <v>5732111.3566603996</v>
      </c>
      <c r="N15" s="1114">
        <v>1308945.0898571298</v>
      </c>
      <c r="O15" s="1114">
        <v>2542137.1456506308</v>
      </c>
      <c r="P15" s="690">
        <f>SUM(J15:O15)</f>
        <v>19468508.395830818</v>
      </c>
      <c r="Q15" s="690">
        <f>+P15+I15</f>
        <v>31746121.170196168</v>
      </c>
      <c r="R15" s="1102"/>
      <c r="S15" s="1102"/>
      <c r="T15" s="1102"/>
      <c r="U15" s="1102"/>
      <c r="V15" s="1102"/>
      <c r="W15" s="1102"/>
      <c r="X15" s="1102"/>
      <c r="Y15" s="1102"/>
      <c r="Z15" s="1102"/>
      <c r="AA15" s="1102"/>
      <c r="AB15" s="1102"/>
      <c r="AC15" s="1102"/>
      <c r="AD15" s="1102"/>
      <c r="AE15" s="1102"/>
      <c r="AF15" s="1102"/>
      <c r="AG15" s="159"/>
    </row>
    <row r="16" spans="1:33" x14ac:dyDescent="0.25">
      <c r="B16" s="676" t="s">
        <v>334</v>
      </c>
      <c r="C16" s="690">
        <v>855032.52433002461</v>
      </c>
      <c r="D16" s="690">
        <v>81910.189709848783</v>
      </c>
      <c r="E16" s="690">
        <v>967218.47311428748</v>
      </c>
      <c r="F16" s="690">
        <v>1883376.0952824182</v>
      </c>
      <c r="G16" s="690">
        <v>1323600.2247352386</v>
      </c>
      <c r="H16" s="690">
        <v>2261725.9340007952</v>
      </c>
      <c r="I16" s="690">
        <v>7372863.4411726128</v>
      </c>
      <c r="J16" s="690">
        <v>1081899.4385315545</v>
      </c>
      <c r="K16" s="690">
        <v>31448.965302661079</v>
      </c>
      <c r="L16" s="1114">
        <v>862230.08431534597</v>
      </c>
      <c r="M16" s="1114">
        <v>1865703.299008338</v>
      </c>
      <c r="N16" s="1114">
        <v>640049.18157252402</v>
      </c>
      <c r="O16" s="1114">
        <v>2164824.1695975214</v>
      </c>
      <c r="P16" s="690">
        <f>SUM(J16:O16)</f>
        <v>6646155.138327945</v>
      </c>
      <c r="Q16" s="690">
        <f>+P16+I16</f>
        <v>14019018.579500558</v>
      </c>
      <c r="R16" s="1102"/>
      <c r="S16" s="1102"/>
      <c r="T16" s="1102"/>
      <c r="U16" s="1102"/>
      <c r="V16" s="1102"/>
      <c r="W16" s="1102"/>
      <c r="X16" s="1102"/>
      <c r="Y16" s="1102"/>
      <c r="Z16" s="1102"/>
      <c r="AA16" s="1102"/>
      <c r="AB16" s="1102"/>
      <c r="AC16" s="1102"/>
      <c r="AD16" s="1102"/>
      <c r="AE16" s="1102"/>
      <c r="AF16" s="1102"/>
      <c r="AG16" s="159"/>
    </row>
    <row r="17" spans="1:33" x14ac:dyDescent="0.25">
      <c r="B17" s="677"/>
      <c r="C17" s="691"/>
      <c r="D17" s="691"/>
      <c r="E17" s="691"/>
      <c r="F17" s="691"/>
      <c r="G17" s="691"/>
      <c r="H17" s="691"/>
      <c r="I17" s="691"/>
      <c r="J17" s="691"/>
      <c r="K17" s="691"/>
      <c r="L17" s="1115"/>
      <c r="M17" s="1115"/>
      <c r="N17" s="1115"/>
      <c r="O17" s="1115"/>
      <c r="P17" s="691"/>
      <c r="Q17" s="691"/>
      <c r="R17" s="159"/>
      <c r="S17" s="159"/>
      <c r="T17" s="159"/>
      <c r="U17" s="159"/>
      <c r="V17" s="159"/>
      <c r="W17" s="159"/>
      <c r="X17" s="159"/>
      <c r="Y17" s="159"/>
      <c r="Z17" s="159"/>
      <c r="AA17" s="159"/>
      <c r="AB17" s="159"/>
      <c r="AC17" s="159"/>
      <c r="AD17" s="159"/>
      <c r="AE17" s="159"/>
      <c r="AF17" s="159"/>
      <c r="AG17" s="159"/>
    </row>
    <row r="18" spans="1:33" x14ac:dyDescent="0.25">
      <c r="A18" s="151"/>
      <c r="B18" s="675"/>
      <c r="C18" s="690"/>
      <c r="D18" s="690"/>
      <c r="E18" s="690"/>
      <c r="F18" s="690"/>
      <c r="G18" s="690"/>
      <c r="H18" s="690"/>
      <c r="I18" s="690"/>
      <c r="J18" s="690"/>
      <c r="K18" s="690"/>
      <c r="L18" s="1114"/>
      <c r="M18" s="1114"/>
      <c r="N18" s="1114"/>
      <c r="O18" s="1114"/>
      <c r="P18" s="690"/>
      <c r="Q18" s="690"/>
      <c r="R18" s="159"/>
      <c r="S18" s="159"/>
      <c r="T18" s="159"/>
      <c r="U18" s="159"/>
      <c r="V18" s="159"/>
      <c r="W18" s="159"/>
      <c r="X18" s="159"/>
      <c r="Y18" s="159"/>
      <c r="Z18" s="159"/>
      <c r="AA18" s="159"/>
      <c r="AB18" s="159"/>
      <c r="AC18" s="159"/>
      <c r="AD18" s="159"/>
      <c r="AE18" s="159"/>
      <c r="AF18" s="159"/>
      <c r="AG18" s="159"/>
    </row>
    <row r="19" spans="1:33" x14ac:dyDescent="0.25">
      <c r="A19" s="151"/>
      <c r="B19" s="675" t="s">
        <v>258</v>
      </c>
      <c r="C19" s="690">
        <v>2482010.7108643367</v>
      </c>
      <c r="D19" s="690">
        <v>2608195.3871912602</v>
      </c>
      <c r="E19" s="690">
        <v>4853333.8134932714</v>
      </c>
      <c r="F19" s="690">
        <v>3141417.9682991714</v>
      </c>
      <c r="G19" s="690">
        <v>2626130.4431079943</v>
      </c>
      <c r="H19" s="690">
        <v>4498366.043926727</v>
      </c>
      <c r="I19" s="690">
        <v>20209454.366882764</v>
      </c>
      <c r="J19" s="690">
        <v>1610684.9569999999</v>
      </c>
      <c r="K19" s="690">
        <v>1551380.7720000001</v>
      </c>
      <c r="L19" s="690">
        <v>0</v>
      </c>
      <c r="M19" s="690">
        <v>750000</v>
      </c>
      <c r="N19" s="690">
        <v>200000</v>
      </c>
      <c r="O19" s="690">
        <v>0</v>
      </c>
      <c r="P19" s="690">
        <v>4112065.7290000003</v>
      </c>
      <c r="Q19" s="690">
        <v>24321520.095882766</v>
      </c>
      <c r="R19" s="1102"/>
      <c r="S19" s="1102"/>
      <c r="T19" s="1102"/>
      <c r="U19" s="1102"/>
      <c r="V19" s="1102"/>
      <c r="W19" s="1102"/>
      <c r="X19" s="1102"/>
      <c r="Y19" s="1102"/>
      <c r="Z19" s="1102"/>
      <c r="AA19" s="1102"/>
      <c r="AB19" s="1102"/>
      <c r="AC19" s="1102"/>
      <c r="AD19" s="1102"/>
      <c r="AE19" s="1102"/>
      <c r="AF19" s="1102"/>
      <c r="AG19" s="159"/>
    </row>
    <row r="20" spans="1:33" x14ac:dyDescent="0.25">
      <c r="A20" s="151"/>
      <c r="B20" s="676" t="s">
        <v>300</v>
      </c>
      <c r="C20" s="690">
        <v>2443679.6777547137</v>
      </c>
      <c r="D20" s="690">
        <v>2605770.3689629505</v>
      </c>
      <c r="E20" s="690">
        <v>4605942.5309340321</v>
      </c>
      <c r="F20" s="690">
        <v>3140780.8299119663</v>
      </c>
      <c r="G20" s="690">
        <v>2624385.6313879639</v>
      </c>
      <c r="H20" s="690">
        <v>4261629.4258480966</v>
      </c>
      <c r="I20" s="690">
        <v>19682188.464799725</v>
      </c>
      <c r="J20" s="690">
        <v>1610684.9569999999</v>
      </c>
      <c r="K20" s="690">
        <v>1551380.7720000001</v>
      </c>
      <c r="L20" s="690">
        <v>0</v>
      </c>
      <c r="M20" s="690">
        <v>750000</v>
      </c>
      <c r="N20" s="690">
        <v>200000</v>
      </c>
      <c r="O20" s="690">
        <v>0</v>
      </c>
      <c r="P20" s="690">
        <v>4112065.7290000003</v>
      </c>
      <c r="Q20" s="690">
        <v>23794254.193799727</v>
      </c>
      <c r="R20" s="1102"/>
      <c r="S20" s="1102"/>
      <c r="T20" s="1102"/>
      <c r="U20" s="1102"/>
      <c r="V20" s="1102"/>
      <c r="W20" s="1102"/>
      <c r="X20" s="1102"/>
      <c r="Y20" s="1102"/>
      <c r="Z20" s="1102"/>
      <c r="AA20" s="1102"/>
      <c r="AB20" s="1102"/>
      <c r="AC20" s="1102"/>
      <c r="AD20" s="1102"/>
      <c r="AE20" s="1102"/>
      <c r="AF20" s="1102"/>
      <c r="AG20" s="159"/>
    </row>
    <row r="21" spans="1:33" x14ac:dyDescent="0.25">
      <c r="A21" s="151"/>
      <c r="B21" s="676" t="s">
        <v>334</v>
      </c>
      <c r="C21" s="690">
        <v>38331.033109622782</v>
      </c>
      <c r="D21" s="690">
        <v>2425.0182283094896</v>
      </c>
      <c r="E21" s="690">
        <v>247391.28255923942</v>
      </c>
      <c r="F21" s="690">
        <v>637.13838720518891</v>
      </c>
      <c r="G21" s="690">
        <v>1744.8117200303518</v>
      </c>
      <c r="H21" s="690">
        <v>236736.61807863018</v>
      </c>
      <c r="I21" s="690">
        <v>527265.90208303742</v>
      </c>
      <c r="J21" s="690">
        <v>0</v>
      </c>
      <c r="K21" s="690">
        <v>0</v>
      </c>
      <c r="L21" s="690">
        <v>0</v>
      </c>
      <c r="M21" s="690">
        <v>0</v>
      </c>
      <c r="N21" s="690">
        <v>0</v>
      </c>
      <c r="O21" s="690">
        <v>0</v>
      </c>
      <c r="P21" s="690">
        <v>0</v>
      </c>
      <c r="Q21" s="690">
        <v>527265.90208303742</v>
      </c>
      <c r="R21" s="1102"/>
      <c r="S21" s="1102"/>
      <c r="T21" s="1102"/>
      <c r="U21" s="1102"/>
      <c r="V21" s="1102"/>
      <c r="W21" s="1102"/>
      <c r="X21" s="1102"/>
      <c r="Y21" s="1102"/>
      <c r="Z21" s="1102"/>
      <c r="AA21" s="1102"/>
      <c r="AB21" s="1102"/>
      <c r="AC21" s="1102"/>
      <c r="AD21" s="1102"/>
      <c r="AE21" s="1102"/>
      <c r="AF21" s="1102"/>
      <c r="AG21" s="159"/>
    </row>
    <row r="22" spans="1:33" x14ac:dyDescent="0.25">
      <c r="A22" s="151"/>
      <c r="B22" s="675"/>
      <c r="C22" s="690"/>
      <c r="D22" s="690"/>
      <c r="E22" s="690"/>
      <c r="F22" s="690"/>
      <c r="G22" s="690"/>
      <c r="H22" s="690"/>
      <c r="I22" s="690"/>
      <c r="J22" s="690"/>
      <c r="K22" s="690"/>
      <c r="L22" s="690"/>
      <c r="M22" s="690"/>
      <c r="N22" s="690"/>
      <c r="O22" s="690"/>
      <c r="P22" s="690"/>
      <c r="Q22" s="690"/>
      <c r="R22" s="159"/>
      <c r="S22" s="159"/>
      <c r="T22" s="159"/>
      <c r="U22" s="159"/>
      <c r="V22" s="159"/>
      <c r="W22" s="159"/>
      <c r="X22" s="159"/>
      <c r="Y22" s="159"/>
      <c r="Z22" s="159"/>
      <c r="AA22" s="159"/>
      <c r="AB22" s="159"/>
      <c r="AC22" s="159"/>
      <c r="AD22" s="159"/>
      <c r="AE22" s="159"/>
      <c r="AF22" s="159"/>
      <c r="AG22" s="159"/>
    </row>
    <row r="23" spans="1:33" x14ac:dyDescent="0.25">
      <c r="A23" s="151"/>
      <c r="B23" s="678"/>
      <c r="C23" s="692"/>
      <c r="D23" s="692"/>
      <c r="E23" s="692">
        <v>0</v>
      </c>
      <c r="F23" s="692"/>
      <c r="G23" s="692"/>
      <c r="H23" s="692"/>
      <c r="I23" s="692"/>
      <c r="J23" s="692"/>
      <c r="K23" s="692"/>
      <c r="L23" s="692"/>
      <c r="M23" s="692"/>
      <c r="N23" s="692"/>
      <c r="O23" s="692"/>
      <c r="P23" s="692"/>
      <c r="Q23" s="692"/>
      <c r="R23" s="159"/>
      <c r="S23" s="159"/>
      <c r="T23" s="159"/>
      <c r="U23" s="159"/>
      <c r="V23" s="159"/>
      <c r="W23" s="159"/>
      <c r="X23" s="159"/>
      <c r="Y23" s="159"/>
      <c r="Z23" s="159"/>
      <c r="AA23" s="159"/>
      <c r="AB23" s="159"/>
      <c r="AC23" s="159"/>
      <c r="AD23" s="159"/>
      <c r="AE23" s="159"/>
      <c r="AF23" s="159"/>
      <c r="AG23" s="159"/>
    </row>
    <row r="24" spans="1:33" x14ac:dyDescent="0.25">
      <c r="A24" s="151"/>
      <c r="B24" s="694" t="s">
        <v>174</v>
      </c>
      <c r="C24" s="690">
        <v>145725.04284000001</v>
      </c>
      <c r="D24" s="690">
        <v>160369.47808762355</v>
      </c>
      <c r="E24" s="690">
        <v>375294.16307686467</v>
      </c>
      <c r="F24" s="690">
        <v>205538.82761066029</v>
      </c>
      <c r="G24" s="690">
        <v>333789.41209253436</v>
      </c>
      <c r="H24" s="690">
        <v>242870.43069544545</v>
      </c>
      <c r="I24" s="690">
        <v>1463587.3544031284</v>
      </c>
      <c r="J24" s="690">
        <v>144263.46542000002</v>
      </c>
      <c r="K24" s="690">
        <v>215281.84833895502</v>
      </c>
      <c r="L24" s="690">
        <v>378158.20552674483</v>
      </c>
      <c r="M24" s="690">
        <v>161540.00180909806</v>
      </c>
      <c r="N24" s="690">
        <v>331702.53742008598</v>
      </c>
      <c r="O24" s="690">
        <v>216303.83456742219</v>
      </c>
      <c r="P24" s="690">
        <v>1447249.8930823063</v>
      </c>
      <c r="Q24" s="690">
        <v>2910837.2474854346</v>
      </c>
      <c r="R24" s="1102"/>
      <c r="S24" s="1102"/>
      <c r="T24" s="1102"/>
      <c r="U24" s="1102"/>
      <c r="V24" s="1102"/>
      <c r="W24" s="1102"/>
      <c r="X24" s="1102"/>
      <c r="Y24" s="1102"/>
      <c r="Z24" s="1102"/>
      <c r="AA24" s="1102"/>
      <c r="AB24" s="1102"/>
      <c r="AC24" s="1102"/>
      <c r="AD24" s="1102"/>
      <c r="AE24" s="1102"/>
      <c r="AF24" s="1102"/>
      <c r="AG24" s="159"/>
    </row>
    <row r="25" spans="1:33" x14ac:dyDescent="0.25">
      <c r="A25" s="151"/>
      <c r="B25" s="676" t="s">
        <v>300</v>
      </c>
      <c r="C25" s="690">
        <v>104942.45075000002</v>
      </c>
      <c r="D25" s="690">
        <v>77859.52070199998</v>
      </c>
      <c r="E25" s="690">
        <v>261477.71078592879</v>
      </c>
      <c r="F25" s="690">
        <v>153508.99634725484</v>
      </c>
      <c r="G25" s="690">
        <v>146868.18248999998</v>
      </c>
      <c r="H25" s="690">
        <v>189991.021920242</v>
      </c>
      <c r="I25" s="690">
        <v>934647.88299542561</v>
      </c>
      <c r="J25" s="690">
        <v>102011.06473000003</v>
      </c>
      <c r="K25" s="690">
        <v>81612.399443999995</v>
      </c>
      <c r="L25" s="690">
        <v>266852.97943960968</v>
      </c>
      <c r="M25" s="690">
        <v>112044.69607725486</v>
      </c>
      <c r="N25" s="690">
        <v>152672.138274</v>
      </c>
      <c r="O25" s="690">
        <v>167116.76105024197</v>
      </c>
      <c r="P25" s="690">
        <v>882310.03901510662</v>
      </c>
      <c r="Q25" s="690">
        <v>1816957.9220105321</v>
      </c>
      <c r="R25" s="1102"/>
      <c r="S25" s="1102"/>
      <c r="T25" s="1102"/>
      <c r="U25" s="1102"/>
      <c r="V25" s="1102"/>
      <c r="W25" s="1102"/>
      <c r="X25" s="1102"/>
      <c r="Y25" s="1102"/>
      <c r="Z25" s="1102"/>
      <c r="AA25" s="1102"/>
      <c r="AB25" s="1102"/>
      <c r="AC25" s="1102"/>
      <c r="AD25" s="1102"/>
      <c r="AE25" s="1102"/>
      <c r="AF25" s="1102"/>
      <c r="AG25" s="159"/>
    </row>
    <row r="26" spans="1:33" x14ac:dyDescent="0.25">
      <c r="A26" s="151"/>
      <c r="B26" s="676" t="s">
        <v>334</v>
      </c>
      <c r="C26" s="690">
        <v>40782.592090000006</v>
      </c>
      <c r="D26" s="690">
        <v>82509.95738562358</v>
      </c>
      <c r="E26" s="690">
        <v>113816.45229093586</v>
      </c>
      <c r="F26" s="690">
        <v>52029.83126340546</v>
      </c>
      <c r="G26" s="690">
        <v>186921.22960253441</v>
      </c>
      <c r="H26" s="690">
        <v>52879.408775203461</v>
      </c>
      <c r="I26" s="690">
        <v>528939.47140770277</v>
      </c>
      <c r="J26" s="690">
        <v>42252.400690000002</v>
      </c>
      <c r="K26" s="690">
        <v>133669.44889495504</v>
      </c>
      <c r="L26" s="690">
        <v>111305.22608713516</v>
      </c>
      <c r="M26" s="690">
        <v>49495.305731843211</v>
      </c>
      <c r="N26" s="690">
        <v>179030.39914608598</v>
      </c>
      <c r="O26" s="690">
        <v>49187.073517180223</v>
      </c>
      <c r="P26" s="690">
        <v>564939.85406719963</v>
      </c>
      <c r="Q26" s="690">
        <v>1093879.3254749025</v>
      </c>
      <c r="R26" s="1102"/>
      <c r="S26" s="1102"/>
      <c r="T26" s="1102"/>
      <c r="U26" s="1102"/>
      <c r="V26" s="1102"/>
      <c r="W26" s="1102"/>
      <c r="X26" s="1102"/>
      <c r="Y26" s="1102"/>
      <c r="Z26" s="1102"/>
      <c r="AA26" s="1102"/>
      <c r="AB26" s="1102"/>
      <c r="AC26" s="1102"/>
      <c r="AD26" s="1102"/>
      <c r="AE26" s="1102"/>
      <c r="AF26" s="1102"/>
      <c r="AG26" s="159"/>
    </row>
    <row r="27" spans="1:33" x14ac:dyDescent="0.25">
      <c r="A27" s="151"/>
      <c r="B27" s="677"/>
      <c r="C27" s="691"/>
      <c r="D27" s="691"/>
      <c r="E27" s="691"/>
      <c r="F27" s="691"/>
      <c r="G27" s="691"/>
      <c r="H27" s="691"/>
      <c r="I27" s="691"/>
      <c r="J27" s="691"/>
      <c r="K27" s="691"/>
      <c r="L27" s="691"/>
      <c r="M27" s="691"/>
      <c r="N27" s="691"/>
      <c r="O27" s="691"/>
      <c r="P27" s="691"/>
      <c r="Q27" s="691"/>
      <c r="R27" s="159"/>
      <c r="S27" s="159"/>
      <c r="T27" s="159"/>
      <c r="U27" s="159"/>
      <c r="V27" s="159"/>
      <c r="W27" s="159"/>
      <c r="X27" s="159"/>
      <c r="Y27" s="159"/>
      <c r="Z27" s="159"/>
      <c r="AA27" s="159"/>
      <c r="AB27" s="159"/>
      <c r="AC27" s="159"/>
      <c r="AD27" s="159"/>
      <c r="AE27" s="159"/>
      <c r="AF27" s="159"/>
      <c r="AG27" s="159"/>
    </row>
    <row r="28" spans="1:33" x14ac:dyDescent="0.25">
      <c r="A28" s="151"/>
      <c r="B28" s="675"/>
      <c r="C28" s="690"/>
      <c r="D28" s="690"/>
      <c r="E28" s="690"/>
      <c r="F28" s="690"/>
      <c r="G28" s="690"/>
      <c r="H28" s="690"/>
      <c r="I28" s="690"/>
      <c r="J28" s="690"/>
      <c r="K28" s="690"/>
      <c r="L28" s="690"/>
      <c r="M28" s="690"/>
      <c r="N28" s="690"/>
      <c r="O28" s="690"/>
      <c r="P28" s="690"/>
      <c r="Q28" s="690"/>
      <c r="R28" s="159"/>
      <c r="S28" s="159"/>
      <c r="T28" s="159"/>
      <c r="U28" s="159"/>
      <c r="V28" s="159"/>
      <c r="W28" s="159"/>
      <c r="X28" s="159"/>
      <c r="Y28" s="159"/>
      <c r="Z28" s="159"/>
      <c r="AA28" s="159"/>
      <c r="AB28" s="159"/>
      <c r="AC28" s="159"/>
      <c r="AD28" s="159"/>
      <c r="AE28" s="159"/>
      <c r="AF28" s="159"/>
      <c r="AG28" s="159"/>
    </row>
    <row r="29" spans="1:33" x14ac:dyDescent="0.25">
      <c r="A29" s="151"/>
      <c r="B29" s="675" t="s">
        <v>176</v>
      </c>
      <c r="C29" s="690">
        <v>56725.267250000004</v>
      </c>
      <c r="D29" s="690">
        <v>2525.1963090796162</v>
      </c>
      <c r="E29" s="690">
        <v>4555.96591161576</v>
      </c>
      <c r="F29" s="690">
        <v>20035.590501982537</v>
      </c>
      <c r="G29" s="690">
        <v>3595.1966299999995</v>
      </c>
      <c r="H29" s="690">
        <v>42746.28728688632</v>
      </c>
      <c r="I29" s="690">
        <v>130183.50388956424</v>
      </c>
      <c r="J29" s="690">
        <v>120642.71984999999</v>
      </c>
      <c r="K29" s="690">
        <v>3.1644712480940971</v>
      </c>
      <c r="L29" s="690">
        <v>3912.6431789824692</v>
      </c>
      <c r="M29" s="690">
        <v>19185.88631198254</v>
      </c>
      <c r="N29" s="690">
        <v>3852947.7669611736</v>
      </c>
      <c r="O29" s="690">
        <v>41057.683431674253</v>
      </c>
      <c r="P29" s="690">
        <v>4037749.864205061</v>
      </c>
      <c r="Q29" s="690">
        <v>4167933.3680946254</v>
      </c>
      <c r="R29" s="1102"/>
      <c r="S29" s="1102"/>
      <c r="T29" s="1102"/>
      <c r="U29" s="1102"/>
      <c r="V29" s="1102"/>
      <c r="W29" s="1102"/>
      <c r="X29" s="1102"/>
      <c r="Y29" s="1102"/>
      <c r="Z29" s="1102"/>
      <c r="AA29" s="1102"/>
      <c r="AB29" s="1102"/>
      <c r="AC29" s="1102"/>
      <c r="AD29" s="1102"/>
      <c r="AE29" s="1102"/>
      <c r="AF29" s="1102"/>
      <c r="AG29" s="159"/>
    </row>
    <row r="30" spans="1:33" x14ac:dyDescent="0.25">
      <c r="A30" s="151"/>
      <c r="B30" s="676" t="s">
        <v>300</v>
      </c>
      <c r="C30" s="690">
        <v>15733.077440000001</v>
      </c>
      <c r="D30" s="690">
        <v>2463.2064960859911</v>
      </c>
      <c r="E30" s="690">
        <v>1253.2808122194108</v>
      </c>
      <c r="F30" s="690">
        <v>19618.146629999996</v>
      </c>
      <c r="G30" s="690">
        <v>3399.8187799999996</v>
      </c>
      <c r="H30" s="690">
        <v>566.69109506133884</v>
      </c>
      <c r="I30" s="690">
        <v>43034.221253366733</v>
      </c>
      <c r="J30" s="690">
        <v>78579.361709999997</v>
      </c>
      <c r="K30" s="690">
        <v>0</v>
      </c>
      <c r="L30" s="690">
        <v>1253.2808122194108</v>
      </c>
      <c r="M30" s="690">
        <v>18791.135029999998</v>
      </c>
      <c r="N30" s="690">
        <v>3631155.1257409207</v>
      </c>
      <c r="O30" s="690">
        <v>566.69109506133884</v>
      </c>
      <c r="P30" s="690">
        <v>3730345.5943882014</v>
      </c>
      <c r="Q30" s="690">
        <v>3773379.815641568</v>
      </c>
      <c r="R30" s="1102"/>
      <c r="S30" s="1102"/>
      <c r="T30" s="1102"/>
      <c r="U30" s="1102"/>
      <c r="V30" s="1102"/>
      <c r="W30" s="1102"/>
      <c r="X30" s="1102"/>
      <c r="Y30" s="1102"/>
      <c r="Z30" s="1102"/>
      <c r="AA30" s="1102"/>
      <c r="AB30" s="1102"/>
      <c r="AC30" s="1102"/>
      <c r="AD30" s="1102"/>
      <c r="AE30" s="1102"/>
      <c r="AF30" s="1102"/>
      <c r="AG30" s="159"/>
    </row>
    <row r="31" spans="1:33" x14ac:dyDescent="0.25">
      <c r="A31" s="151"/>
      <c r="B31" s="676" t="s">
        <v>334</v>
      </c>
      <c r="C31" s="690">
        <v>40992.189810000003</v>
      </c>
      <c r="D31" s="690">
        <v>61.989812993625115</v>
      </c>
      <c r="E31" s="690">
        <v>3302.6850993963494</v>
      </c>
      <c r="F31" s="690">
        <v>417.44387198254134</v>
      </c>
      <c r="G31" s="690">
        <v>195.37784999999997</v>
      </c>
      <c r="H31" s="690">
        <v>42179.596191824981</v>
      </c>
      <c r="I31" s="690">
        <v>87149.282636197502</v>
      </c>
      <c r="J31" s="690">
        <v>42063.358140000004</v>
      </c>
      <c r="K31" s="690">
        <v>3.1644712480940971</v>
      </c>
      <c r="L31" s="690">
        <v>2659.3623667630582</v>
      </c>
      <c r="M31" s="690">
        <v>394.75128198254134</v>
      </c>
      <c r="N31" s="690">
        <v>221792.64122025293</v>
      </c>
      <c r="O31" s="690">
        <v>40490.992336612915</v>
      </c>
      <c r="P31" s="690">
        <v>307404.26981685951</v>
      </c>
      <c r="Q31" s="690">
        <v>394553.55245305703</v>
      </c>
      <c r="R31" s="1102"/>
      <c r="S31" s="1102"/>
      <c r="T31" s="1102"/>
      <c r="U31" s="1102"/>
      <c r="V31" s="1102"/>
      <c r="W31" s="1102"/>
      <c r="X31" s="1102"/>
      <c r="Y31" s="1102"/>
      <c r="Z31" s="1102"/>
      <c r="AA31" s="1102"/>
      <c r="AB31" s="1102"/>
      <c r="AC31" s="1102"/>
      <c r="AD31" s="1102"/>
      <c r="AE31" s="1102"/>
      <c r="AF31" s="1102"/>
      <c r="AG31" s="159"/>
    </row>
    <row r="32" spans="1:33" x14ac:dyDescent="0.25">
      <c r="A32" s="151"/>
      <c r="B32" s="677"/>
      <c r="C32" s="691"/>
      <c r="D32" s="691"/>
      <c r="E32" s="691"/>
      <c r="F32" s="691"/>
      <c r="G32" s="691"/>
      <c r="H32" s="691"/>
      <c r="I32" s="691"/>
      <c r="J32" s="691"/>
      <c r="K32" s="691"/>
      <c r="L32" s="691"/>
      <c r="M32" s="691"/>
      <c r="N32" s="691"/>
      <c r="O32" s="691"/>
      <c r="P32" s="691"/>
      <c r="Q32" s="691"/>
      <c r="R32" s="159"/>
      <c r="S32" s="159"/>
      <c r="T32" s="159"/>
      <c r="U32" s="159"/>
      <c r="V32" s="159"/>
      <c r="W32" s="159"/>
      <c r="X32" s="159"/>
      <c r="Y32" s="159"/>
      <c r="Z32" s="159"/>
      <c r="AA32" s="159"/>
      <c r="AB32" s="159"/>
      <c r="AC32" s="159"/>
      <c r="AD32" s="159"/>
      <c r="AE32" s="159"/>
      <c r="AF32" s="159"/>
      <c r="AG32" s="159"/>
    </row>
    <row r="33" spans="1:33" x14ac:dyDescent="0.25">
      <c r="A33" s="151"/>
      <c r="B33" s="675"/>
      <c r="C33" s="690"/>
      <c r="D33" s="690"/>
      <c r="E33" s="690"/>
      <c r="F33" s="690"/>
      <c r="G33" s="690"/>
      <c r="H33" s="690"/>
      <c r="I33" s="690"/>
      <c r="J33" s="690"/>
      <c r="K33" s="690"/>
      <c r="L33" s="690"/>
      <c r="M33" s="690"/>
      <c r="N33" s="690"/>
      <c r="O33" s="690"/>
      <c r="P33" s="690"/>
      <c r="Q33" s="690"/>
      <c r="R33" s="159"/>
      <c r="S33" s="159"/>
      <c r="T33" s="159"/>
      <c r="U33" s="159"/>
      <c r="V33" s="159"/>
      <c r="W33" s="159"/>
      <c r="X33" s="159"/>
      <c r="Y33" s="159"/>
      <c r="Z33" s="159"/>
      <c r="AA33" s="159"/>
      <c r="AB33" s="159"/>
      <c r="AC33" s="159"/>
      <c r="AD33" s="159"/>
      <c r="AE33" s="159"/>
      <c r="AF33" s="159"/>
      <c r="AG33" s="159"/>
    </row>
    <row r="34" spans="1:33" x14ac:dyDescent="0.25">
      <c r="A34" s="151"/>
      <c r="B34" s="675" t="s">
        <v>913</v>
      </c>
      <c r="C34" s="690">
        <v>2913.9954853705576</v>
      </c>
      <c r="D34" s="690">
        <v>3006.0660568441403</v>
      </c>
      <c r="E34" s="690">
        <v>3005.9666670708248</v>
      </c>
      <c r="F34" s="690">
        <v>2937.2512835262114</v>
      </c>
      <c r="G34" s="690">
        <v>3005.7678868312328</v>
      </c>
      <c r="H34" s="690">
        <v>9187.3928267704923</v>
      </c>
      <c r="I34" s="690">
        <v>24056.440206413463</v>
      </c>
      <c r="J34" s="690">
        <v>2983.136854052203</v>
      </c>
      <c r="K34" s="690">
        <v>17562.880174501403</v>
      </c>
      <c r="L34" s="690">
        <v>2715.4091095127169</v>
      </c>
      <c r="M34" s="690">
        <v>2921.2568627804453</v>
      </c>
      <c r="N34" s="690">
        <v>2852.6409494756481</v>
      </c>
      <c r="O34" s="690">
        <v>2921.2568627804453</v>
      </c>
      <c r="P34" s="690">
        <v>31956.580813102861</v>
      </c>
      <c r="Q34" s="690">
        <v>56013.021019516324</v>
      </c>
      <c r="R34" s="1102"/>
      <c r="S34" s="1102"/>
      <c r="T34" s="1102"/>
      <c r="U34" s="1102"/>
      <c r="V34" s="1102"/>
      <c r="W34" s="1102"/>
      <c r="X34" s="1102"/>
      <c r="Y34" s="1102"/>
      <c r="Z34" s="1102"/>
      <c r="AA34" s="1102"/>
      <c r="AB34" s="1102"/>
      <c r="AC34" s="1102"/>
      <c r="AD34" s="1102"/>
      <c r="AE34" s="1102"/>
      <c r="AF34" s="1102"/>
      <c r="AG34" s="159"/>
    </row>
    <row r="35" spans="1:33" x14ac:dyDescent="0.25">
      <c r="A35" s="151"/>
      <c r="B35" s="676" t="s">
        <v>300</v>
      </c>
      <c r="C35" s="690">
        <v>0</v>
      </c>
      <c r="D35" s="690">
        <v>23.553891386876504</v>
      </c>
      <c r="E35" s="690">
        <v>23.553891386876504</v>
      </c>
      <c r="F35" s="690">
        <v>23.553891386876504</v>
      </c>
      <c r="G35" s="690">
        <v>23.553891386876504</v>
      </c>
      <c r="H35" s="690">
        <v>6273.8941577725891</v>
      </c>
      <c r="I35" s="690">
        <v>6368.1097233200953</v>
      </c>
      <c r="J35" s="690">
        <v>1.1216351626244423</v>
      </c>
      <c r="K35" s="690">
        <v>14580.86968946148</v>
      </c>
      <c r="L35" s="690">
        <v>0</v>
      </c>
      <c r="M35" s="690">
        <v>0</v>
      </c>
      <c r="N35" s="690">
        <v>0</v>
      </c>
      <c r="O35" s="690">
        <v>0</v>
      </c>
      <c r="P35" s="690">
        <v>14581.991324624105</v>
      </c>
      <c r="Q35" s="690">
        <v>20950.101047944201</v>
      </c>
      <c r="R35" s="1102"/>
      <c r="S35" s="1102"/>
      <c r="T35" s="1102"/>
      <c r="U35" s="1102"/>
      <c r="V35" s="1102"/>
      <c r="W35" s="1102"/>
      <c r="X35" s="1102"/>
      <c r="Y35" s="1102"/>
      <c r="Z35" s="1102"/>
      <c r="AA35" s="1102"/>
      <c r="AB35" s="1102"/>
      <c r="AC35" s="1102"/>
      <c r="AD35" s="1102"/>
      <c r="AE35" s="1102"/>
      <c r="AF35" s="1102"/>
      <c r="AG35" s="159"/>
    </row>
    <row r="36" spans="1:33" x14ac:dyDescent="0.25">
      <c r="A36" s="151"/>
      <c r="B36" s="676" t="s">
        <v>334</v>
      </c>
      <c r="C36" s="690">
        <v>2913.9954853705576</v>
      </c>
      <c r="D36" s="690">
        <v>2982.512165457264</v>
      </c>
      <c r="E36" s="690">
        <v>2982.4127756839484</v>
      </c>
      <c r="F36" s="690">
        <v>2913.6973921393351</v>
      </c>
      <c r="G36" s="690">
        <v>2982.2139954443564</v>
      </c>
      <c r="H36" s="690">
        <v>2913.4986689979037</v>
      </c>
      <c r="I36" s="690">
        <v>17688.330483093367</v>
      </c>
      <c r="J36" s="690">
        <v>2982.0152188895786</v>
      </c>
      <c r="K36" s="690">
        <v>2982.0104850399234</v>
      </c>
      <c r="L36" s="690">
        <v>2715.4091095127169</v>
      </c>
      <c r="M36" s="690">
        <v>2921.2568627804453</v>
      </c>
      <c r="N36" s="690">
        <v>2852.6409494756481</v>
      </c>
      <c r="O36" s="690">
        <v>2921.2568627804453</v>
      </c>
      <c r="P36" s="690">
        <v>17374.589488478756</v>
      </c>
      <c r="Q36" s="690">
        <v>35062.919971572119</v>
      </c>
      <c r="R36" s="1102"/>
      <c r="S36" s="1102"/>
      <c r="T36" s="1102"/>
      <c r="U36" s="1102"/>
      <c r="V36" s="1102"/>
      <c r="W36" s="1102"/>
      <c r="X36" s="1102"/>
      <c r="Y36" s="1102"/>
      <c r="Z36" s="1102"/>
      <c r="AA36" s="1102"/>
      <c r="AB36" s="1102"/>
      <c r="AC36" s="1102"/>
      <c r="AD36" s="1102"/>
      <c r="AE36" s="1102"/>
      <c r="AF36" s="1102"/>
      <c r="AG36" s="159"/>
    </row>
    <row r="37" spans="1:33" x14ac:dyDescent="0.25">
      <c r="A37" s="151"/>
      <c r="B37" s="677"/>
      <c r="C37" s="691"/>
      <c r="D37" s="691"/>
      <c r="E37" s="691"/>
      <c r="F37" s="691"/>
      <c r="G37" s="691"/>
      <c r="H37" s="691"/>
      <c r="I37" s="691"/>
      <c r="J37" s="691"/>
      <c r="K37" s="691"/>
      <c r="L37" s="691"/>
      <c r="M37" s="691"/>
      <c r="N37" s="691"/>
      <c r="O37" s="691"/>
      <c r="P37" s="691"/>
      <c r="Q37" s="691"/>
      <c r="R37" s="159"/>
      <c r="S37" s="159"/>
      <c r="T37" s="159"/>
      <c r="U37" s="159"/>
      <c r="V37" s="159"/>
      <c r="W37" s="159"/>
      <c r="X37" s="159"/>
      <c r="Y37" s="159"/>
      <c r="Z37" s="159"/>
      <c r="AA37" s="159"/>
      <c r="AB37" s="159"/>
      <c r="AC37" s="159"/>
      <c r="AD37" s="159"/>
      <c r="AE37" s="159"/>
      <c r="AF37" s="159"/>
      <c r="AG37" s="159"/>
    </row>
    <row r="38" spans="1:33" x14ac:dyDescent="0.25">
      <c r="A38" s="151"/>
      <c r="B38" s="676"/>
      <c r="C38" s="690"/>
      <c r="D38" s="690"/>
      <c r="E38" s="690"/>
      <c r="F38" s="690"/>
      <c r="G38" s="690"/>
      <c r="H38" s="690"/>
      <c r="I38" s="690"/>
      <c r="J38" s="690"/>
      <c r="K38" s="690"/>
      <c r="L38" s="690"/>
      <c r="M38" s="690"/>
      <c r="N38" s="690"/>
      <c r="O38" s="690"/>
      <c r="P38" s="690"/>
      <c r="Q38" s="690"/>
      <c r="R38" s="159"/>
      <c r="S38" s="159"/>
      <c r="T38" s="159"/>
      <c r="U38" s="159"/>
      <c r="V38" s="159"/>
      <c r="W38" s="159"/>
      <c r="X38" s="159"/>
      <c r="Y38" s="159"/>
      <c r="Z38" s="159"/>
      <c r="AA38" s="159"/>
      <c r="AB38" s="159"/>
      <c r="AC38" s="159"/>
      <c r="AD38" s="159"/>
      <c r="AE38" s="159"/>
      <c r="AF38" s="159"/>
      <c r="AG38" s="159"/>
    </row>
    <row r="39" spans="1:33" x14ac:dyDescent="0.25">
      <c r="A39" s="151"/>
      <c r="B39" s="676" t="s">
        <v>177</v>
      </c>
      <c r="C39" s="690">
        <v>15.314907475943745</v>
      </c>
      <c r="D39" s="690">
        <v>858.05995263960358</v>
      </c>
      <c r="E39" s="690">
        <v>12183.314914877867</v>
      </c>
      <c r="F39" s="690">
        <v>15.314907475943746</v>
      </c>
      <c r="G39" s="690">
        <v>826.45025016192562</v>
      </c>
      <c r="H39" s="690">
        <v>1559175.0317640714</v>
      </c>
      <c r="I39" s="690">
        <v>1573073.4866967027</v>
      </c>
      <c r="J39" s="690">
        <v>15.314907475943745</v>
      </c>
      <c r="K39" s="690">
        <v>794.8405473377677</v>
      </c>
      <c r="L39" s="690">
        <v>15.314907475943745</v>
      </c>
      <c r="M39" s="690">
        <v>15.314907475943745</v>
      </c>
      <c r="N39" s="690">
        <v>756.01558657662042</v>
      </c>
      <c r="O39" s="690">
        <v>15.314907475943745</v>
      </c>
      <c r="P39" s="690">
        <v>1612.115763818163</v>
      </c>
      <c r="Q39" s="690">
        <v>1574685.6024605208</v>
      </c>
      <c r="R39" s="1102"/>
      <c r="S39" s="1102"/>
      <c r="T39" s="1102"/>
      <c r="U39" s="1102"/>
      <c r="V39" s="1102"/>
      <c r="W39" s="1102"/>
      <c r="X39" s="1102"/>
      <c r="Y39" s="1102"/>
      <c r="Z39" s="1102"/>
      <c r="AA39" s="1102"/>
      <c r="AB39" s="1102"/>
      <c r="AC39" s="1102"/>
      <c r="AD39" s="1102"/>
      <c r="AE39" s="1102"/>
      <c r="AF39" s="1102"/>
      <c r="AG39" s="159"/>
    </row>
    <row r="40" spans="1:33" x14ac:dyDescent="0.25">
      <c r="A40" s="151"/>
      <c r="B40" s="676" t="s">
        <v>300</v>
      </c>
      <c r="C40" s="690">
        <v>10.612122205773501</v>
      </c>
      <c r="D40" s="690">
        <v>537.20947492849086</v>
      </c>
      <c r="E40" s="690">
        <v>12178.623095573648</v>
      </c>
      <c r="F40" s="690">
        <v>10.792804781643229</v>
      </c>
      <c r="G40" s="690">
        <v>537.39608735632214</v>
      </c>
      <c r="H40" s="690">
        <v>1559170.6320644489</v>
      </c>
      <c r="I40" s="690">
        <v>1572445.2656492947</v>
      </c>
      <c r="J40" s="690">
        <v>10.874484315321983</v>
      </c>
      <c r="K40" s="690">
        <v>537.58596674196235</v>
      </c>
      <c r="L40" s="690">
        <v>11.299997091043672</v>
      </c>
      <c r="M40" s="690">
        <v>11.06771340488527</v>
      </c>
      <c r="N40" s="690">
        <v>537.87629308541159</v>
      </c>
      <c r="O40" s="690">
        <v>11.197830688378978</v>
      </c>
      <c r="P40" s="690">
        <v>1119.9022853270037</v>
      </c>
      <c r="Q40" s="690">
        <v>1573565.1679346217</v>
      </c>
      <c r="R40" s="1102"/>
      <c r="S40" s="1102"/>
      <c r="T40" s="1102"/>
      <c r="U40" s="1102"/>
      <c r="V40" s="1102"/>
      <c r="W40" s="1102"/>
      <c r="X40" s="1102"/>
      <c r="Y40" s="1102"/>
      <c r="Z40" s="1102"/>
      <c r="AA40" s="1102"/>
      <c r="AB40" s="1102"/>
      <c r="AC40" s="1102"/>
      <c r="AD40" s="1102"/>
      <c r="AE40" s="1102"/>
      <c r="AF40" s="1102"/>
      <c r="AG40" s="159"/>
    </row>
    <row r="41" spans="1:33" x14ac:dyDescent="0.25">
      <c r="A41" s="151"/>
      <c r="B41" s="679" t="s">
        <v>334</v>
      </c>
      <c r="C41" s="690">
        <v>4.7027852701702448</v>
      </c>
      <c r="D41" s="690">
        <v>320.85047771111277</v>
      </c>
      <c r="E41" s="690">
        <v>4.6918193042190968</v>
      </c>
      <c r="F41" s="690">
        <v>4.5221026943005178</v>
      </c>
      <c r="G41" s="690">
        <v>289.05416280560354</v>
      </c>
      <c r="H41" s="690">
        <v>4.3996996225018501</v>
      </c>
      <c r="I41" s="690">
        <v>628.22104740790815</v>
      </c>
      <c r="J41" s="690">
        <v>4.4404231606217621</v>
      </c>
      <c r="K41" s="690">
        <v>257.25458059580529</v>
      </c>
      <c r="L41" s="690">
        <v>4.014910384900074</v>
      </c>
      <c r="M41" s="690">
        <v>4.247194071058475</v>
      </c>
      <c r="N41" s="690">
        <v>218.13929349120886</v>
      </c>
      <c r="O41" s="690">
        <v>4.1170767875647671</v>
      </c>
      <c r="P41" s="690">
        <v>492.21347849115921</v>
      </c>
      <c r="Q41" s="690">
        <v>1120.4345258990675</v>
      </c>
      <c r="R41" s="1102"/>
      <c r="S41" s="1102"/>
      <c r="T41" s="1102"/>
      <c r="U41" s="1102"/>
      <c r="V41" s="1102"/>
      <c r="W41" s="1102"/>
      <c r="X41" s="1102"/>
      <c r="Y41" s="1102"/>
      <c r="Z41" s="1102"/>
      <c r="AA41" s="1102"/>
      <c r="AB41" s="1102"/>
      <c r="AC41" s="1102"/>
      <c r="AD41" s="1102"/>
      <c r="AE41" s="1102"/>
      <c r="AF41" s="1102"/>
      <c r="AG41" s="159"/>
    </row>
    <row r="42" spans="1:33" x14ac:dyDescent="0.25">
      <c r="A42" s="151"/>
      <c r="B42" s="680"/>
      <c r="C42" s="691"/>
      <c r="D42" s="691"/>
      <c r="E42" s="691"/>
      <c r="F42" s="691"/>
      <c r="G42" s="691"/>
      <c r="H42" s="691"/>
      <c r="I42" s="691"/>
      <c r="J42" s="691"/>
      <c r="K42" s="691"/>
      <c r="L42" s="691"/>
      <c r="M42" s="691"/>
      <c r="N42" s="691"/>
      <c r="O42" s="691"/>
      <c r="P42" s="691"/>
      <c r="Q42" s="691"/>
      <c r="R42" s="159"/>
      <c r="S42" s="159"/>
      <c r="T42" s="159"/>
      <c r="U42" s="159"/>
      <c r="V42" s="159"/>
      <c r="W42" s="159"/>
      <c r="X42" s="159"/>
      <c r="Y42" s="159"/>
      <c r="Z42" s="159"/>
      <c r="AA42" s="159"/>
      <c r="AB42" s="159"/>
      <c r="AC42" s="159"/>
      <c r="AD42" s="159"/>
      <c r="AE42" s="159"/>
      <c r="AF42" s="159"/>
      <c r="AG42" s="159"/>
    </row>
    <row r="43" spans="1:33" x14ac:dyDescent="0.25">
      <c r="A43" s="151"/>
      <c r="B43" s="676"/>
      <c r="C43" s="690"/>
      <c r="D43" s="690"/>
      <c r="E43" s="690"/>
      <c r="F43" s="690"/>
      <c r="G43" s="690"/>
      <c r="H43" s="690"/>
      <c r="I43" s="690"/>
      <c r="J43" s="690"/>
      <c r="K43" s="690"/>
      <c r="L43" s="690"/>
      <c r="M43" s="690"/>
      <c r="N43" s="690"/>
      <c r="O43" s="690"/>
      <c r="P43" s="690"/>
      <c r="Q43" s="690"/>
      <c r="R43" s="159"/>
      <c r="S43" s="159"/>
      <c r="T43" s="159"/>
      <c r="U43" s="159"/>
      <c r="V43" s="159"/>
      <c r="W43" s="159"/>
      <c r="X43" s="159"/>
      <c r="Y43" s="159"/>
      <c r="Z43" s="159"/>
      <c r="AA43" s="159"/>
      <c r="AB43" s="159"/>
      <c r="AC43" s="159"/>
      <c r="AD43" s="159"/>
      <c r="AE43" s="159"/>
      <c r="AF43" s="159"/>
      <c r="AG43" s="159"/>
    </row>
    <row r="44" spans="1:33" x14ac:dyDescent="0.25">
      <c r="A44" s="151"/>
      <c r="B44" s="681" t="s">
        <v>178</v>
      </c>
      <c r="C44" s="690">
        <v>13760.608944501142</v>
      </c>
      <c r="D44" s="690">
        <v>20603.635069999997</v>
      </c>
      <c r="E44" s="690">
        <v>24472.885679999999</v>
      </c>
      <c r="F44" s="690">
        <v>21121.854835956303</v>
      </c>
      <c r="G44" s="690">
        <v>16609.552390000001</v>
      </c>
      <c r="H44" s="690">
        <v>22436.5759</v>
      </c>
      <c r="I44" s="690">
        <v>119005.11282045743</v>
      </c>
      <c r="J44" s="690">
        <v>12834.239199999998</v>
      </c>
      <c r="K44" s="690">
        <v>20740.092079999999</v>
      </c>
      <c r="L44" s="690">
        <v>26349.392330000002</v>
      </c>
      <c r="M44" s="690">
        <v>16639.690449999998</v>
      </c>
      <c r="N44" s="690">
        <v>16429.528189999997</v>
      </c>
      <c r="O44" s="690">
        <v>22878.783420000003</v>
      </c>
      <c r="P44" s="690">
        <v>115871.72567</v>
      </c>
      <c r="Q44" s="690">
        <v>234876.83849045745</v>
      </c>
      <c r="R44" s="1102"/>
      <c r="S44" s="1102"/>
      <c r="T44" s="1102"/>
      <c r="U44" s="1102"/>
      <c r="V44" s="1102"/>
      <c r="W44" s="1102"/>
      <c r="X44" s="1102"/>
      <c r="Y44" s="1102"/>
      <c r="Z44" s="1102"/>
      <c r="AA44" s="1102"/>
      <c r="AB44" s="1102"/>
      <c r="AC44" s="1102"/>
      <c r="AD44" s="1102"/>
      <c r="AE44" s="1102"/>
      <c r="AF44" s="1102"/>
      <c r="AG44" s="159"/>
    </row>
    <row r="45" spans="1:33" x14ac:dyDescent="0.25">
      <c r="A45" s="151"/>
      <c r="B45" s="676" t="s">
        <v>300</v>
      </c>
      <c r="C45" s="690">
        <v>10337.634144501142</v>
      </c>
      <c r="D45" s="690">
        <v>14621.822789999998</v>
      </c>
      <c r="E45" s="690">
        <v>17394.574130000001</v>
      </c>
      <c r="F45" s="690">
        <v>16102.378775956302</v>
      </c>
      <c r="G45" s="690">
        <v>12248.934220000001</v>
      </c>
      <c r="H45" s="690">
        <v>16482.582269999999</v>
      </c>
      <c r="I45" s="690">
        <v>87187.926330457442</v>
      </c>
      <c r="J45" s="690">
        <v>9687.079139999998</v>
      </c>
      <c r="K45" s="690">
        <v>15315.830959999999</v>
      </c>
      <c r="L45" s="690">
        <v>19639.134120000002</v>
      </c>
      <c r="M45" s="690">
        <v>12557.03904</v>
      </c>
      <c r="N45" s="690">
        <v>12599.457799999998</v>
      </c>
      <c r="O45" s="690">
        <v>17482.676190000002</v>
      </c>
      <c r="P45" s="690">
        <v>87281.217250000002</v>
      </c>
      <c r="Q45" s="690">
        <v>174469.14358045743</v>
      </c>
      <c r="R45" s="1102"/>
      <c r="S45" s="1102"/>
      <c r="T45" s="1102"/>
      <c r="U45" s="1102"/>
      <c r="V45" s="1102"/>
      <c r="W45" s="1102"/>
      <c r="X45" s="1102"/>
      <c r="Y45" s="1102"/>
      <c r="Z45" s="1102"/>
      <c r="AA45" s="1102"/>
      <c r="AB45" s="1102"/>
      <c r="AC45" s="1102"/>
      <c r="AD45" s="1102"/>
      <c r="AE45" s="1102"/>
      <c r="AF45" s="1102"/>
      <c r="AG45" s="159"/>
    </row>
    <row r="46" spans="1:33" x14ac:dyDescent="0.25">
      <c r="A46" s="151"/>
      <c r="B46" s="676" t="s">
        <v>334</v>
      </c>
      <c r="C46" s="690">
        <v>3422.9748</v>
      </c>
      <c r="D46" s="690">
        <v>5981.8122799999992</v>
      </c>
      <c r="E46" s="690">
        <v>7078.3115499999994</v>
      </c>
      <c r="F46" s="690">
        <v>5019.4760600000009</v>
      </c>
      <c r="G46" s="690">
        <v>4360.6181699999997</v>
      </c>
      <c r="H46" s="690">
        <v>5953.9936299999999</v>
      </c>
      <c r="I46" s="690">
        <v>31817.186489999996</v>
      </c>
      <c r="J46" s="690">
        <v>3147.1600599999997</v>
      </c>
      <c r="K46" s="690">
        <v>5424.2611199999992</v>
      </c>
      <c r="L46" s="690">
        <v>6710.2582099999991</v>
      </c>
      <c r="M46" s="690">
        <v>4082.6514099999999</v>
      </c>
      <c r="N46" s="690">
        <v>3830.0703900000003</v>
      </c>
      <c r="O46" s="690">
        <v>5396.1072300000005</v>
      </c>
      <c r="P46" s="690">
        <v>28590.508419999998</v>
      </c>
      <c r="Q46" s="690">
        <v>60407.694909999991</v>
      </c>
      <c r="R46" s="1102"/>
      <c r="S46" s="1102"/>
      <c r="T46" s="1102"/>
      <c r="U46" s="1102"/>
      <c r="V46" s="1102"/>
      <c r="W46" s="1102"/>
      <c r="X46" s="1102"/>
      <c r="Y46" s="1102"/>
      <c r="Z46" s="1102"/>
      <c r="AA46" s="1102"/>
      <c r="AB46" s="1102"/>
      <c r="AC46" s="1102"/>
      <c r="AD46" s="1102"/>
      <c r="AE46" s="1102"/>
      <c r="AF46" s="1102"/>
      <c r="AG46" s="159"/>
    </row>
    <row r="47" spans="1:33" x14ac:dyDescent="0.25">
      <c r="A47" s="151"/>
      <c r="B47" s="680"/>
      <c r="C47" s="691"/>
      <c r="D47" s="691"/>
      <c r="E47" s="691"/>
      <c r="F47" s="691"/>
      <c r="G47" s="691"/>
      <c r="H47" s="691"/>
      <c r="I47" s="691"/>
      <c r="J47" s="691"/>
      <c r="K47" s="691"/>
      <c r="L47" s="691"/>
      <c r="M47" s="691"/>
      <c r="N47" s="691"/>
      <c r="O47" s="691"/>
      <c r="P47" s="691"/>
      <c r="Q47" s="691"/>
      <c r="R47" s="159"/>
      <c r="S47" s="159"/>
      <c r="T47" s="159"/>
      <c r="U47" s="159"/>
      <c r="V47" s="159"/>
      <c r="W47" s="159"/>
      <c r="X47" s="159"/>
      <c r="Y47" s="159"/>
      <c r="Z47" s="159"/>
      <c r="AA47" s="159"/>
      <c r="AB47" s="159"/>
      <c r="AC47" s="159"/>
      <c r="AD47" s="159"/>
      <c r="AE47" s="159"/>
      <c r="AF47" s="159"/>
      <c r="AG47" s="159"/>
    </row>
    <row r="48" spans="1:33" x14ac:dyDescent="0.25">
      <c r="A48" s="151"/>
      <c r="B48" s="682"/>
      <c r="C48" s="690"/>
      <c r="D48" s="690"/>
      <c r="E48" s="690"/>
      <c r="F48" s="690"/>
      <c r="G48" s="690"/>
      <c r="H48" s="690"/>
      <c r="I48" s="690"/>
      <c r="J48" s="690"/>
      <c r="K48" s="690"/>
      <c r="L48" s="690"/>
      <c r="M48" s="690"/>
      <c r="N48" s="690"/>
      <c r="O48" s="690"/>
      <c r="P48" s="690"/>
      <c r="Q48" s="690"/>
      <c r="R48" s="159"/>
      <c r="S48" s="159"/>
      <c r="T48" s="159"/>
      <c r="U48" s="159"/>
      <c r="V48" s="159"/>
      <c r="W48" s="159"/>
      <c r="X48" s="159"/>
      <c r="Y48" s="159"/>
      <c r="Z48" s="159"/>
      <c r="AA48" s="159"/>
      <c r="AB48" s="159"/>
      <c r="AC48" s="159"/>
      <c r="AD48" s="159"/>
      <c r="AE48" s="159"/>
      <c r="AF48" s="159"/>
      <c r="AG48" s="159"/>
    </row>
    <row r="49" spans="1:33" x14ac:dyDescent="0.25">
      <c r="A49" s="151"/>
      <c r="B49" s="683" t="s">
        <v>914</v>
      </c>
      <c r="C49" s="690">
        <v>1444.12102</v>
      </c>
      <c r="D49" s="690">
        <v>14483.745550000001</v>
      </c>
      <c r="E49" s="690">
        <v>14501.212614708687</v>
      </c>
      <c r="F49" s="690">
        <v>851.33646999999996</v>
      </c>
      <c r="G49" s="690">
        <v>1088.2521000000002</v>
      </c>
      <c r="H49" s="690">
        <v>12382.308807767355</v>
      </c>
      <c r="I49" s="690">
        <v>44750.976562476048</v>
      </c>
      <c r="J49" s="690">
        <v>1399.6066599999999</v>
      </c>
      <c r="K49" s="690">
        <v>13947.560880000001</v>
      </c>
      <c r="L49" s="690">
        <v>181251.8058499528</v>
      </c>
      <c r="M49" s="690">
        <v>0</v>
      </c>
      <c r="N49" s="690">
        <v>0</v>
      </c>
      <c r="O49" s="690">
        <v>0</v>
      </c>
      <c r="P49" s="690">
        <v>196598.97338995279</v>
      </c>
      <c r="Q49" s="690">
        <v>241349.94995242884</v>
      </c>
      <c r="R49" s="1102"/>
      <c r="S49" s="1102"/>
      <c r="T49" s="1102"/>
      <c r="U49" s="1102"/>
      <c r="V49" s="1102"/>
      <c r="W49" s="1102"/>
      <c r="X49" s="1102"/>
      <c r="Y49" s="1102"/>
      <c r="Z49" s="1102"/>
      <c r="AA49" s="1102"/>
      <c r="AB49" s="1102"/>
      <c r="AC49" s="1102"/>
      <c r="AD49" s="1102"/>
      <c r="AE49" s="1102"/>
      <c r="AF49" s="1102"/>
      <c r="AG49" s="159"/>
    </row>
    <row r="50" spans="1:33" x14ac:dyDescent="0.25">
      <c r="A50" s="151"/>
      <c r="B50" s="682" t="s">
        <v>300</v>
      </c>
      <c r="C50" s="690">
        <v>1444.12102</v>
      </c>
      <c r="D50" s="690">
        <v>14483.745550000001</v>
      </c>
      <c r="E50" s="690">
        <v>0</v>
      </c>
      <c r="F50" s="690">
        <v>851.33646999999996</v>
      </c>
      <c r="G50" s="690">
        <v>1088.2521000000002</v>
      </c>
      <c r="H50" s="690">
        <v>0</v>
      </c>
      <c r="I50" s="690">
        <v>17867.455140000002</v>
      </c>
      <c r="J50" s="690">
        <v>1399.6066599999999</v>
      </c>
      <c r="K50" s="690">
        <v>13947.560880000001</v>
      </c>
      <c r="L50" s="690">
        <v>167022.73189035986</v>
      </c>
      <c r="M50" s="690">
        <v>0</v>
      </c>
      <c r="N50" s="690">
        <v>0</v>
      </c>
      <c r="O50" s="690">
        <v>0</v>
      </c>
      <c r="P50" s="690">
        <v>182369.89943035986</v>
      </c>
      <c r="Q50" s="690">
        <v>200237.35457035986</v>
      </c>
      <c r="R50" s="1102"/>
      <c r="S50" s="1102"/>
      <c r="T50" s="1102"/>
      <c r="U50" s="1102"/>
      <c r="V50" s="1102"/>
      <c r="W50" s="1102"/>
      <c r="X50" s="1102"/>
      <c r="Y50" s="1102"/>
      <c r="Z50" s="1102"/>
      <c r="AA50" s="1102"/>
      <c r="AB50" s="1102"/>
      <c r="AC50" s="1102"/>
      <c r="AD50" s="1102"/>
      <c r="AE50" s="1102"/>
      <c r="AF50" s="1102"/>
      <c r="AG50" s="159"/>
    </row>
    <row r="51" spans="1:33" x14ac:dyDescent="0.25">
      <c r="A51" s="151"/>
      <c r="B51" s="682" t="s">
        <v>334</v>
      </c>
      <c r="C51" s="690">
        <v>0</v>
      </c>
      <c r="D51" s="690">
        <v>0</v>
      </c>
      <c r="E51" s="690">
        <v>14501.212614708687</v>
      </c>
      <c r="F51" s="690">
        <v>0</v>
      </c>
      <c r="G51" s="690">
        <v>0</v>
      </c>
      <c r="H51" s="690">
        <v>12382.308807767355</v>
      </c>
      <c r="I51" s="690">
        <v>26883.521422476042</v>
      </c>
      <c r="J51" s="690">
        <v>0</v>
      </c>
      <c r="K51" s="690">
        <v>0</v>
      </c>
      <c r="L51" s="690">
        <v>14229.073959592923</v>
      </c>
      <c r="M51" s="690">
        <v>0</v>
      </c>
      <c r="N51" s="690">
        <v>0</v>
      </c>
      <c r="O51" s="690">
        <v>0</v>
      </c>
      <c r="P51" s="690">
        <v>14229.073959592923</v>
      </c>
      <c r="Q51" s="690">
        <v>41112.595382068961</v>
      </c>
      <c r="R51" s="1102"/>
      <c r="S51" s="1102"/>
      <c r="T51" s="1102"/>
      <c r="U51" s="1102"/>
      <c r="V51" s="1102"/>
      <c r="W51" s="1102"/>
      <c r="X51" s="1102"/>
      <c r="Y51" s="1102"/>
      <c r="Z51" s="1102"/>
      <c r="AA51" s="1102"/>
      <c r="AB51" s="1102"/>
      <c r="AC51" s="1102"/>
      <c r="AD51" s="1102"/>
      <c r="AE51" s="1102"/>
      <c r="AF51" s="1102"/>
      <c r="AG51" s="159"/>
    </row>
    <row r="52" spans="1:33" x14ac:dyDescent="0.25">
      <c r="A52" s="151"/>
      <c r="B52" s="680"/>
      <c r="C52" s="691"/>
      <c r="D52" s="691"/>
      <c r="E52" s="691"/>
      <c r="F52" s="691"/>
      <c r="G52" s="691"/>
      <c r="H52" s="691"/>
      <c r="I52" s="691"/>
      <c r="J52" s="691"/>
      <c r="K52" s="691"/>
      <c r="L52" s="691"/>
      <c r="M52" s="691"/>
      <c r="N52" s="691"/>
      <c r="O52" s="691"/>
      <c r="P52" s="691"/>
      <c r="Q52" s="691"/>
      <c r="R52" s="159"/>
      <c r="S52" s="159"/>
      <c r="T52" s="159"/>
      <c r="U52" s="159"/>
      <c r="V52" s="159"/>
      <c r="W52" s="159"/>
      <c r="X52" s="159"/>
      <c r="Y52" s="159"/>
      <c r="Z52" s="159"/>
      <c r="AA52" s="159"/>
      <c r="AB52" s="159"/>
      <c r="AC52" s="159"/>
      <c r="AD52" s="159"/>
      <c r="AE52" s="159"/>
      <c r="AF52" s="159"/>
      <c r="AG52" s="159"/>
    </row>
    <row r="53" spans="1:33" x14ac:dyDescent="0.25">
      <c r="A53" s="151"/>
      <c r="B53" s="681"/>
      <c r="C53" s="690"/>
      <c r="D53" s="690"/>
      <c r="E53" s="690"/>
      <c r="F53" s="690"/>
      <c r="G53" s="690"/>
      <c r="H53" s="690"/>
      <c r="I53" s="690"/>
      <c r="J53" s="690"/>
      <c r="K53" s="690"/>
      <c r="L53" s="690"/>
      <c r="M53" s="690"/>
      <c r="N53" s="690"/>
      <c r="O53" s="690"/>
      <c r="P53" s="690"/>
      <c r="Q53" s="690"/>
      <c r="R53" s="159"/>
      <c r="S53" s="159"/>
      <c r="T53" s="159"/>
      <c r="U53" s="159"/>
      <c r="V53" s="159"/>
      <c r="W53" s="159"/>
      <c r="X53" s="159"/>
      <c r="Y53" s="159"/>
      <c r="Z53" s="159"/>
      <c r="AA53" s="159"/>
      <c r="AB53" s="159"/>
      <c r="AC53" s="159"/>
      <c r="AD53" s="159"/>
      <c r="AE53" s="159"/>
      <c r="AF53" s="159"/>
      <c r="AG53" s="159"/>
    </row>
    <row r="54" spans="1:33" x14ac:dyDescent="0.25">
      <c r="A54" s="151"/>
      <c r="B54" s="675" t="s">
        <v>175</v>
      </c>
      <c r="C54" s="690">
        <v>609804.68925946846</v>
      </c>
      <c r="D54" s="690">
        <v>58901.589303471388</v>
      </c>
      <c r="E54" s="690">
        <v>1142690.832487345</v>
      </c>
      <c r="F54" s="690">
        <v>713055.710509083</v>
      </c>
      <c r="G54" s="690">
        <v>2498120.346341345</v>
      </c>
      <c r="H54" s="690">
        <v>4198297.3975891927</v>
      </c>
      <c r="I54" s="690">
        <v>9220870.5654899068</v>
      </c>
      <c r="J54" s="690">
        <v>876594.24081048591</v>
      </c>
      <c r="K54" s="690">
        <v>675635.87730452465</v>
      </c>
      <c r="L54" s="690">
        <v>2096203.6193294227</v>
      </c>
      <c r="M54" s="690">
        <v>1061961.0071478812</v>
      </c>
      <c r="N54" s="690">
        <v>1297567.3643617667</v>
      </c>
      <c r="O54" s="690">
        <v>1954146.8451269332</v>
      </c>
      <c r="P54" s="690">
        <v>7962108.9540810147</v>
      </c>
      <c r="Q54" s="690">
        <v>17182979.519570921</v>
      </c>
      <c r="R54" s="1102"/>
      <c r="S54" s="1102"/>
      <c r="T54" s="1102"/>
      <c r="U54" s="1102"/>
      <c r="V54" s="1102"/>
      <c r="W54" s="1102"/>
      <c r="X54" s="1102"/>
      <c r="Y54" s="1102"/>
      <c r="Z54" s="1102"/>
      <c r="AA54" s="1102"/>
      <c r="AB54" s="1102"/>
      <c r="AC54" s="1102"/>
      <c r="AD54" s="1102"/>
      <c r="AE54" s="1102"/>
      <c r="AF54" s="1102"/>
      <c r="AG54" s="159"/>
    </row>
    <row r="55" spans="1:33" x14ac:dyDescent="0.25">
      <c r="A55" s="151"/>
      <c r="B55" s="676" t="s">
        <v>300</v>
      </c>
      <c r="C55" s="690">
        <v>609804.68925946846</v>
      </c>
      <c r="D55" s="690">
        <v>58901.589303471388</v>
      </c>
      <c r="E55" s="690">
        <v>1142690.832487345</v>
      </c>
      <c r="F55" s="690">
        <v>713055.710509083</v>
      </c>
      <c r="G55" s="690">
        <v>2498120.346341345</v>
      </c>
      <c r="H55" s="690">
        <v>4198297.3975891927</v>
      </c>
      <c r="I55" s="690">
        <v>9220870.5654899068</v>
      </c>
      <c r="J55" s="690">
        <v>876594.24081048591</v>
      </c>
      <c r="K55" s="690">
        <v>675635.87730452465</v>
      </c>
      <c r="L55" s="690">
        <v>2096203.6193294227</v>
      </c>
      <c r="M55" s="690">
        <v>1061961.0071478812</v>
      </c>
      <c r="N55" s="690">
        <v>1297567.3643617667</v>
      </c>
      <c r="O55" s="690">
        <v>1954146.8451269332</v>
      </c>
      <c r="P55" s="690">
        <v>7962108.9540810147</v>
      </c>
      <c r="Q55" s="690">
        <v>17182979.519570921</v>
      </c>
      <c r="R55" s="1102"/>
      <c r="S55" s="1102"/>
      <c r="T55" s="1102"/>
      <c r="U55" s="1102"/>
      <c r="V55" s="1102"/>
      <c r="W55" s="1102"/>
      <c r="X55" s="1102"/>
      <c r="Y55" s="1102"/>
      <c r="Z55" s="1102"/>
      <c r="AA55" s="1102"/>
      <c r="AB55" s="1102"/>
      <c r="AC55" s="1102"/>
      <c r="AD55" s="1102"/>
      <c r="AE55" s="1102"/>
      <c r="AF55" s="1102"/>
      <c r="AG55" s="159"/>
    </row>
    <row r="56" spans="1:33" x14ac:dyDescent="0.25">
      <c r="A56" s="151"/>
      <c r="B56" s="676" t="s">
        <v>334</v>
      </c>
      <c r="C56" s="690">
        <v>0</v>
      </c>
      <c r="D56" s="690">
        <v>0</v>
      </c>
      <c r="E56" s="690">
        <v>0</v>
      </c>
      <c r="F56" s="690">
        <v>0</v>
      </c>
      <c r="G56" s="690">
        <v>0</v>
      </c>
      <c r="H56" s="690">
        <v>0</v>
      </c>
      <c r="I56" s="690">
        <v>0</v>
      </c>
      <c r="J56" s="690">
        <v>0</v>
      </c>
      <c r="K56" s="690">
        <v>0</v>
      </c>
      <c r="L56" s="690">
        <v>0</v>
      </c>
      <c r="M56" s="690">
        <v>0</v>
      </c>
      <c r="N56" s="690">
        <v>0</v>
      </c>
      <c r="O56" s="690">
        <v>0</v>
      </c>
      <c r="P56" s="690">
        <v>0</v>
      </c>
      <c r="Q56" s="690">
        <v>0</v>
      </c>
      <c r="R56" s="1102"/>
      <c r="S56" s="1102"/>
      <c r="T56" s="1102"/>
      <c r="U56" s="1102"/>
      <c r="V56" s="1102"/>
      <c r="W56" s="1102"/>
      <c r="X56" s="1102"/>
      <c r="Y56" s="1102"/>
      <c r="Z56" s="1102"/>
      <c r="AA56" s="1102"/>
      <c r="AB56" s="1102"/>
      <c r="AC56" s="1102"/>
      <c r="AD56" s="1102"/>
      <c r="AE56" s="1102"/>
      <c r="AF56" s="1102"/>
      <c r="AG56" s="159"/>
    </row>
    <row r="57" spans="1:33" ht="16.5" thickBot="1" x14ac:dyDescent="0.3">
      <c r="A57" s="151"/>
      <c r="B57" s="684"/>
      <c r="C57" s="693"/>
      <c r="D57" s="693"/>
      <c r="E57" s="693"/>
      <c r="F57" s="693"/>
      <c r="G57" s="693"/>
      <c r="H57" s="693"/>
      <c r="I57" s="693"/>
      <c r="J57" s="693"/>
      <c r="K57" s="693"/>
      <c r="L57" s="693"/>
      <c r="M57" s="693"/>
      <c r="N57" s="693"/>
      <c r="O57" s="693"/>
      <c r="P57" s="693"/>
      <c r="Q57" s="693"/>
      <c r="R57" s="159"/>
      <c r="S57" s="159"/>
      <c r="T57" s="159"/>
      <c r="U57" s="159"/>
      <c r="V57" s="159"/>
      <c r="W57" s="159"/>
      <c r="X57" s="159"/>
      <c r="Y57" s="159"/>
      <c r="Z57" s="159"/>
      <c r="AA57" s="159"/>
      <c r="AB57" s="159"/>
      <c r="AC57" s="159"/>
      <c r="AD57" s="159"/>
      <c r="AE57" s="159"/>
      <c r="AF57" s="159"/>
      <c r="AG57" s="159"/>
    </row>
    <row r="58" spans="1:33" ht="16.5" thickTop="1" x14ac:dyDescent="0.25">
      <c r="A58" s="151"/>
      <c r="B58" s="685"/>
      <c r="C58" s="157"/>
      <c r="D58" s="157"/>
      <c r="E58" s="157"/>
      <c r="F58" s="157"/>
      <c r="G58" s="157"/>
      <c r="H58" s="157"/>
      <c r="I58" s="157"/>
      <c r="J58" s="157"/>
      <c r="K58" s="157"/>
      <c r="L58" s="157"/>
      <c r="M58" s="157"/>
      <c r="N58" s="157"/>
      <c r="O58" s="157"/>
      <c r="P58" s="157"/>
      <c r="Q58" s="157"/>
      <c r="R58" s="159"/>
      <c r="S58" s="159"/>
      <c r="T58" s="159"/>
      <c r="U58" s="159"/>
      <c r="V58" s="159"/>
      <c r="W58" s="159"/>
      <c r="X58" s="159"/>
      <c r="Y58" s="159"/>
      <c r="Z58" s="159"/>
      <c r="AA58" s="159"/>
      <c r="AB58" s="159"/>
      <c r="AC58" s="159"/>
      <c r="AD58" s="159"/>
      <c r="AE58" s="159"/>
      <c r="AF58" s="159"/>
      <c r="AG58" s="159"/>
    </row>
    <row r="59" spans="1:33" x14ac:dyDescent="0.25">
      <c r="A59" s="151"/>
      <c r="B59" s="686" t="s">
        <v>915</v>
      </c>
      <c r="C59" s="688">
        <v>4186222.2811549469</v>
      </c>
      <c r="D59" s="688">
        <v>3628647.3424779223</v>
      </c>
      <c r="E59" s="688">
        <v>8285225.5778256003</v>
      </c>
      <c r="F59" s="688">
        <v>6010216.109472041</v>
      </c>
      <c r="G59" s="688">
        <v>10203089.081813008</v>
      </c>
      <c r="H59" s="688">
        <v>20122057.629745852</v>
      </c>
      <c r="I59" s="688">
        <v>52435458.022489384</v>
      </c>
      <c r="J59" s="688">
        <v>4760190.196041774</v>
      </c>
      <c r="K59" s="688">
        <v>5163120.8458077805</v>
      </c>
      <c r="L59" s="688">
        <v>9890953.3566933349</v>
      </c>
      <c r="M59" s="688">
        <f>+M60+M61</f>
        <v>9610077.8131579552</v>
      </c>
      <c r="N59" s="688">
        <f>+N60+N61</f>
        <v>7651250.1248987326</v>
      </c>
      <c r="O59" s="688">
        <f>+O60+O61</f>
        <v>6944285.0335644381</v>
      </c>
      <c r="P59" s="688">
        <f>+P60+P61</f>
        <v>44019877.370164022</v>
      </c>
      <c r="Q59" s="688">
        <f>+Q60+Q61</f>
        <v>96455335.392653391</v>
      </c>
      <c r="R59" s="1102"/>
      <c r="S59" s="1102"/>
      <c r="T59" s="1102"/>
      <c r="U59" s="1102"/>
      <c r="V59" s="1102"/>
      <c r="W59" s="1102"/>
      <c r="X59" s="1102"/>
      <c r="Y59" s="1102"/>
      <c r="Z59" s="1102"/>
      <c r="AA59" s="1102"/>
      <c r="AB59" s="1102"/>
      <c r="AC59" s="1102"/>
      <c r="AD59" s="1102"/>
      <c r="AE59" s="1102"/>
      <c r="AF59" s="1102"/>
      <c r="AG59" s="159"/>
    </row>
    <row r="60" spans="1:33" x14ac:dyDescent="0.25">
      <c r="A60" s="151"/>
      <c r="B60" s="687" t="s">
        <v>300</v>
      </c>
      <c r="C60" s="689">
        <v>3204742.2687446587</v>
      </c>
      <c r="D60" s="689">
        <v>3452455.0124179786</v>
      </c>
      <c r="E60" s="689">
        <v>6928930.0560020451</v>
      </c>
      <c r="F60" s="689">
        <v>4065817.9051121962</v>
      </c>
      <c r="G60" s="689">
        <v>8682995.5515769552</v>
      </c>
      <c r="H60" s="689">
        <v>17507281.871893011</v>
      </c>
      <c r="I60" s="689">
        <v>43842222.665746853</v>
      </c>
      <c r="J60" s="689">
        <v>3587841.3829781692</v>
      </c>
      <c r="K60" s="689">
        <v>4989335.7409532806</v>
      </c>
      <c r="L60" s="689">
        <f t="shared" ref="L60:Q61" si="0">+L15+L20+L25+L30+L35+L40+L45+L50+L55</f>
        <v>8891099.9277346022</v>
      </c>
      <c r="M60" s="689">
        <f t="shared" si="0"/>
        <v>7687476.3016689401</v>
      </c>
      <c r="N60" s="689">
        <f t="shared" si="0"/>
        <v>6603477.0523269027</v>
      </c>
      <c r="O60" s="689">
        <f t="shared" si="0"/>
        <v>4681461.3169435551</v>
      </c>
      <c r="P60" s="689">
        <f t="shared" si="0"/>
        <v>36440691.722605459</v>
      </c>
      <c r="Q60" s="689">
        <f t="shared" si="0"/>
        <v>80282914.38835229</v>
      </c>
      <c r="R60" s="1102"/>
      <c r="S60" s="1102"/>
      <c r="T60" s="1102"/>
      <c r="U60" s="1102"/>
      <c r="V60" s="1102"/>
      <c r="W60" s="1102"/>
      <c r="X60" s="1102"/>
      <c r="Y60" s="1102"/>
      <c r="Z60" s="1102"/>
      <c r="AA60" s="1102"/>
      <c r="AB60" s="1102"/>
      <c r="AC60" s="1102"/>
      <c r="AD60" s="1102"/>
      <c r="AE60" s="1102"/>
      <c r="AF60" s="1102"/>
      <c r="AG60" s="159"/>
    </row>
    <row r="61" spans="1:33" x14ac:dyDescent="0.25">
      <c r="A61" s="151"/>
      <c r="B61" s="687" t="s">
        <v>334</v>
      </c>
      <c r="C61" s="689">
        <v>981480.01241028821</v>
      </c>
      <c r="D61" s="689">
        <v>176192.33005994387</v>
      </c>
      <c r="E61" s="689">
        <v>1356295.5218235557</v>
      </c>
      <c r="F61" s="689">
        <v>1944398.204359845</v>
      </c>
      <c r="G61" s="689">
        <v>1520093.5302360533</v>
      </c>
      <c r="H61" s="689">
        <v>2614775.7578528416</v>
      </c>
      <c r="I61" s="689">
        <v>8593235.3567425273</v>
      </c>
      <c r="J61" s="689">
        <v>1172348.8130636048</v>
      </c>
      <c r="K61" s="689">
        <v>173785.10485449995</v>
      </c>
      <c r="L61" s="689">
        <f t="shared" si="0"/>
        <v>999853.42895873473</v>
      </c>
      <c r="M61" s="689">
        <f t="shared" si="0"/>
        <v>1922601.5114890153</v>
      </c>
      <c r="N61" s="689">
        <f t="shared" si="0"/>
        <v>1047773.0725718299</v>
      </c>
      <c r="O61" s="689">
        <f t="shared" si="0"/>
        <v>2262823.716620883</v>
      </c>
      <c r="P61" s="689">
        <f t="shared" si="0"/>
        <v>7579185.6475585662</v>
      </c>
      <c r="Q61" s="689">
        <f t="shared" si="0"/>
        <v>16172421.004301095</v>
      </c>
      <c r="R61" s="1102"/>
      <c r="S61" s="1102"/>
      <c r="T61" s="1102"/>
      <c r="U61" s="1102"/>
      <c r="V61" s="1102"/>
      <c r="W61" s="1102"/>
      <c r="X61" s="1102"/>
      <c r="Y61" s="1102"/>
      <c r="Z61" s="1102"/>
      <c r="AA61" s="1102"/>
      <c r="AB61" s="1102"/>
      <c r="AC61" s="1102"/>
      <c r="AD61" s="1102"/>
      <c r="AE61" s="1102"/>
      <c r="AF61" s="1102"/>
      <c r="AG61" s="159"/>
    </row>
    <row r="62" spans="1:33" ht="16.5" thickBot="1" x14ac:dyDescent="0.3">
      <c r="A62" s="151"/>
      <c r="B62" s="161"/>
      <c r="C62" s="160"/>
      <c r="D62" s="160"/>
      <c r="E62" s="160"/>
      <c r="F62" s="160"/>
      <c r="G62" s="160"/>
      <c r="H62" s="160"/>
      <c r="I62" s="160"/>
      <c r="J62" s="160"/>
      <c r="K62" s="160"/>
      <c r="L62" s="160"/>
      <c r="M62" s="160"/>
      <c r="N62" s="160"/>
      <c r="O62" s="160"/>
      <c r="P62" s="160"/>
      <c r="Q62" s="160"/>
      <c r="R62" s="159"/>
      <c r="S62" s="159"/>
      <c r="T62" s="159"/>
      <c r="U62" s="159"/>
      <c r="V62" s="159"/>
      <c r="W62" s="159"/>
      <c r="X62" s="159"/>
      <c r="Y62" s="159"/>
      <c r="Z62" s="159"/>
      <c r="AA62" s="159"/>
      <c r="AB62" s="159"/>
      <c r="AC62" s="159"/>
      <c r="AD62" s="159"/>
      <c r="AE62" s="159"/>
      <c r="AF62" s="159"/>
      <c r="AG62" s="159"/>
    </row>
    <row r="63" spans="1:33" ht="16.5" thickTop="1" x14ac:dyDescent="0.25">
      <c r="A63" s="151"/>
      <c r="B63" s="134"/>
      <c r="C63" s="162"/>
      <c r="D63" s="162"/>
      <c r="E63" s="162"/>
      <c r="F63" s="162"/>
      <c r="G63" s="162"/>
      <c r="H63" s="162"/>
      <c r="I63" s="162"/>
      <c r="J63" s="162"/>
      <c r="K63" s="162"/>
      <c r="L63" s="162"/>
      <c r="M63" s="162"/>
      <c r="N63" s="162"/>
      <c r="O63" s="162"/>
      <c r="P63" s="162"/>
      <c r="Q63" s="162"/>
      <c r="R63" s="159"/>
      <c r="S63" s="159"/>
      <c r="T63" s="159"/>
      <c r="U63" s="159"/>
      <c r="V63" s="159"/>
      <c r="W63" s="159"/>
      <c r="X63" s="159"/>
      <c r="Y63" s="159"/>
      <c r="Z63" s="159"/>
      <c r="AA63" s="159"/>
      <c r="AB63" s="159"/>
      <c r="AC63" s="159"/>
      <c r="AD63" s="159"/>
      <c r="AE63" s="159"/>
      <c r="AF63" s="159"/>
      <c r="AG63" s="159"/>
    </row>
    <row r="64" spans="1:33" x14ac:dyDescent="0.25">
      <c r="A64" s="151"/>
      <c r="B64" s="917" t="s">
        <v>403</v>
      </c>
      <c r="C64" s="163"/>
      <c r="D64" s="163"/>
      <c r="E64" s="163"/>
      <c r="F64" s="163"/>
      <c r="G64" s="163"/>
      <c r="H64" s="163"/>
      <c r="I64" s="163"/>
      <c r="J64" s="1084"/>
      <c r="K64" s="1084"/>
      <c r="L64" s="1084"/>
      <c r="M64" s="1084"/>
      <c r="N64" s="1084"/>
      <c r="O64" s="1084"/>
      <c r="P64" s="1085"/>
      <c r="Q64" s="1085"/>
      <c r="R64" s="159"/>
      <c r="S64" s="159"/>
      <c r="T64" s="159"/>
      <c r="U64" s="159"/>
      <c r="V64" s="159"/>
      <c r="W64" s="159"/>
      <c r="X64" s="159"/>
      <c r="Y64" s="159"/>
      <c r="Z64" s="159"/>
      <c r="AA64" s="159"/>
      <c r="AB64" s="159"/>
      <c r="AC64" s="159"/>
      <c r="AD64" s="159"/>
      <c r="AE64" s="159"/>
      <c r="AF64" s="159"/>
      <c r="AG64" s="159"/>
    </row>
    <row r="65" spans="1:33" x14ac:dyDescent="0.25">
      <c r="A65" s="151"/>
      <c r="B65" s="164"/>
      <c r="C65" s="164"/>
      <c r="D65" s="164"/>
      <c r="E65" s="164"/>
      <c r="F65" s="164"/>
      <c r="G65" s="164"/>
      <c r="H65" s="164"/>
      <c r="I65" s="1081"/>
      <c r="J65" s="164"/>
      <c r="K65" s="164"/>
      <c r="L65" s="164"/>
      <c r="M65" s="164"/>
      <c r="N65" s="164"/>
      <c r="O65" s="164"/>
      <c r="P65" s="1094"/>
      <c r="Q65" s="1085"/>
      <c r="R65" s="159"/>
      <c r="S65" s="159"/>
      <c r="T65" s="159"/>
      <c r="U65" s="159"/>
      <c r="V65" s="159"/>
      <c r="W65" s="159"/>
      <c r="X65" s="159"/>
      <c r="Y65" s="159"/>
      <c r="Z65" s="159"/>
      <c r="AA65" s="159"/>
      <c r="AB65" s="159"/>
      <c r="AC65" s="159"/>
      <c r="AD65" s="159"/>
      <c r="AE65" s="159"/>
      <c r="AF65" s="159"/>
      <c r="AG65" s="159"/>
    </row>
    <row r="66" spans="1:33" x14ac:dyDescent="0.25">
      <c r="A66" s="151"/>
      <c r="C66" s="159"/>
      <c r="D66" s="159"/>
      <c r="E66" s="159"/>
      <c r="F66" s="159"/>
      <c r="G66" s="159"/>
      <c r="H66" s="159"/>
      <c r="I66" s="159"/>
      <c r="J66" s="159"/>
      <c r="K66" s="159"/>
      <c r="L66" s="159"/>
      <c r="M66" s="159"/>
      <c r="N66" s="159"/>
      <c r="O66" s="159"/>
      <c r="P66" s="159"/>
      <c r="Q66" s="159"/>
    </row>
    <row r="67" spans="1:33" x14ac:dyDescent="0.25">
      <c r="A67" s="151"/>
      <c r="C67" s="159"/>
      <c r="D67" s="159"/>
      <c r="E67" s="159"/>
      <c r="F67" s="159"/>
      <c r="G67" s="159"/>
      <c r="H67" s="159"/>
      <c r="I67" s="159"/>
      <c r="J67" s="159"/>
      <c r="K67" s="159"/>
      <c r="L67" s="159"/>
      <c r="M67" s="159"/>
      <c r="N67" s="159"/>
      <c r="O67" s="159"/>
      <c r="P67" s="159"/>
      <c r="Q67" s="159"/>
    </row>
    <row r="68" spans="1:33" x14ac:dyDescent="0.25">
      <c r="A68" s="151"/>
      <c r="C68" s="159"/>
      <c r="D68" s="159"/>
      <c r="E68" s="159"/>
      <c r="F68" s="159"/>
      <c r="G68" s="159"/>
      <c r="H68" s="159"/>
      <c r="J68" s="159"/>
      <c r="K68" s="159"/>
      <c r="L68" s="159"/>
      <c r="M68" s="159"/>
      <c r="N68" s="159"/>
      <c r="O68" s="159"/>
      <c r="P68" s="159"/>
      <c r="Q68" s="159"/>
    </row>
    <row r="69" spans="1:33" x14ac:dyDescent="0.25">
      <c r="A69" s="151"/>
      <c r="C69" s="159"/>
      <c r="D69" s="159"/>
      <c r="E69" s="159"/>
      <c r="F69" s="159"/>
      <c r="G69" s="159"/>
      <c r="H69" s="159"/>
      <c r="I69" s="159"/>
      <c r="J69" s="159"/>
      <c r="K69" s="159"/>
      <c r="L69" s="159"/>
      <c r="M69" s="159"/>
      <c r="N69" s="159"/>
      <c r="O69" s="159"/>
      <c r="P69" s="159"/>
      <c r="Q69" s="159"/>
    </row>
    <row r="70" spans="1:33" x14ac:dyDescent="0.25">
      <c r="A70" s="151"/>
      <c r="C70" s="159"/>
      <c r="D70" s="159"/>
      <c r="E70" s="159"/>
      <c r="F70" s="159"/>
      <c r="G70" s="159"/>
      <c r="H70" s="159"/>
      <c r="I70" s="159"/>
      <c r="J70" s="159"/>
      <c r="K70" s="159"/>
      <c r="L70" s="159"/>
      <c r="M70" s="159"/>
      <c r="N70" s="159"/>
      <c r="O70" s="159"/>
      <c r="P70" s="159"/>
      <c r="Q70" s="159"/>
    </row>
    <row r="71" spans="1:33" x14ac:dyDescent="0.25">
      <c r="A71" s="151"/>
    </row>
    <row r="72" spans="1:33" x14ac:dyDescent="0.25">
      <c r="A72" s="151"/>
    </row>
    <row r="73" spans="1:33" x14ac:dyDescent="0.25">
      <c r="A73" s="151"/>
    </row>
    <row r="74" spans="1:33" x14ac:dyDescent="0.25">
      <c r="A74" s="151"/>
    </row>
    <row r="75" spans="1:33" x14ac:dyDescent="0.25">
      <c r="A75" s="151"/>
    </row>
    <row r="76" spans="1:33" x14ac:dyDescent="0.25">
      <c r="A76" s="151"/>
    </row>
    <row r="77" spans="1:33" x14ac:dyDescent="0.25">
      <c r="A77" s="151"/>
    </row>
  </sheetData>
  <mergeCells count="6">
    <mergeCell ref="B6:Q6"/>
    <mergeCell ref="B11:B12"/>
    <mergeCell ref="B8:Q8"/>
    <mergeCell ref="B7:Q7"/>
    <mergeCell ref="C11:H11"/>
    <mergeCell ref="J11:O11"/>
  </mergeCells>
  <hyperlinks>
    <hyperlink ref="A1" location="INDICE!A1" display="Indice"/>
  </hyperlinks>
  <printOptions horizontalCentered="1"/>
  <pageMargins left="0" right="0" top="0" bottom="0" header="0" footer="0"/>
  <pageSetup paperSize="9" scale="52" orientation="landscape" r:id="rId1"/>
  <headerFooter scaleWithDoc="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153"/>
  <sheetViews>
    <sheetView showGridLines="0" zoomScale="90" zoomScaleNormal="90" zoomScaleSheetLayoutView="85" workbookViewId="0">
      <selection activeCell="J25" sqref="J25"/>
    </sheetView>
  </sheetViews>
  <sheetFormatPr baseColWidth="10" defaultColWidth="11.42578125" defaultRowHeight="12.75" x14ac:dyDescent="0.2"/>
  <cols>
    <col min="1" max="1" width="6.42578125" style="565" bestFit="1" customWidth="1"/>
    <col min="2" max="2" width="55.85546875" style="562" customWidth="1"/>
    <col min="3" max="9" width="11.42578125" style="562"/>
    <col min="10" max="10" width="16.42578125" style="562" bestFit="1" customWidth="1"/>
    <col min="11" max="14" width="10.5703125" style="562" bestFit="1" customWidth="1"/>
    <col min="15" max="16" width="12" style="562" bestFit="1" customWidth="1"/>
    <col min="17" max="21" width="11.5703125" style="562" bestFit="1" customWidth="1"/>
    <col min="22" max="25" width="12.85546875" style="562" bestFit="1" customWidth="1"/>
    <col min="26" max="16384" width="11.42578125" style="562"/>
  </cols>
  <sheetData>
    <row r="1" spans="1:25" ht="15" x14ac:dyDescent="0.2">
      <c r="A1" s="999" t="s">
        <v>238</v>
      </c>
      <c r="B1" s="1007"/>
    </row>
    <row r="2" spans="1:25" ht="15" customHeight="1" x14ac:dyDescent="0.2">
      <c r="A2" s="917"/>
      <c r="B2" s="474" t="s">
        <v>874</v>
      </c>
      <c r="C2" s="571"/>
      <c r="D2" s="571"/>
      <c r="E2" s="571"/>
      <c r="F2" s="571"/>
    </row>
    <row r="3" spans="1:25" ht="15" customHeight="1" x14ac:dyDescent="0.2">
      <c r="A3" s="917"/>
      <c r="B3" s="349" t="s">
        <v>332</v>
      </c>
      <c r="C3" s="571"/>
      <c r="D3" s="571"/>
      <c r="E3" s="571"/>
      <c r="F3" s="571"/>
    </row>
    <row r="4" spans="1:25" s="564" customFormat="1" x14ac:dyDescent="0.2">
      <c r="A4" s="507"/>
      <c r="B4" s="563"/>
      <c r="C4" s="571"/>
      <c r="D4" s="571"/>
      <c r="E4" s="571"/>
      <c r="F4" s="571"/>
    </row>
    <row r="5" spans="1:25" s="564" customFormat="1" ht="13.5" thickBot="1" x14ac:dyDescent="0.25">
      <c r="A5" s="507"/>
      <c r="B5" s="563"/>
      <c r="C5" s="571"/>
      <c r="D5" s="571"/>
      <c r="E5" s="571"/>
      <c r="F5" s="571"/>
    </row>
    <row r="6" spans="1:25" s="117" customFormat="1" ht="22.5" customHeight="1" thickBot="1" x14ac:dyDescent="0.25">
      <c r="A6" s="348"/>
      <c r="B6" s="1303" t="s">
        <v>616</v>
      </c>
      <c r="C6" s="1304"/>
      <c r="D6" s="1304"/>
      <c r="E6" s="1304"/>
      <c r="F6" s="1304"/>
      <c r="G6" s="1304"/>
      <c r="H6" s="1304"/>
      <c r="I6" s="1305"/>
    </row>
    <row r="7" spans="1:25" s="564" customFormat="1" x14ac:dyDescent="0.2">
      <c r="A7" s="507"/>
      <c r="B7" s="507"/>
      <c r="C7" s="571"/>
      <c r="D7" s="571"/>
      <c r="E7" s="571"/>
      <c r="F7" s="571"/>
    </row>
    <row r="8" spans="1:25" s="117" customFormat="1" ht="13.5" thickBot="1" x14ac:dyDescent="0.25">
      <c r="A8" s="348"/>
      <c r="B8" s="565" t="s">
        <v>911</v>
      </c>
      <c r="C8" s="571"/>
      <c r="D8" s="571"/>
      <c r="E8" s="571"/>
      <c r="F8" s="571"/>
    </row>
    <row r="9" spans="1:25" s="117" customFormat="1" ht="14.25" thickTop="1" thickBot="1" x14ac:dyDescent="0.25">
      <c r="A9" s="348"/>
      <c r="B9" s="566"/>
      <c r="C9" s="566">
        <v>43282</v>
      </c>
      <c r="D9" s="566">
        <v>43313</v>
      </c>
      <c r="E9" s="566">
        <v>43344</v>
      </c>
      <c r="F9" s="566">
        <v>43374</v>
      </c>
      <c r="G9" s="566">
        <v>43405</v>
      </c>
      <c r="H9" s="566">
        <v>43435</v>
      </c>
      <c r="I9" s="567">
        <v>2018</v>
      </c>
    </row>
    <row r="10" spans="1:25" s="117" customFormat="1" ht="14.25" thickTop="1" thickBot="1" x14ac:dyDescent="0.25">
      <c r="A10" s="348"/>
      <c r="B10" s="348"/>
      <c r="C10" s="571"/>
      <c r="D10" s="571"/>
      <c r="E10" s="571"/>
      <c r="F10" s="571"/>
    </row>
    <row r="11" spans="1:25" s="117" customFormat="1" ht="13.5" thickBot="1" x14ac:dyDescent="0.25">
      <c r="A11" s="348"/>
      <c r="B11" s="1300" t="s">
        <v>479</v>
      </c>
      <c r="C11" s="1301"/>
      <c r="D11" s="1301"/>
      <c r="E11" s="1301"/>
      <c r="F11" s="1301"/>
      <c r="G11" s="1301"/>
      <c r="H11" s="1301"/>
      <c r="I11" s="1302"/>
    </row>
    <row r="12" spans="1:25" s="142" customFormat="1" ht="13.5" thickBot="1" x14ac:dyDescent="0.25">
      <c r="A12" s="569"/>
      <c r="B12" s="570"/>
      <c r="C12" s="571"/>
      <c r="D12" s="571"/>
      <c r="E12" s="571"/>
      <c r="F12" s="571"/>
    </row>
    <row r="13" spans="1:25" ht="15.75" thickBot="1" x14ac:dyDescent="0.25">
      <c r="B13" s="417" t="s">
        <v>65</v>
      </c>
      <c r="C13" s="418">
        <f t="shared" ref="C13:I13" si="0">+C14+C15</f>
        <v>3204.7422687446588</v>
      </c>
      <c r="D13" s="418">
        <f t="shared" si="0"/>
        <v>3452.4550124179787</v>
      </c>
      <c r="E13" s="418">
        <f t="shared" si="0"/>
        <v>6928.9300560020465</v>
      </c>
      <c r="F13" s="418">
        <f t="shared" si="0"/>
        <v>4065.8179051121961</v>
      </c>
      <c r="G13" s="418">
        <f t="shared" si="0"/>
        <v>8682.9955515769543</v>
      </c>
      <c r="H13" s="418">
        <f t="shared" si="0"/>
        <v>17507.281871893007</v>
      </c>
      <c r="I13" s="995">
        <f t="shared" si="0"/>
        <v>43842.222665746842</v>
      </c>
      <c r="K13" s="571"/>
      <c r="L13" s="571"/>
      <c r="M13" s="571"/>
      <c r="N13" s="571"/>
      <c r="O13" s="571"/>
      <c r="P13" s="571"/>
      <c r="Q13" s="571"/>
      <c r="R13" s="571"/>
      <c r="S13" s="571"/>
      <c r="T13" s="571"/>
      <c r="U13" s="571"/>
      <c r="V13" s="571"/>
      <c r="W13" s="571"/>
      <c r="X13" s="571"/>
      <c r="Y13" s="571"/>
    </row>
    <row r="14" spans="1:25" x14ac:dyDescent="0.2">
      <c r="A14" s="348"/>
      <c r="B14" s="572" t="s">
        <v>66</v>
      </c>
      <c r="C14" s="147">
        <v>3051.9071592941823</v>
      </c>
      <c r="D14" s="147">
        <v>1764.6719622664223</v>
      </c>
      <c r="E14" s="147">
        <v>3969.9962276743991</v>
      </c>
      <c r="F14" s="147">
        <v>2680.736622071995</v>
      </c>
      <c r="G14" s="147">
        <v>2939.9271599524836</v>
      </c>
      <c r="H14" s="147">
        <v>5383.2587824002057</v>
      </c>
      <c r="I14" s="147">
        <f>SUM(C14:H14)</f>
        <v>19790.497913659688</v>
      </c>
      <c r="J14" s="571"/>
      <c r="K14" s="571"/>
      <c r="L14" s="571"/>
      <c r="M14" s="571"/>
      <c r="N14" s="571"/>
      <c r="O14" s="571"/>
      <c r="P14" s="571"/>
      <c r="Q14" s="571"/>
      <c r="R14" s="571"/>
      <c r="S14" s="571"/>
      <c r="T14" s="571"/>
      <c r="U14" s="571"/>
      <c r="V14" s="571"/>
    </row>
    <row r="15" spans="1:25" x14ac:dyDescent="0.2">
      <c r="A15" s="348"/>
      <c r="B15" s="572" t="s">
        <v>67</v>
      </c>
      <c r="C15" s="147">
        <v>152.83510945047647</v>
      </c>
      <c r="D15" s="147">
        <v>1687.7830501515562</v>
      </c>
      <c r="E15" s="147">
        <v>2958.9338283276475</v>
      </c>
      <c r="F15" s="147">
        <v>1385.0812830402012</v>
      </c>
      <c r="G15" s="147">
        <v>5743.0683916244716</v>
      </c>
      <c r="H15" s="147">
        <v>12124.023089492801</v>
      </c>
      <c r="I15" s="147">
        <f>SUM(C15:H15)</f>
        <v>24051.724752087153</v>
      </c>
      <c r="J15" s="571"/>
      <c r="K15" s="571"/>
      <c r="L15" s="571"/>
      <c r="M15" s="571"/>
      <c r="N15" s="571"/>
      <c r="O15" s="571"/>
      <c r="P15" s="571"/>
      <c r="Q15" s="571"/>
      <c r="R15" s="571"/>
      <c r="S15" s="571"/>
      <c r="T15" s="571"/>
      <c r="U15" s="571"/>
      <c r="V15" s="571"/>
    </row>
    <row r="16" spans="1:25" s="142" customFormat="1" ht="13.5" thickBot="1" x14ac:dyDescent="0.25">
      <c r="A16" s="348"/>
      <c r="B16" s="348"/>
      <c r="C16" s="568"/>
      <c r="D16" s="568"/>
      <c r="E16" s="568"/>
      <c r="F16" s="568"/>
      <c r="G16" s="568"/>
      <c r="H16" s="568"/>
      <c r="I16" s="568"/>
      <c r="J16" s="571"/>
      <c r="K16" s="571"/>
      <c r="L16" s="571"/>
      <c r="M16" s="571"/>
      <c r="N16" s="571"/>
      <c r="O16" s="571"/>
      <c r="P16" s="571"/>
      <c r="Q16" s="571"/>
      <c r="R16" s="571"/>
      <c r="S16" s="571"/>
      <c r="T16" s="571"/>
      <c r="U16" s="571"/>
      <c r="V16" s="571"/>
    </row>
    <row r="17" spans="1:22" s="142" customFormat="1" ht="13.5" thickBot="1" x14ac:dyDescent="0.25">
      <c r="A17" s="348"/>
      <c r="B17" s="148" t="s">
        <v>55</v>
      </c>
      <c r="C17" s="97">
        <f t="shared" ref="C17:I17" si="1">+C18+C23+C26+C32+C33+C41</f>
        <v>132.46789547670693</v>
      </c>
      <c r="D17" s="97">
        <f t="shared" si="1"/>
        <v>109.98905890440135</v>
      </c>
      <c r="E17" s="97">
        <f t="shared" si="1"/>
        <v>292.32774271510868</v>
      </c>
      <c r="F17" s="97">
        <f t="shared" si="1"/>
        <v>190.11520491937964</v>
      </c>
      <c r="G17" s="97">
        <f t="shared" si="1"/>
        <v>164.16613756874318</v>
      </c>
      <c r="H17" s="97">
        <f t="shared" si="1"/>
        <v>1772.4848215075292</v>
      </c>
      <c r="I17" s="149">
        <f t="shared" si="1"/>
        <v>2661.5508610918691</v>
      </c>
      <c r="J17" s="571"/>
      <c r="K17" s="571"/>
      <c r="L17" s="571"/>
      <c r="M17" s="571"/>
      <c r="N17" s="571"/>
      <c r="O17" s="571"/>
      <c r="P17" s="571"/>
      <c r="Q17" s="571"/>
      <c r="R17" s="571"/>
      <c r="S17" s="571"/>
      <c r="T17" s="571"/>
      <c r="U17" s="571"/>
      <c r="V17" s="571"/>
    </row>
    <row r="18" spans="1:22" s="142" customFormat="1" x14ac:dyDescent="0.2">
      <c r="A18" s="348"/>
      <c r="B18" s="573" t="s">
        <v>68</v>
      </c>
      <c r="C18" s="98">
        <f t="shared" ref="C18:I18" si="2">SUM(C19:C22)</f>
        <v>104.94245075000001</v>
      </c>
      <c r="D18" s="98">
        <f t="shared" si="2"/>
        <v>77.859520701999998</v>
      </c>
      <c r="E18" s="98">
        <f t="shared" si="2"/>
        <v>261.47771078592871</v>
      </c>
      <c r="F18" s="98">
        <f t="shared" si="2"/>
        <v>153.50899634725482</v>
      </c>
      <c r="G18" s="98">
        <f t="shared" si="2"/>
        <v>146.86818248999998</v>
      </c>
      <c r="H18" s="98">
        <f t="shared" si="2"/>
        <v>189.99102192024199</v>
      </c>
      <c r="I18" s="98">
        <f t="shared" si="2"/>
        <v>934.64788299542556</v>
      </c>
      <c r="J18" s="571"/>
      <c r="K18" s="571"/>
      <c r="L18" s="571"/>
      <c r="M18" s="571"/>
      <c r="N18" s="571"/>
      <c r="O18" s="571"/>
      <c r="P18" s="571"/>
      <c r="Q18" s="571"/>
      <c r="R18" s="571"/>
      <c r="S18" s="571"/>
      <c r="T18" s="571"/>
      <c r="U18" s="571"/>
      <c r="V18" s="571"/>
    </row>
    <row r="19" spans="1:22" s="142" customFormat="1" x14ac:dyDescent="0.2">
      <c r="A19" s="348"/>
      <c r="B19" s="574" t="s">
        <v>69</v>
      </c>
      <c r="C19" s="113">
        <v>30.57680148</v>
      </c>
      <c r="D19" s="113">
        <v>8.6570774700000008</v>
      </c>
      <c r="E19" s="113">
        <v>115.96214490592868</v>
      </c>
      <c r="F19" s="113">
        <v>106.30752398</v>
      </c>
      <c r="G19" s="113">
        <v>22.540697319999996</v>
      </c>
      <c r="H19" s="113">
        <v>44.509611709999994</v>
      </c>
      <c r="I19" s="113">
        <f>SUM(C19:H19)</f>
        <v>328.55385686592865</v>
      </c>
      <c r="J19" s="571"/>
      <c r="K19" s="571"/>
      <c r="L19" s="571"/>
      <c r="M19" s="571"/>
      <c r="N19" s="571"/>
      <c r="O19" s="571"/>
      <c r="P19" s="571"/>
      <c r="Q19" s="571"/>
      <c r="R19" s="571"/>
      <c r="S19" s="571"/>
      <c r="T19" s="571"/>
      <c r="U19" s="571"/>
      <c r="V19" s="571"/>
    </row>
    <row r="20" spans="1:22" s="142" customFormat="1" x14ac:dyDescent="0.2">
      <c r="A20" s="348"/>
      <c r="B20" s="575" t="s">
        <v>70</v>
      </c>
      <c r="C20" s="102">
        <v>56.107071740000002</v>
      </c>
      <c r="D20" s="102">
        <v>40.244147921999996</v>
      </c>
      <c r="E20" s="102">
        <v>128.19053448000003</v>
      </c>
      <c r="F20" s="102">
        <v>37.510957050000002</v>
      </c>
      <c r="G20" s="102">
        <v>99.247387379999978</v>
      </c>
      <c r="H20" s="102">
        <v>63.801188260000004</v>
      </c>
      <c r="I20" s="102">
        <f>SUM(C20:H20)</f>
        <v>425.10128683200003</v>
      </c>
      <c r="J20" s="571"/>
      <c r="K20" s="571"/>
      <c r="L20" s="571"/>
      <c r="M20" s="571"/>
      <c r="N20" s="571"/>
      <c r="O20" s="571"/>
      <c r="P20" s="571"/>
      <c r="Q20" s="571"/>
      <c r="R20" s="571"/>
      <c r="S20" s="571"/>
      <c r="T20" s="571"/>
      <c r="U20" s="571"/>
      <c r="V20" s="571"/>
    </row>
    <row r="21" spans="1:22" s="142" customFormat="1" x14ac:dyDescent="0.2">
      <c r="A21" s="348"/>
      <c r="B21" s="575" t="s">
        <v>908</v>
      </c>
      <c r="C21" s="101">
        <v>0</v>
      </c>
      <c r="D21" s="101">
        <v>0</v>
      </c>
      <c r="E21" s="101">
        <v>0</v>
      </c>
      <c r="F21" s="101">
        <v>0</v>
      </c>
      <c r="G21" s="101">
        <v>0</v>
      </c>
      <c r="H21" s="101">
        <v>0</v>
      </c>
      <c r="I21" s="102">
        <f>SUM(C21:H21)</f>
        <v>0</v>
      </c>
      <c r="J21" s="571"/>
      <c r="K21" s="571"/>
      <c r="L21" s="571"/>
      <c r="M21" s="571"/>
      <c r="N21" s="571"/>
      <c r="O21" s="571"/>
      <c r="P21" s="571"/>
      <c r="Q21" s="571"/>
      <c r="R21" s="571"/>
      <c r="S21" s="571"/>
      <c r="T21" s="571"/>
      <c r="U21" s="571"/>
      <c r="V21" s="571"/>
    </row>
    <row r="22" spans="1:22" s="142" customFormat="1" x14ac:dyDescent="0.2">
      <c r="A22" s="348"/>
      <c r="B22" s="576" t="s">
        <v>71</v>
      </c>
      <c r="C22" s="101">
        <v>18.25857753</v>
      </c>
      <c r="D22" s="101">
        <v>28.958295309999997</v>
      </c>
      <c r="E22" s="101">
        <v>17.3250314</v>
      </c>
      <c r="F22" s="101">
        <v>9.6905153172548459</v>
      </c>
      <c r="G22" s="101">
        <v>25.08009779</v>
      </c>
      <c r="H22" s="101">
        <v>81.680221950241986</v>
      </c>
      <c r="I22" s="101">
        <f>SUM(C22:H22)</f>
        <v>180.99273929749683</v>
      </c>
      <c r="J22" s="571"/>
      <c r="K22" s="571"/>
      <c r="L22" s="571"/>
      <c r="M22" s="571"/>
      <c r="N22" s="571"/>
      <c r="O22" s="571"/>
      <c r="P22" s="571"/>
      <c r="Q22" s="571"/>
      <c r="R22" s="571"/>
      <c r="S22" s="571"/>
      <c r="T22" s="571"/>
      <c r="U22" s="571"/>
      <c r="V22" s="571"/>
    </row>
    <row r="23" spans="1:22" s="577" customFormat="1" x14ac:dyDescent="0.2">
      <c r="A23" s="348"/>
      <c r="B23" s="447" t="s">
        <v>72</v>
      </c>
      <c r="C23" s="448">
        <f t="shared" ref="C23:I23" si="3">+C24+C25</f>
        <v>0</v>
      </c>
      <c r="D23" s="448">
        <f t="shared" si="3"/>
        <v>2.3553891386876472E-2</v>
      </c>
      <c r="E23" s="448">
        <f t="shared" si="3"/>
        <v>2.3553891386876472E-2</v>
      </c>
      <c r="F23" s="448">
        <f t="shared" si="3"/>
        <v>2.3553891386876472E-2</v>
      </c>
      <c r="G23" s="448">
        <f t="shared" si="3"/>
        <v>2.3553891386876472E-2</v>
      </c>
      <c r="H23" s="448">
        <f t="shared" si="3"/>
        <v>6.2738941577725935</v>
      </c>
      <c r="I23" s="448">
        <f t="shared" si="3"/>
        <v>6.3681097233200985</v>
      </c>
      <c r="J23" s="571"/>
      <c r="K23" s="571"/>
      <c r="L23" s="571"/>
      <c r="M23" s="571"/>
      <c r="N23" s="571"/>
      <c r="O23" s="571"/>
      <c r="P23" s="571"/>
      <c r="Q23" s="571"/>
      <c r="R23" s="571"/>
      <c r="S23" s="571"/>
      <c r="T23" s="571"/>
      <c r="U23" s="571"/>
      <c r="V23" s="571"/>
    </row>
    <row r="24" spans="1:22" s="577" customFormat="1" x14ac:dyDescent="0.2">
      <c r="A24" s="348"/>
      <c r="B24" s="574" t="s">
        <v>73</v>
      </c>
      <c r="C24" s="113">
        <v>0</v>
      </c>
      <c r="D24" s="113">
        <v>2.28206015945219E-2</v>
      </c>
      <c r="E24" s="113">
        <v>2.28206015945219E-2</v>
      </c>
      <c r="F24" s="113">
        <v>2.28206015945219E-2</v>
      </c>
      <c r="G24" s="113">
        <v>2.28206015945219E-2</v>
      </c>
      <c r="H24" s="113">
        <v>6.2731608679802386</v>
      </c>
      <c r="I24" s="113">
        <f>SUM(C24:H24)</f>
        <v>6.3644432743583259</v>
      </c>
      <c r="J24" s="571"/>
      <c r="K24" s="571"/>
      <c r="L24" s="571"/>
      <c r="M24" s="571"/>
      <c r="N24" s="571"/>
      <c r="O24" s="571"/>
      <c r="P24" s="571"/>
      <c r="Q24" s="571"/>
      <c r="R24" s="571"/>
      <c r="S24" s="571"/>
      <c r="T24" s="571"/>
      <c r="U24" s="571"/>
      <c r="V24" s="571"/>
    </row>
    <row r="25" spans="1:22" s="142" customFormat="1" x14ac:dyDescent="0.2">
      <c r="A25" s="348"/>
      <c r="B25" s="576" t="s">
        <v>74</v>
      </c>
      <c r="C25" s="101">
        <v>0</v>
      </c>
      <c r="D25" s="101">
        <v>7.3328979235457402E-4</v>
      </c>
      <c r="E25" s="101">
        <v>7.3328979235457402E-4</v>
      </c>
      <c r="F25" s="101">
        <v>7.3328979235457402E-4</v>
      </c>
      <c r="G25" s="101">
        <v>7.3328979235457402E-4</v>
      </c>
      <c r="H25" s="101">
        <v>7.3328979235457402E-4</v>
      </c>
      <c r="I25" s="101">
        <f>SUM(C25:H25)</f>
        <v>3.6664489617728702E-3</v>
      </c>
      <c r="J25" s="571"/>
      <c r="K25" s="571"/>
      <c r="L25" s="571"/>
      <c r="M25" s="571"/>
      <c r="N25" s="571"/>
      <c r="O25" s="571"/>
      <c r="P25" s="571"/>
      <c r="Q25" s="571"/>
      <c r="R25" s="571"/>
      <c r="S25" s="571"/>
      <c r="T25" s="571"/>
      <c r="U25" s="571"/>
      <c r="V25" s="571"/>
    </row>
    <row r="26" spans="1:22" s="142" customFormat="1" x14ac:dyDescent="0.2">
      <c r="A26" s="348"/>
      <c r="B26" s="447" t="s">
        <v>75</v>
      </c>
      <c r="C26" s="448">
        <f t="shared" ref="C26:I26" si="4">+C27+C30</f>
        <v>1.0612122205773501E-2</v>
      </c>
      <c r="D26" s="448">
        <f t="shared" si="4"/>
        <v>0.53720947492849103</v>
      </c>
      <c r="E26" s="448">
        <f t="shared" si="4"/>
        <v>12.178623095573649</v>
      </c>
      <c r="F26" s="448">
        <f t="shared" si="4"/>
        <v>1.0792804781643229E-2</v>
      </c>
      <c r="G26" s="448">
        <f t="shared" si="4"/>
        <v>0.53739608735632227</v>
      </c>
      <c r="H26" s="448">
        <f t="shared" si="4"/>
        <v>1559.1706320644535</v>
      </c>
      <c r="I26" s="448">
        <f t="shared" si="4"/>
        <v>1572.4452656492995</v>
      </c>
      <c r="J26" s="571"/>
      <c r="K26" s="571"/>
      <c r="L26" s="571"/>
      <c r="M26" s="571"/>
      <c r="N26" s="571"/>
      <c r="O26" s="571"/>
      <c r="P26" s="571"/>
      <c r="Q26" s="571"/>
      <c r="R26" s="571"/>
      <c r="S26" s="571"/>
      <c r="T26" s="571"/>
      <c r="U26" s="571"/>
      <c r="V26" s="571"/>
    </row>
    <row r="27" spans="1:22" s="577" customFormat="1" x14ac:dyDescent="0.2">
      <c r="A27" s="348"/>
      <c r="B27" s="574" t="s">
        <v>78</v>
      </c>
      <c r="C27" s="431">
        <f t="shared" ref="C27:I27" si="5">+C28+C29</f>
        <v>0</v>
      </c>
      <c r="D27" s="431">
        <f t="shared" si="5"/>
        <v>0.52664801934743999</v>
      </c>
      <c r="E27" s="431">
        <f t="shared" si="5"/>
        <v>0</v>
      </c>
      <c r="F27" s="431">
        <f t="shared" si="5"/>
        <v>0</v>
      </c>
      <c r="G27" s="431">
        <f t="shared" si="5"/>
        <v>0.52664801934743999</v>
      </c>
      <c r="H27" s="431">
        <f t="shared" si="5"/>
        <v>1559.1597168566</v>
      </c>
      <c r="I27" s="431">
        <f t="shared" si="5"/>
        <v>1560.2130128952949</v>
      </c>
      <c r="J27" s="571"/>
      <c r="K27" s="571"/>
      <c r="L27" s="571"/>
      <c r="M27" s="571"/>
      <c r="N27" s="571"/>
      <c r="O27" s="571"/>
      <c r="P27" s="571"/>
      <c r="Q27" s="571"/>
      <c r="R27" s="571"/>
      <c r="S27" s="571"/>
      <c r="T27" s="571"/>
      <c r="U27" s="571"/>
      <c r="V27" s="571"/>
    </row>
    <row r="28" spans="1:22" s="577" customFormat="1" x14ac:dyDescent="0.2">
      <c r="A28" s="348"/>
      <c r="B28" s="576" t="s">
        <v>109</v>
      </c>
      <c r="C28" s="101">
        <v>0</v>
      </c>
      <c r="D28" s="101">
        <v>0</v>
      </c>
      <c r="E28" s="101">
        <v>0</v>
      </c>
      <c r="F28" s="101">
        <v>0</v>
      </c>
      <c r="G28" s="101">
        <v>0</v>
      </c>
      <c r="H28" s="101">
        <v>0</v>
      </c>
      <c r="I28" s="101">
        <f>SUM(C28:H28)</f>
        <v>0</v>
      </c>
      <c r="J28" s="571"/>
      <c r="K28" s="571"/>
      <c r="L28" s="571"/>
      <c r="M28" s="571"/>
      <c r="N28" s="571"/>
      <c r="O28" s="571"/>
      <c r="P28" s="571"/>
      <c r="Q28" s="571"/>
      <c r="R28" s="571"/>
      <c r="S28" s="571"/>
      <c r="T28" s="571"/>
      <c r="U28" s="571"/>
      <c r="V28" s="571"/>
    </row>
    <row r="29" spans="1:22" s="142" customFormat="1" x14ac:dyDescent="0.2">
      <c r="A29" s="348"/>
      <c r="B29" s="578" t="s">
        <v>110</v>
      </c>
      <c r="C29" s="150">
        <v>0</v>
      </c>
      <c r="D29" s="150">
        <v>0.52664801934743999</v>
      </c>
      <c r="E29" s="150">
        <v>0</v>
      </c>
      <c r="F29" s="150">
        <v>0</v>
      </c>
      <c r="G29" s="150">
        <v>0.52664801934743999</v>
      </c>
      <c r="H29" s="150">
        <v>1559.1597168566</v>
      </c>
      <c r="I29" s="150">
        <f>SUM(C29:H29)</f>
        <v>1560.2130128952949</v>
      </c>
      <c r="J29" s="571"/>
      <c r="K29" s="571"/>
      <c r="L29" s="571"/>
      <c r="M29" s="571"/>
      <c r="N29" s="571"/>
      <c r="O29" s="571"/>
      <c r="P29" s="571"/>
      <c r="Q29" s="571"/>
      <c r="R29" s="571"/>
      <c r="S29" s="571"/>
      <c r="T29" s="571"/>
      <c r="U29" s="571"/>
      <c r="V29" s="571"/>
    </row>
    <row r="30" spans="1:22" s="142" customFormat="1" x14ac:dyDescent="0.2">
      <c r="A30" s="348"/>
      <c r="B30" s="575" t="s">
        <v>76</v>
      </c>
      <c r="C30" s="429">
        <f t="shared" ref="C30:I30" si="6">+C31</f>
        <v>1.0612122205773501E-2</v>
      </c>
      <c r="D30" s="429">
        <f t="shared" si="6"/>
        <v>1.0561455581051069E-2</v>
      </c>
      <c r="E30" s="429">
        <f t="shared" si="6"/>
        <v>12.178623095573649</v>
      </c>
      <c r="F30" s="429">
        <f t="shared" si="6"/>
        <v>1.0792804781643229E-2</v>
      </c>
      <c r="G30" s="429">
        <f t="shared" si="6"/>
        <v>1.0748068008882309E-2</v>
      </c>
      <c r="H30" s="429">
        <f t="shared" si="6"/>
        <v>1.09152078534419E-2</v>
      </c>
      <c r="I30" s="429">
        <f t="shared" si="6"/>
        <v>12.232252754004438</v>
      </c>
      <c r="J30" s="571"/>
      <c r="K30" s="571"/>
      <c r="L30" s="571"/>
      <c r="M30" s="571"/>
      <c r="N30" s="571"/>
      <c r="O30" s="571"/>
      <c r="P30" s="571"/>
      <c r="Q30" s="571"/>
      <c r="R30" s="571"/>
      <c r="S30" s="571"/>
      <c r="T30" s="571"/>
      <c r="U30" s="571"/>
      <c r="V30" s="571"/>
    </row>
    <row r="31" spans="1:22" s="577" customFormat="1" x14ac:dyDescent="0.2">
      <c r="A31" s="348"/>
      <c r="B31" s="579" t="s">
        <v>110</v>
      </c>
      <c r="C31" s="101">
        <v>1.0612122205773501E-2</v>
      </c>
      <c r="D31" s="101">
        <v>1.0561455581051069E-2</v>
      </c>
      <c r="E31" s="101">
        <v>12.178623095573649</v>
      </c>
      <c r="F31" s="101">
        <v>1.0792804781643229E-2</v>
      </c>
      <c r="G31" s="101">
        <v>1.0748068008882309E-2</v>
      </c>
      <c r="H31" s="101">
        <v>1.09152078534419E-2</v>
      </c>
      <c r="I31" s="101">
        <f>SUM(C31:H31)</f>
        <v>12.232252754004438</v>
      </c>
      <c r="J31" s="571"/>
      <c r="K31" s="571"/>
      <c r="L31" s="571"/>
      <c r="M31" s="571"/>
      <c r="N31" s="571"/>
      <c r="O31" s="571"/>
      <c r="P31" s="571"/>
      <c r="Q31" s="571"/>
      <c r="R31" s="571"/>
      <c r="S31" s="571"/>
      <c r="T31" s="571"/>
      <c r="U31" s="571"/>
      <c r="V31" s="571"/>
    </row>
    <row r="32" spans="1:22" s="348" customFormat="1" x14ac:dyDescent="0.2">
      <c r="B32" s="447" t="s">
        <v>77</v>
      </c>
      <c r="C32" s="99">
        <v>15.733077440000001</v>
      </c>
      <c r="D32" s="99">
        <v>2.4632064960859879</v>
      </c>
      <c r="E32" s="99">
        <v>1.2532808122194099</v>
      </c>
      <c r="F32" s="99">
        <v>19.618146629999998</v>
      </c>
      <c r="G32" s="99">
        <v>3.3998187800000004</v>
      </c>
      <c r="H32" s="99">
        <v>0.56669109506133897</v>
      </c>
      <c r="I32" s="99">
        <f>SUM(C32:H32)</f>
        <v>43.034221253366731</v>
      </c>
      <c r="J32" s="571"/>
      <c r="K32" s="571"/>
      <c r="L32" s="571"/>
      <c r="M32" s="571"/>
      <c r="N32" s="571"/>
      <c r="O32" s="571"/>
      <c r="P32" s="571"/>
      <c r="Q32" s="571"/>
      <c r="R32" s="571"/>
      <c r="S32" s="571"/>
      <c r="T32" s="571"/>
      <c r="U32" s="571"/>
      <c r="V32" s="571"/>
    </row>
    <row r="33" spans="1:22" s="348" customFormat="1" x14ac:dyDescent="0.2">
      <c r="B33" s="425" t="s">
        <v>404</v>
      </c>
      <c r="C33" s="448">
        <f t="shared" ref="C33:I33" si="7">+C34+C36+C39</f>
        <v>1.4441210200000001</v>
      </c>
      <c r="D33" s="448">
        <f t="shared" si="7"/>
        <v>14.48374555</v>
      </c>
      <c r="E33" s="448">
        <f t="shared" si="7"/>
        <v>0</v>
      </c>
      <c r="F33" s="448">
        <f t="shared" si="7"/>
        <v>0.85133647000000001</v>
      </c>
      <c r="G33" s="448">
        <f t="shared" si="7"/>
        <v>1.0882521000000001</v>
      </c>
      <c r="H33" s="448">
        <f t="shared" si="7"/>
        <v>0</v>
      </c>
      <c r="I33" s="448">
        <f t="shared" si="7"/>
        <v>17.867455140000004</v>
      </c>
      <c r="J33" s="571"/>
      <c r="K33" s="571"/>
      <c r="L33" s="571"/>
      <c r="M33" s="571"/>
      <c r="N33" s="571"/>
      <c r="O33" s="571"/>
      <c r="P33" s="571"/>
      <c r="Q33" s="571"/>
      <c r="R33" s="571"/>
      <c r="S33" s="571"/>
      <c r="T33" s="571"/>
      <c r="U33" s="571"/>
      <c r="V33" s="571"/>
    </row>
    <row r="34" spans="1:22" s="348" customFormat="1" x14ac:dyDescent="0.2">
      <c r="B34" s="457" t="s">
        <v>73</v>
      </c>
      <c r="C34" s="468">
        <f t="shared" ref="C34:I34" si="8">+C35</f>
        <v>0</v>
      </c>
      <c r="D34" s="468">
        <f t="shared" si="8"/>
        <v>0</v>
      </c>
      <c r="E34" s="468">
        <f t="shared" si="8"/>
        <v>0</v>
      </c>
      <c r="F34" s="468">
        <f t="shared" si="8"/>
        <v>0</v>
      </c>
      <c r="G34" s="468">
        <f t="shared" si="8"/>
        <v>0</v>
      </c>
      <c r="H34" s="468">
        <f t="shared" si="8"/>
        <v>0</v>
      </c>
      <c r="I34" s="468">
        <f t="shared" si="8"/>
        <v>0</v>
      </c>
      <c r="J34" s="571"/>
      <c r="K34" s="571"/>
      <c r="L34" s="571"/>
      <c r="M34" s="571"/>
      <c r="N34" s="571"/>
      <c r="O34" s="571"/>
      <c r="P34" s="571"/>
      <c r="Q34" s="571"/>
      <c r="R34" s="571"/>
      <c r="S34" s="571"/>
      <c r="T34" s="571"/>
      <c r="U34" s="571"/>
      <c r="V34" s="571"/>
    </row>
    <row r="35" spans="1:22" s="348" customFormat="1" x14ac:dyDescent="0.2">
      <c r="B35" s="433" t="s">
        <v>411</v>
      </c>
      <c r="C35" s="102">
        <v>0</v>
      </c>
      <c r="D35" s="102">
        <v>0</v>
      </c>
      <c r="E35" s="102">
        <v>0</v>
      </c>
      <c r="F35" s="102">
        <v>0</v>
      </c>
      <c r="G35" s="102">
        <v>0</v>
      </c>
      <c r="H35" s="102">
        <v>0</v>
      </c>
      <c r="I35" s="102">
        <f>SUM(C35:H35)</f>
        <v>0</v>
      </c>
      <c r="J35" s="571"/>
      <c r="K35" s="571"/>
      <c r="L35" s="571"/>
      <c r="M35" s="571"/>
      <c r="N35" s="571"/>
      <c r="O35" s="571"/>
      <c r="P35" s="571"/>
      <c r="Q35" s="571"/>
      <c r="R35" s="571"/>
      <c r="S35" s="571"/>
      <c r="T35" s="571"/>
      <c r="U35" s="571"/>
      <c r="V35" s="571"/>
    </row>
    <row r="36" spans="1:22" s="348" customFormat="1" x14ac:dyDescent="0.2">
      <c r="B36" s="433" t="s">
        <v>74</v>
      </c>
      <c r="C36" s="429">
        <f t="shared" ref="C36:I36" si="9">+C37+C38</f>
        <v>0</v>
      </c>
      <c r="D36" s="429">
        <f t="shared" si="9"/>
        <v>0</v>
      </c>
      <c r="E36" s="429">
        <f t="shared" si="9"/>
        <v>0</v>
      </c>
      <c r="F36" s="429">
        <f t="shared" si="9"/>
        <v>0</v>
      </c>
      <c r="G36" s="429">
        <f t="shared" si="9"/>
        <v>0</v>
      </c>
      <c r="H36" s="429">
        <f t="shared" si="9"/>
        <v>0</v>
      </c>
      <c r="I36" s="429">
        <f t="shared" si="9"/>
        <v>0</v>
      </c>
      <c r="J36" s="571"/>
      <c r="K36" s="571"/>
      <c r="L36" s="571"/>
      <c r="M36" s="571"/>
      <c r="N36" s="571"/>
      <c r="O36" s="571"/>
      <c r="P36" s="571"/>
      <c r="Q36" s="571"/>
      <c r="R36" s="571"/>
      <c r="S36" s="571"/>
      <c r="T36" s="571"/>
      <c r="U36" s="571"/>
      <c r="V36" s="571"/>
    </row>
    <row r="37" spans="1:22" s="348" customFormat="1" x14ac:dyDescent="0.2">
      <c r="B37" s="464" t="s">
        <v>81</v>
      </c>
      <c r="C37" s="101">
        <v>0</v>
      </c>
      <c r="D37" s="101">
        <v>0</v>
      </c>
      <c r="E37" s="101">
        <v>0</v>
      </c>
      <c r="F37" s="101">
        <v>0</v>
      </c>
      <c r="G37" s="101">
        <v>0</v>
      </c>
      <c r="H37" s="101">
        <v>0</v>
      </c>
      <c r="I37" s="101">
        <f>SUM(C37:H37)</f>
        <v>0</v>
      </c>
      <c r="J37" s="571"/>
      <c r="K37" s="571"/>
      <c r="L37" s="571"/>
      <c r="M37" s="571"/>
      <c r="N37" s="571"/>
      <c r="O37" s="571"/>
      <c r="P37" s="571"/>
      <c r="Q37" s="571"/>
      <c r="R37" s="571"/>
      <c r="S37" s="571"/>
      <c r="T37" s="571"/>
      <c r="U37" s="571"/>
      <c r="V37" s="571"/>
    </row>
    <row r="38" spans="1:22" s="348" customFormat="1" x14ac:dyDescent="0.2">
      <c r="B38" s="457" t="s">
        <v>110</v>
      </c>
      <c r="C38" s="150">
        <v>0</v>
      </c>
      <c r="D38" s="150">
        <v>0</v>
      </c>
      <c r="E38" s="150">
        <v>0</v>
      </c>
      <c r="F38" s="150">
        <v>0</v>
      </c>
      <c r="G38" s="150">
        <v>0</v>
      </c>
      <c r="H38" s="150">
        <v>0</v>
      </c>
      <c r="I38" s="150">
        <f>SUM(C38:H38)</f>
        <v>0</v>
      </c>
      <c r="J38" s="571"/>
      <c r="K38" s="571"/>
      <c r="L38" s="571"/>
      <c r="M38" s="571"/>
      <c r="N38" s="571"/>
      <c r="O38" s="571"/>
      <c r="P38" s="571"/>
      <c r="Q38" s="571"/>
      <c r="R38" s="571"/>
      <c r="S38" s="571"/>
      <c r="T38" s="571"/>
      <c r="U38" s="571"/>
      <c r="V38" s="571"/>
    </row>
    <row r="39" spans="1:22" s="348" customFormat="1" x14ac:dyDescent="0.2">
      <c r="B39" s="576" t="s">
        <v>76</v>
      </c>
      <c r="C39" s="430">
        <f t="shared" ref="C39:I39" si="10">+C40</f>
        <v>1.4441210200000001</v>
      </c>
      <c r="D39" s="430">
        <f t="shared" si="10"/>
        <v>14.48374555</v>
      </c>
      <c r="E39" s="430">
        <f t="shared" si="10"/>
        <v>0</v>
      </c>
      <c r="F39" s="430">
        <f t="shared" si="10"/>
        <v>0.85133647000000001</v>
      </c>
      <c r="G39" s="430">
        <f t="shared" si="10"/>
        <v>1.0882521000000001</v>
      </c>
      <c r="H39" s="430">
        <f t="shared" si="10"/>
        <v>0</v>
      </c>
      <c r="I39" s="430">
        <f t="shared" si="10"/>
        <v>17.867455140000004</v>
      </c>
      <c r="J39" s="571"/>
      <c r="K39" s="571"/>
      <c r="L39" s="571"/>
      <c r="M39" s="571"/>
      <c r="N39" s="571"/>
      <c r="O39" s="571"/>
      <c r="P39" s="571"/>
      <c r="Q39" s="571"/>
      <c r="R39" s="571"/>
      <c r="S39" s="571"/>
      <c r="T39" s="571"/>
      <c r="U39" s="571"/>
      <c r="V39" s="571"/>
    </row>
    <row r="40" spans="1:22" s="577" customFormat="1" x14ac:dyDescent="0.2">
      <c r="A40" s="348"/>
      <c r="B40" s="433" t="s">
        <v>412</v>
      </c>
      <c r="C40" s="102">
        <v>1.4441210200000001</v>
      </c>
      <c r="D40" s="102">
        <v>14.48374555</v>
      </c>
      <c r="E40" s="102">
        <v>0</v>
      </c>
      <c r="F40" s="102">
        <v>0.85133647000000001</v>
      </c>
      <c r="G40" s="102">
        <v>1.0882521000000001</v>
      </c>
      <c r="H40" s="102">
        <v>0</v>
      </c>
      <c r="I40" s="102">
        <f>SUM(C40:H40)</f>
        <v>17.867455140000004</v>
      </c>
      <c r="J40" s="571"/>
      <c r="K40" s="571"/>
      <c r="L40" s="571"/>
      <c r="M40" s="571"/>
      <c r="N40" s="571"/>
      <c r="O40" s="571"/>
      <c r="P40" s="571"/>
      <c r="Q40" s="571"/>
      <c r="R40" s="571"/>
      <c r="S40" s="571"/>
      <c r="T40" s="571"/>
      <c r="U40" s="571"/>
      <c r="V40" s="571"/>
    </row>
    <row r="41" spans="1:22" s="577" customFormat="1" x14ac:dyDescent="0.2">
      <c r="A41" s="348"/>
      <c r="B41" s="432" t="s">
        <v>418</v>
      </c>
      <c r="C41" s="431">
        <f t="shared" ref="C41:I41" si="11">+C42+C43</f>
        <v>10.337634144501139</v>
      </c>
      <c r="D41" s="431">
        <f t="shared" si="11"/>
        <v>14.62182279</v>
      </c>
      <c r="E41" s="431">
        <f t="shared" si="11"/>
        <v>17.394574129999999</v>
      </c>
      <c r="F41" s="431">
        <f t="shared" si="11"/>
        <v>16.1023787759563</v>
      </c>
      <c r="G41" s="431">
        <f t="shared" si="11"/>
        <v>12.248934219999999</v>
      </c>
      <c r="H41" s="431">
        <f t="shared" si="11"/>
        <v>16.482582270000002</v>
      </c>
      <c r="I41" s="431">
        <f t="shared" si="11"/>
        <v>87.187926330457429</v>
      </c>
      <c r="J41" s="571"/>
      <c r="K41" s="571"/>
      <c r="L41" s="571"/>
      <c r="M41" s="571"/>
      <c r="N41" s="571"/>
      <c r="O41" s="571"/>
      <c r="P41" s="571"/>
      <c r="Q41" s="571"/>
      <c r="R41" s="571"/>
      <c r="S41" s="571"/>
      <c r="T41" s="571"/>
      <c r="U41" s="571"/>
      <c r="V41" s="571"/>
    </row>
    <row r="42" spans="1:22" s="142" customFormat="1" x14ac:dyDescent="0.2">
      <c r="A42" s="348"/>
      <c r="B42" s="432" t="s">
        <v>78</v>
      </c>
      <c r="C42" s="113">
        <v>0</v>
      </c>
      <c r="D42" s="113">
        <v>0</v>
      </c>
      <c r="E42" s="113">
        <v>0</v>
      </c>
      <c r="F42" s="113">
        <v>0</v>
      </c>
      <c r="G42" s="113">
        <v>0</v>
      </c>
      <c r="H42" s="113">
        <v>0</v>
      </c>
      <c r="I42" s="113">
        <f>SUM(C42:H42)</f>
        <v>0</v>
      </c>
      <c r="J42" s="571"/>
      <c r="K42" s="571"/>
      <c r="L42" s="571"/>
      <c r="M42" s="571"/>
      <c r="N42" s="571"/>
      <c r="O42" s="571"/>
      <c r="P42" s="571"/>
      <c r="Q42" s="571"/>
      <c r="R42" s="571"/>
      <c r="S42" s="571"/>
      <c r="T42" s="571"/>
      <c r="U42" s="571"/>
      <c r="V42" s="571"/>
    </row>
    <row r="43" spans="1:22" s="142" customFormat="1" x14ac:dyDescent="0.2">
      <c r="A43" s="348"/>
      <c r="B43" s="434" t="s">
        <v>76</v>
      </c>
      <c r="C43" s="103">
        <v>10.337634144501139</v>
      </c>
      <c r="D43" s="103">
        <v>14.62182279</v>
      </c>
      <c r="E43" s="103">
        <v>17.394574129999999</v>
      </c>
      <c r="F43" s="103">
        <v>16.1023787759563</v>
      </c>
      <c r="G43" s="103">
        <v>12.248934219999999</v>
      </c>
      <c r="H43" s="103">
        <v>16.482582270000002</v>
      </c>
      <c r="I43" s="103">
        <f>SUM(C43:H43)</f>
        <v>87.187926330457429</v>
      </c>
      <c r="J43" s="571"/>
      <c r="K43" s="571"/>
      <c r="L43" s="571"/>
      <c r="M43" s="571"/>
      <c r="N43" s="571"/>
      <c r="O43" s="571"/>
      <c r="P43" s="571"/>
      <c r="Q43" s="571"/>
      <c r="R43" s="571"/>
      <c r="S43" s="571"/>
      <c r="T43" s="571"/>
      <c r="U43" s="571"/>
      <c r="V43" s="571"/>
    </row>
    <row r="44" spans="1:22" s="142" customFormat="1" ht="13.5" thickBot="1" x14ac:dyDescent="0.25">
      <c r="A44" s="348"/>
      <c r="B44" s="436"/>
      <c r="C44" s="100"/>
      <c r="D44" s="100"/>
      <c r="E44" s="100"/>
      <c r="F44" s="100"/>
      <c r="G44" s="100"/>
      <c r="H44" s="100"/>
      <c r="I44" s="100"/>
      <c r="J44" s="571"/>
      <c r="K44" s="571"/>
      <c r="L44" s="571"/>
      <c r="M44" s="571"/>
      <c r="N44" s="571"/>
      <c r="O44" s="571"/>
      <c r="P44" s="571"/>
      <c r="Q44" s="571"/>
      <c r="R44" s="571"/>
      <c r="S44" s="571"/>
      <c r="T44" s="571"/>
      <c r="U44" s="571"/>
      <c r="V44" s="571"/>
    </row>
    <row r="45" spans="1:22" s="142" customFormat="1" ht="13.5" thickBot="1" x14ac:dyDescent="0.25">
      <c r="A45" s="348"/>
      <c r="B45" s="148" t="s">
        <v>259</v>
      </c>
      <c r="C45" s="97">
        <v>609.80468925946798</v>
      </c>
      <c r="D45" s="97">
        <v>58.901589303471404</v>
      </c>
      <c r="E45" s="97">
        <v>1142.690832487345</v>
      </c>
      <c r="F45" s="97">
        <v>713.05571050908293</v>
      </c>
      <c r="G45" s="97">
        <v>2498.1203463413449</v>
      </c>
      <c r="H45" s="97">
        <v>4198.29739758919</v>
      </c>
      <c r="I45" s="149">
        <f>SUM(C45:H45)</f>
        <v>9220.8705654899022</v>
      </c>
      <c r="J45" s="571"/>
      <c r="K45" s="571"/>
      <c r="L45" s="571"/>
      <c r="M45" s="571"/>
      <c r="N45" s="571"/>
      <c r="O45" s="571"/>
      <c r="P45" s="571"/>
      <c r="Q45" s="571"/>
      <c r="R45" s="571"/>
      <c r="S45" s="571"/>
      <c r="T45" s="571"/>
      <c r="U45" s="571"/>
      <c r="V45" s="571"/>
    </row>
    <row r="46" spans="1:22" s="142" customFormat="1" ht="13.5" thickBot="1" x14ac:dyDescent="0.25">
      <c r="A46" s="348"/>
      <c r="B46" s="348"/>
      <c r="C46" s="580"/>
      <c r="D46" s="580"/>
      <c r="E46" s="580"/>
      <c r="F46" s="580"/>
      <c r="G46" s="580"/>
      <c r="H46" s="580"/>
      <c r="I46" s="580"/>
      <c r="J46" s="571"/>
      <c r="K46" s="571"/>
      <c r="L46" s="571"/>
      <c r="M46" s="571"/>
      <c r="N46" s="571"/>
      <c r="O46" s="571"/>
      <c r="P46" s="571"/>
      <c r="Q46" s="571"/>
      <c r="R46" s="571"/>
      <c r="S46" s="571"/>
      <c r="T46" s="571"/>
      <c r="U46" s="571"/>
      <c r="V46" s="571"/>
    </row>
    <row r="47" spans="1:22" s="142" customFormat="1" ht="13.5" thickBot="1" x14ac:dyDescent="0.25">
      <c r="A47" s="348"/>
      <c r="B47" s="148" t="s">
        <v>335</v>
      </c>
      <c r="C47" s="97">
        <f t="shared" ref="C47:I47" si="12">+C48+C65+SUM(C82:C132)+C135</f>
        <v>2462.4696840084839</v>
      </c>
      <c r="D47" s="97">
        <f t="shared" si="12"/>
        <v>3283.5643642101059</v>
      </c>
      <c r="E47" s="97">
        <f t="shared" si="12"/>
        <v>5493.9114807995911</v>
      </c>
      <c r="F47" s="97">
        <f t="shared" si="12"/>
        <v>3162.6469896837352</v>
      </c>
      <c r="G47" s="97">
        <f t="shared" si="12"/>
        <v>6020.7090676668668</v>
      </c>
      <c r="H47" s="97">
        <f t="shared" si="12"/>
        <v>11536.499652796294</v>
      </c>
      <c r="I47" s="149">
        <f t="shared" si="12"/>
        <v>31959.801239165077</v>
      </c>
      <c r="J47" s="571"/>
      <c r="K47" s="571"/>
      <c r="L47" s="571"/>
      <c r="M47" s="571"/>
      <c r="N47" s="571"/>
      <c r="O47" s="571"/>
      <c r="P47" s="571"/>
      <c r="Q47" s="571"/>
      <c r="R47" s="571"/>
      <c r="S47" s="571"/>
      <c r="T47" s="571"/>
      <c r="U47" s="571"/>
      <c r="V47" s="571"/>
    </row>
    <row r="48" spans="1:22" s="142" customFormat="1" x14ac:dyDescent="0.2">
      <c r="A48" s="348"/>
      <c r="B48" s="441" t="s">
        <v>82</v>
      </c>
      <c r="C48" s="104">
        <f t="shared" ref="C48:H48" si="13">+C49+C52+C59+C62</f>
        <v>0</v>
      </c>
      <c r="D48" s="104">
        <f t="shared" si="13"/>
        <v>0</v>
      </c>
      <c r="E48" s="104">
        <f t="shared" si="13"/>
        <v>0</v>
      </c>
      <c r="F48" s="104">
        <f t="shared" si="13"/>
        <v>0</v>
      </c>
      <c r="G48" s="104">
        <f t="shared" si="13"/>
        <v>0</v>
      </c>
      <c r="H48" s="104">
        <f t="shared" si="13"/>
        <v>0</v>
      </c>
      <c r="I48" s="104">
        <f t="shared" ref="I48:I79" si="14">SUM(C48:H48)</f>
        <v>0</v>
      </c>
      <c r="J48" s="571"/>
      <c r="K48" s="571"/>
      <c r="L48" s="571"/>
      <c r="M48" s="571"/>
      <c r="N48" s="571"/>
      <c r="O48" s="571"/>
      <c r="P48" s="571"/>
      <c r="Q48" s="571"/>
      <c r="R48" s="571"/>
      <c r="S48" s="571"/>
      <c r="T48" s="571"/>
      <c r="U48" s="571"/>
      <c r="V48" s="571"/>
    </row>
    <row r="49" spans="1:22" s="142" customFormat="1" x14ac:dyDescent="0.2">
      <c r="A49" s="348"/>
      <c r="B49" s="348" t="s">
        <v>20</v>
      </c>
      <c r="C49" s="565">
        <f t="shared" ref="C49:H49" si="15">+C50+C51</f>
        <v>0</v>
      </c>
      <c r="D49" s="565">
        <f t="shared" si="15"/>
        <v>0</v>
      </c>
      <c r="E49" s="565">
        <f t="shared" si="15"/>
        <v>0</v>
      </c>
      <c r="F49" s="565">
        <f t="shared" si="15"/>
        <v>0</v>
      </c>
      <c r="G49" s="565">
        <f t="shared" si="15"/>
        <v>0</v>
      </c>
      <c r="H49" s="565">
        <f t="shared" si="15"/>
        <v>0</v>
      </c>
      <c r="I49" s="114">
        <f t="shared" si="14"/>
        <v>0</v>
      </c>
      <c r="J49" s="571"/>
      <c r="K49" s="571"/>
      <c r="L49" s="571"/>
      <c r="M49" s="571"/>
      <c r="N49" s="571"/>
      <c r="O49" s="571"/>
      <c r="P49" s="571"/>
      <c r="Q49" s="571"/>
      <c r="R49" s="571"/>
      <c r="S49" s="571"/>
      <c r="T49" s="571"/>
      <c r="U49" s="571"/>
      <c r="V49" s="571"/>
    </row>
    <row r="50" spans="1:22" s="142" customFormat="1" x14ac:dyDescent="0.2">
      <c r="A50" s="348"/>
      <c r="B50" s="444" t="s">
        <v>260</v>
      </c>
      <c r="C50" s="565">
        <v>0</v>
      </c>
      <c r="D50" s="565">
        <v>0</v>
      </c>
      <c r="E50" s="565">
        <v>0</v>
      </c>
      <c r="F50" s="565">
        <v>0</v>
      </c>
      <c r="G50" s="565">
        <v>0</v>
      </c>
      <c r="H50" s="565">
        <v>0</v>
      </c>
      <c r="I50" s="100">
        <f t="shared" si="14"/>
        <v>0</v>
      </c>
      <c r="J50" s="571"/>
      <c r="K50" s="571"/>
      <c r="L50" s="571"/>
      <c r="M50" s="571"/>
      <c r="N50" s="571"/>
      <c r="O50" s="571"/>
      <c r="P50" s="571"/>
      <c r="Q50" s="571"/>
      <c r="R50" s="571"/>
      <c r="S50" s="571"/>
      <c r="T50" s="571"/>
      <c r="U50" s="571"/>
      <c r="V50" s="571"/>
    </row>
    <row r="51" spans="1:22" s="142" customFormat="1" x14ac:dyDescent="0.2">
      <c r="A51" s="348"/>
      <c r="B51" s="444" t="s">
        <v>261</v>
      </c>
      <c r="C51" s="565">
        <v>0</v>
      </c>
      <c r="D51" s="565">
        <v>0</v>
      </c>
      <c r="E51" s="565">
        <v>0</v>
      </c>
      <c r="F51" s="565">
        <v>0</v>
      </c>
      <c r="G51" s="565">
        <v>0</v>
      </c>
      <c r="H51" s="565">
        <v>0</v>
      </c>
      <c r="I51" s="100">
        <f t="shared" si="14"/>
        <v>0</v>
      </c>
      <c r="J51" s="571"/>
      <c r="K51" s="571"/>
      <c r="L51" s="571"/>
      <c r="M51" s="571"/>
      <c r="N51" s="571"/>
      <c r="O51" s="571"/>
      <c r="P51" s="571"/>
      <c r="Q51" s="571"/>
      <c r="R51" s="571"/>
      <c r="S51" s="571"/>
      <c r="T51" s="571"/>
      <c r="U51" s="571"/>
      <c r="V51" s="571"/>
    </row>
    <row r="52" spans="1:22" s="142" customFormat="1" x14ac:dyDescent="0.2">
      <c r="A52" s="348"/>
      <c r="B52" s="348" t="s">
        <v>21</v>
      </c>
      <c r="C52" s="565">
        <f t="shared" ref="C52:H52" si="16">+C53+C56</f>
        <v>0</v>
      </c>
      <c r="D52" s="565">
        <f t="shared" si="16"/>
        <v>0</v>
      </c>
      <c r="E52" s="565">
        <f t="shared" si="16"/>
        <v>0</v>
      </c>
      <c r="F52" s="565">
        <f t="shared" si="16"/>
        <v>0</v>
      </c>
      <c r="G52" s="565">
        <f t="shared" si="16"/>
        <v>0</v>
      </c>
      <c r="H52" s="565">
        <f t="shared" si="16"/>
        <v>0</v>
      </c>
      <c r="I52" s="100">
        <f t="shared" si="14"/>
        <v>0</v>
      </c>
      <c r="J52" s="571"/>
      <c r="K52" s="571"/>
      <c r="L52" s="571"/>
      <c r="M52" s="571"/>
      <c r="N52" s="571"/>
      <c r="O52" s="571"/>
      <c r="P52" s="571"/>
      <c r="Q52" s="571"/>
      <c r="R52" s="571"/>
      <c r="S52" s="571"/>
      <c r="T52" s="571"/>
      <c r="U52" s="571"/>
      <c r="V52" s="571"/>
    </row>
    <row r="53" spans="1:22" s="142" customFormat="1" x14ac:dyDescent="0.2">
      <c r="A53" s="348"/>
      <c r="B53" s="444" t="s">
        <v>260</v>
      </c>
      <c r="C53" s="565">
        <f t="shared" ref="C53:H53" si="17">+C54+C55</f>
        <v>0</v>
      </c>
      <c r="D53" s="565">
        <f t="shared" si="17"/>
        <v>0</v>
      </c>
      <c r="E53" s="565">
        <f t="shared" si="17"/>
        <v>0</v>
      </c>
      <c r="F53" s="565">
        <f t="shared" si="17"/>
        <v>0</v>
      </c>
      <c r="G53" s="565">
        <f t="shared" si="17"/>
        <v>0</v>
      </c>
      <c r="H53" s="565">
        <f t="shared" si="17"/>
        <v>0</v>
      </c>
      <c r="I53" s="100">
        <f t="shared" si="14"/>
        <v>0</v>
      </c>
      <c r="J53" s="571"/>
      <c r="K53" s="571"/>
      <c r="L53" s="571"/>
      <c r="M53" s="571"/>
      <c r="N53" s="571"/>
      <c r="O53" s="571"/>
      <c r="P53" s="571"/>
      <c r="Q53" s="571"/>
      <c r="R53" s="571"/>
      <c r="S53" s="571"/>
      <c r="T53" s="571"/>
      <c r="U53" s="571"/>
      <c r="V53" s="571"/>
    </row>
    <row r="54" spans="1:22" s="142" customFormat="1" x14ac:dyDescent="0.2">
      <c r="A54" s="348"/>
      <c r="B54" s="445" t="s">
        <v>262</v>
      </c>
      <c r="C54" s="565">
        <v>0</v>
      </c>
      <c r="D54" s="565">
        <v>0</v>
      </c>
      <c r="E54" s="565">
        <v>0</v>
      </c>
      <c r="F54" s="565">
        <v>0</v>
      </c>
      <c r="G54" s="565">
        <v>0</v>
      </c>
      <c r="H54" s="565">
        <v>0</v>
      </c>
      <c r="I54" s="100">
        <f t="shared" si="14"/>
        <v>0</v>
      </c>
      <c r="J54" s="571"/>
      <c r="K54" s="571"/>
      <c r="L54" s="571"/>
      <c r="M54" s="571"/>
      <c r="N54" s="571"/>
      <c r="O54" s="571"/>
      <c r="P54" s="571"/>
      <c r="Q54" s="571"/>
      <c r="R54" s="571"/>
      <c r="S54" s="571"/>
      <c r="T54" s="571"/>
      <c r="U54" s="571"/>
      <c r="V54" s="571"/>
    </row>
    <row r="55" spans="1:22" s="142" customFormat="1" x14ac:dyDescent="0.2">
      <c r="A55" s="348"/>
      <c r="B55" s="446" t="s">
        <v>263</v>
      </c>
      <c r="C55" s="565">
        <v>0</v>
      </c>
      <c r="D55" s="565">
        <v>0</v>
      </c>
      <c r="E55" s="565">
        <v>0</v>
      </c>
      <c r="F55" s="565">
        <v>0</v>
      </c>
      <c r="G55" s="565">
        <v>0</v>
      </c>
      <c r="H55" s="565">
        <v>0</v>
      </c>
      <c r="I55" s="100">
        <f t="shared" si="14"/>
        <v>0</v>
      </c>
      <c r="J55" s="571"/>
      <c r="K55" s="571"/>
      <c r="L55" s="571"/>
      <c r="M55" s="571"/>
      <c r="N55" s="571"/>
      <c r="O55" s="571"/>
      <c r="P55" s="571"/>
      <c r="Q55" s="571"/>
      <c r="R55" s="571"/>
      <c r="S55" s="571"/>
      <c r="T55" s="571"/>
      <c r="U55" s="571"/>
      <c r="V55" s="571"/>
    </row>
    <row r="56" spans="1:22" s="142" customFormat="1" x14ac:dyDescent="0.2">
      <c r="A56" s="348"/>
      <c r="B56" s="444" t="s">
        <v>261</v>
      </c>
      <c r="C56" s="565">
        <f t="shared" ref="C56:H56" si="18">+C57+C58</f>
        <v>0</v>
      </c>
      <c r="D56" s="565">
        <f t="shared" si="18"/>
        <v>0</v>
      </c>
      <c r="E56" s="565">
        <f t="shared" si="18"/>
        <v>0</v>
      </c>
      <c r="F56" s="565">
        <f t="shared" si="18"/>
        <v>0</v>
      </c>
      <c r="G56" s="565">
        <f t="shared" si="18"/>
        <v>0</v>
      </c>
      <c r="H56" s="565">
        <f t="shared" si="18"/>
        <v>0</v>
      </c>
      <c r="I56" s="100">
        <f t="shared" si="14"/>
        <v>0</v>
      </c>
      <c r="J56" s="571"/>
      <c r="K56" s="571"/>
      <c r="L56" s="571"/>
      <c r="M56" s="571"/>
      <c r="N56" s="571"/>
      <c r="O56" s="571"/>
      <c r="P56" s="571"/>
      <c r="Q56" s="571"/>
      <c r="R56" s="571"/>
      <c r="S56" s="571"/>
      <c r="T56" s="571"/>
      <c r="U56" s="571"/>
      <c r="V56" s="571"/>
    </row>
    <row r="57" spans="1:22" s="142" customFormat="1" x14ac:dyDescent="0.2">
      <c r="A57" s="348"/>
      <c r="B57" s="445" t="s">
        <v>262</v>
      </c>
      <c r="C57" s="565">
        <v>0</v>
      </c>
      <c r="D57" s="565">
        <v>0</v>
      </c>
      <c r="E57" s="565">
        <v>0</v>
      </c>
      <c r="F57" s="565">
        <v>0</v>
      </c>
      <c r="G57" s="565">
        <v>0</v>
      </c>
      <c r="H57" s="565">
        <v>0</v>
      </c>
      <c r="I57" s="100">
        <f t="shared" si="14"/>
        <v>0</v>
      </c>
      <c r="J57" s="571"/>
      <c r="K57" s="571"/>
      <c r="L57" s="571"/>
      <c r="M57" s="571"/>
      <c r="N57" s="571"/>
      <c r="O57" s="571"/>
      <c r="P57" s="571"/>
      <c r="Q57" s="571"/>
      <c r="R57" s="571"/>
      <c r="S57" s="571"/>
      <c r="T57" s="571"/>
      <c r="U57" s="571"/>
      <c r="V57" s="571"/>
    </row>
    <row r="58" spans="1:22" s="142" customFormat="1" x14ac:dyDescent="0.2">
      <c r="A58" s="348"/>
      <c r="B58" s="446" t="s">
        <v>263</v>
      </c>
      <c r="C58" s="565">
        <v>0</v>
      </c>
      <c r="D58" s="565">
        <v>0</v>
      </c>
      <c r="E58" s="565">
        <v>0</v>
      </c>
      <c r="F58" s="565">
        <v>0</v>
      </c>
      <c r="G58" s="565">
        <v>0</v>
      </c>
      <c r="H58" s="565">
        <v>0</v>
      </c>
      <c r="I58" s="100">
        <f t="shared" si="14"/>
        <v>0</v>
      </c>
      <c r="J58" s="571"/>
      <c r="K58" s="571"/>
      <c r="L58" s="571"/>
      <c r="M58" s="571"/>
      <c r="N58" s="571"/>
      <c r="O58" s="571"/>
      <c r="P58" s="571"/>
      <c r="Q58" s="571"/>
      <c r="R58" s="571"/>
      <c r="S58" s="571"/>
      <c r="T58" s="571"/>
      <c r="U58" s="571"/>
      <c r="V58" s="571"/>
    </row>
    <row r="59" spans="1:22" s="142" customFormat="1" x14ac:dyDescent="0.2">
      <c r="A59" s="348"/>
      <c r="B59" s="348" t="s">
        <v>22</v>
      </c>
      <c r="C59" s="565">
        <f t="shared" ref="C59:H59" si="19">+C60+C61</f>
        <v>0</v>
      </c>
      <c r="D59" s="565">
        <f t="shared" si="19"/>
        <v>0</v>
      </c>
      <c r="E59" s="565">
        <f t="shared" si="19"/>
        <v>0</v>
      </c>
      <c r="F59" s="565">
        <f t="shared" si="19"/>
        <v>0</v>
      </c>
      <c r="G59" s="565">
        <f t="shared" si="19"/>
        <v>0</v>
      </c>
      <c r="H59" s="565">
        <f t="shared" si="19"/>
        <v>0</v>
      </c>
      <c r="I59" s="100">
        <f t="shared" si="14"/>
        <v>0</v>
      </c>
      <c r="J59" s="571"/>
      <c r="K59" s="571"/>
      <c r="L59" s="571"/>
      <c r="M59" s="571"/>
      <c r="N59" s="571"/>
      <c r="O59" s="571"/>
      <c r="P59" s="571"/>
      <c r="Q59" s="571"/>
      <c r="R59" s="571"/>
      <c r="S59" s="571"/>
      <c r="T59" s="571"/>
      <c r="U59" s="571"/>
      <c r="V59" s="571"/>
    </row>
    <row r="60" spans="1:22" s="142" customFormat="1" x14ac:dyDescent="0.2">
      <c r="A60" s="348"/>
      <c r="B60" s="444" t="s">
        <v>260</v>
      </c>
      <c r="C60" s="565">
        <v>0</v>
      </c>
      <c r="D60" s="565">
        <v>0</v>
      </c>
      <c r="E60" s="565">
        <v>0</v>
      </c>
      <c r="F60" s="565">
        <v>0</v>
      </c>
      <c r="G60" s="565">
        <v>0</v>
      </c>
      <c r="H60" s="565">
        <v>0</v>
      </c>
      <c r="I60" s="100">
        <f t="shared" si="14"/>
        <v>0</v>
      </c>
      <c r="J60" s="571"/>
      <c r="K60" s="571"/>
      <c r="L60" s="571"/>
      <c r="M60" s="571"/>
      <c r="N60" s="571"/>
      <c r="O60" s="571"/>
      <c r="P60" s="571"/>
      <c r="Q60" s="571"/>
      <c r="R60" s="571"/>
      <c r="S60" s="571"/>
      <c r="T60" s="571"/>
      <c r="U60" s="571"/>
      <c r="V60" s="571"/>
    </row>
    <row r="61" spans="1:22" s="142" customFormat="1" x14ac:dyDescent="0.2">
      <c r="A61" s="348"/>
      <c r="B61" s="444" t="s">
        <v>261</v>
      </c>
      <c r="C61" s="565">
        <v>0</v>
      </c>
      <c r="D61" s="565">
        <v>0</v>
      </c>
      <c r="E61" s="565">
        <v>0</v>
      </c>
      <c r="F61" s="565">
        <v>0</v>
      </c>
      <c r="G61" s="565">
        <v>0</v>
      </c>
      <c r="H61" s="565">
        <v>0</v>
      </c>
      <c r="I61" s="100">
        <f t="shared" si="14"/>
        <v>0</v>
      </c>
      <c r="J61" s="571"/>
      <c r="K61" s="571"/>
      <c r="L61" s="571"/>
      <c r="M61" s="571"/>
      <c r="N61" s="571"/>
      <c r="O61" s="571"/>
      <c r="P61" s="571"/>
      <c r="Q61" s="571"/>
      <c r="R61" s="571"/>
      <c r="S61" s="571"/>
      <c r="T61" s="571"/>
      <c r="U61" s="571"/>
      <c r="V61" s="571"/>
    </row>
    <row r="62" spans="1:22" s="142" customFormat="1" x14ac:dyDescent="0.2">
      <c r="A62" s="348"/>
      <c r="B62" s="348" t="s">
        <v>23</v>
      </c>
      <c r="C62" s="565">
        <f t="shared" ref="C62:H62" si="20">+C63+C64</f>
        <v>0</v>
      </c>
      <c r="D62" s="565">
        <f t="shared" si="20"/>
        <v>0</v>
      </c>
      <c r="E62" s="565">
        <f t="shared" si="20"/>
        <v>0</v>
      </c>
      <c r="F62" s="565">
        <f t="shared" si="20"/>
        <v>0</v>
      </c>
      <c r="G62" s="565">
        <f t="shared" si="20"/>
        <v>0</v>
      </c>
      <c r="H62" s="565">
        <f t="shared" si="20"/>
        <v>0</v>
      </c>
      <c r="I62" s="100">
        <f t="shared" si="14"/>
        <v>0</v>
      </c>
      <c r="J62" s="571"/>
      <c r="K62" s="571"/>
      <c r="L62" s="571"/>
      <c r="M62" s="571"/>
      <c r="N62" s="571"/>
      <c r="O62" s="571"/>
      <c r="P62" s="571"/>
      <c r="Q62" s="571"/>
      <c r="R62" s="571"/>
      <c r="S62" s="571"/>
      <c r="T62" s="571"/>
      <c r="U62" s="571"/>
      <c r="V62" s="571"/>
    </row>
    <row r="63" spans="1:22" s="142" customFormat="1" x14ac:dyDescent="0.2">
      <c r="A63" s="348"/>
      <c r="B63" s="444" t="s">
        <v>260</v>
      </c>
      <c r="C63" s="565">
        <v>0</v>
      </c>
      <c r="D63" s="565">
        <v>0</v>
      </c>
      <c r="E63" s="565">
        <v>0</v>
      </c>
      <c r="F63" s="565">
        <v>0</v>
      </c>
      <c r="G63" s="565">
        <v>0</v>
      </c>
      <c r="H63" s="565">
        <v>0</v>
      </c>
      <c r="I63" s="100">
        <f t="shared" si="14"/>
        <v>0</v>
      </c>
      <c r="J63" s="571"/>
      <c r="K63" s="571"/>
      <c r="L63" s="571"/>
      <c r="M63" s="571"/>
      <c r="N63" s="571"/>
      <c r="O63" s="571"/>
      <c r="P63" s="571"/>
      <c r="Q63" s="571"/>
      <c r="R63" s="571"/>
      <c r="S63" s="571"/>
      <c r="T63" s="571"/>
      <c r="U63" s="571"/>
      <c r="V63" s="571"/>
    </row>
    <row r="64" spans="1:22" s="142" customFormat="1" x14ac:dyDescent="0.2">
      <c r="A64" s="348"/>
      <c r="B64" s="444" t="s">
        <v>261</v>
      </c>
      <c r="C64" s="565">
        <v>0</v>
      </c>
      <c r="D64" s="565">
        <v>0</v>
      </c>
      <c r="E64" s="565">
        <v>0</v>
      </c>
      <c r="F64" s="565">
        <v>0</v>
      </c>
      <c r="G64" s="565">
        <v>0</v>
      </c>
      <c r="H64" s="565">
        <v>0</v>
      </c>
      <c r="I64" s="104">
        <f t="shared" si="14"/>
        <v>0</v>
      </c>
      <c r="J64" s="571"/>
      <c r="K64" s="571"/>
      <c r="L64" s="571"/>
      <c r="M64" s="571"/>
      <c r="N64" s="571"/>
      <c r="O64" s="571"/>
      <c r="P64" s="571"/>
      <c r="Q64" s="571"/>
      <c r="R64" s="571"/>
      <c r="S64" s="571"/>
      <c r="T64" s="571"/>
      <c r="U64" s="571"/>
      <c r="V64" s="571"/>
    </row>
    <row r="65" spans="1:22" s="142" customFormat="1" x14ac:dyDescent="0.2">
      <c r="A65" s="348"/>
      <c r="B65" s="447" t="s">
        <v>83</v>
      </c>
      <c r="C65" s="425">
        <f t="shared" ref="C65:H65" si="21">+C66+C69+C76+C79</f>
        <v>0</v>
      </c>
      <c r="D65" s="425">
        <f t="shared" si="21"/>
        <v>0</v>
      </c>
      <c r="E65" s="425">
        <f t="shared" si="21"/>
        <v>0</v>
      </c>
      <c r="F65" s="425">
        <f t="shared" si="21"/>
        <v>0</v>
      </c>
      <c r="G65" s="425">
        <f t="shared" si="21"/>
        <v>0</v>
      </c>
      <c r="H65" s="425">
        <f t="shared" si="21"/>
        <v>0</v>
      </c>
      <c r="I65" s="99">
        <f t="shared" si="14"/>
        <v>0</v>
      </c>
      <c r="J65" s="571"/>
      <c r="K65" s="571"/>
      <c r="L65" s="571"/>
      <c r="M65" s="571"/>
      <c r="N65" s="571"/>
      <c r="O65" s="571"/>
      <c r="P65" s="571"/>
      <c r="Q65" s="571"/>
      <c r="R65" s="571"/>
      <c r="S65" s="571"/>
      <c r="T65" s="571"/>
      <c r="U65" s="571"/>
      <c r="V65" s="571"/>
    </row>
    <row r="66" spans="1:22" s="142" customFormat="1" x14ac:dyDescent="0.2">
      <c r="A66" s="348"/>
      <c r="B66" s="348" t="s">
        <v>24</v>
      </c>
      <c r="C66" s="565">
        <f t="shared" ref="C66:H66" si="22">+C67+C68</f>
        <v>0</v>
      </c>
      <c r="D66" s="565">
        <f t="shared" si="22"/>
        <v>0</v>
      </c>
      <c r="E66" s="565">
        <f t="shared" si="22"/>
        <v>0</v>
      </c>
      <c r="F66" s="565">
        <f t="shared" si="22"/>
        <v>0</v>
      </c>
      <c r="G66" s="565">
        <f t="shared" si="22"/>
        <v>0</v>
      </c>
      <c r="H66" s="565">
        <f t="shared" si="22"/>
        <v>0</v>
      </c>
      <c r="I66" s="100">
        <f t="shared" si="14"/>
        <v>0</v>
      </c>
      <c r="J66" s="571"/>
      <c r="K66" s="571"/>
      <c r="L66" s="571"/>
      <c r="M66" s="571"/>
      <c r="N66" s="571"/>
      <c r="O66" s="571"/>
      <c r="P66" s="571"/>
      <c r="Q66" s="571"/>
      <c r="R66" s="571"/>
      <c r="S66" s="571"/>
      <c r="T66" s="571"/>
      <c r="U66" s="571"/>
      <c r="V66" s="571"/>
    </row>
    <row r="67" spans="1:22" s="142" customFormat="1" x14ac:dyDescent="0.2">
      <c r="A67" s="348"/>
      <c r="B67" s="444" t="s">
        <v>260</v>
      </c>
      <c r="C67" s="565">
        <v>0</v>
      </c>
      <c r="D67" s="565">
        <v>0</v>
      </c>
      <c r="E67" s="565">
        <v>0</v>
      </c>
      <c r="F67" s="565">
        <v>0</v>
      </c>
      <c r="G67" s="565">
        <v>0</v>
      </c>
      <c r="H67" s="565">
        <v>0</v>
      </c>
      <c r="I67" s="100">
        <f t="shared" si="14"/>
        <v>0</v>
      </c>
      <c r="J67" s="571"/>
      <c r="K67" s="571"/>
      <c r="L67" s="571"/>
      <c r="M67" s="571"/>
      <c r="N67" s="571"/>
      <c r="O67" s="571"/>
      <c r="P67" s="571"/>
      <c r="Q67" s="571"/>
      <c r="R67" s="571"/>
      <c r="S67" s="571"/>
      <c r="T67" s="571"/>
      <c r="U67" s="571"/>
      <c r="V67" s="571"/>
    </row>
    <row r="68" spans="1:22" s="142" customFormat="1" x14ac:dyDescent="0.2">
      <c r="A68" s="348"/>
      <c r="B68" s="444" t="s">
        <v>261</v>
      </c>
      <c r="C68" s="565">
        <v>0</v>
      </c>
      <c r="D68" s="565">
        <v>0</v>
      </c>
      <c r="E68" s="565">
        <v>0</v>
      </c>
      <c r="F68" s="565">
        <v>0</v>
      </c>
      <c r="G68" s="565">
        <v>0</v>
      </c>
      <c r="H68" s="565">
        <v>0</v>
      </c>
      <c r="I68" s="100">
        <f t="shared" si="14"/>
        <v>0</v>
      </c>
      <c r="J68" s="571"/>
      <c r="K68" s="571"/>
      <c r="L68" s="571"/>
      <c r="M68" s="571"/>
      <c r="N68" s="571"/>
      <c r="O68" s="571"/>
      <c r="P68" s="571"/>
      <c r="Q68" s="571"/>
      <c r="R68" s="571"/>
      <c r="S68" s="571"/>
      <c r="T68" s="571"/>
      <c r="U68" s="571"/>
      <c r="V68" s="571"/>
    </row>
    <row r="69" spans="1:22" s="142" customFormat="1" x14ac:dyDescent="0.2">
      <c r="A69" s="348"/>
      <c r="B69" s="348" t="s">
        <v>25</v>
      </c>
      <c r="C69" s="565">
        <f t="shared" ref="C69:H69" si="23">+C70+C73</f>
        <v>0</v>
      </c>
      <c r="D69" s="565">
        <f t="shared" si="23"/>
        <v>0</v>
      </c>
      <c r="E69" s="565">
        <f t="shared" si="23"/>
        <v>0</v>
      </c>
      <c r="F69" s="565">
        <f t="shared" si="23"/>
        <v>0</v>
      </c>
      <c r="G69" s="565">
        <f t="shared" si="23"/>
        <v>0</v>
      </c>
      <c r="H69" s="565">
        <f t="shared" si="23"/>
        <v>0</v>
      </c>
      <c r="I69" s="100">
        <f t="shared" si="14"/>
        <v>0</v>
      </c>
      <c r="J69" s="571"/>
      <c r="K69" s="571"/>
      <c r="L69" s="571"/>
      <c r="M69" s="571"/>
      <c r="N69" s="571"/>
      <c r="O69" s="571"/>
      <c r="P69" s="571"/>
      <c r="Q69" s="571"/>
      <c r="R69" s="571"/>
      <c r="S69" s="571"/>
      <c r="T69" s="571"/>
      <c r="U69" s="571"/>
      <c r="V69" s="571"/>
    </row>
    <row r="70" spans="1:22" s="142" customFormat="1" x14ac:dyDescent="0.2">
      <c r="A70" s="348"/>
      <c r="B70" s="444" t="s">
        <v>260</v>
      </c>
      <c r="C70" s="565">
        <f t="shared" ref="C70:H70" si="24">+C71+C72</f>
        <v>0</v>
      </c>
      <c r="D70" s="565">
        <f t="shared" si="24"/>
        <v>0</v>
      </c>
      <c r="E70" s="565">
        <f t="shared" si="24"/>
        <v>0</v>
      </c>
      <c r="F70" s="565">
        <f t="shared" si="24"/>
        <v>0</v>
      </c>
      <c r="G70" s="565">
        <f t="shared" si="24"/>
        <v>0</v>
      </c>
      <c r="H70" s="565">
        <f t="shared" si="24"/>
        <v>0</v>
      </c>
      <c r="I70" s="100">
        <f t="shared" si="14"/>
        <v>0</v>
      </c>
      <c r="J70" s="571"/>
      <c r="K70" s="571"/>
      <c r="L70" s="571"/>
      <c r="M70" s="571"/>
      <c r="N70" s="571"/>
      <c r="O70" s="571"/>
      <c r="P70" s="571"/>
      <c r="Q70" s="571"/>
      <c r="R70" s="571"/>
      <c r="S70" s="571"/>
      <c r="T70" s="571"/>
      <c r="U70" s="571"/>
      <c r="V70" s="571"/>
    </row>
    <row r="71" spans="1:22" s="142" customFormat="1" x14ac:dyDescent="0.2">
      <c r="A71" s="348"/>
      <c r="B71" s="445" t="s">
        <v>262</v>
      </c>
      <c r="C71" s="565">
        <v>0</v>
      </c>
      <c r="D71" s="565">
        <v>0</v>
      </c>
      <c r="E71" s="565">
        <v>0</v>
      </c>
      <c r="F71" s="565">
        <v>0</v>
      </c>
      <c r="G71" s="565">
        <v>0</v>
      </c>
      <c r="H71" s="565">
        <v>0</v>
      </c>
      <c r="I71" s="100">
        <f t="shared" si="14"/>
        <v>0</v>
      </c>
      <c r="J71" s="571"/>
      <c r="K71" s="571"/>
      <c r="L71" s="571"/>
      <c r="M71" s="571"/>
      <c r="N71" s="571"/>
      <c r="O71" s="571"/>
      <c r="P71" s="571"/>
      <c r="Q71" s="571"/>
      <c r="R71" s="571"/>
      <c r="S71" s="571"/>
      <c r="T71" s="571"/>
      <c r="U71" s="571"/>
      <c r="V71" s="571"/>
    </row>
    <row r="72" spans="1:22" s="142" customFormat="1" x14ac:dyDescent="0.2">
      <c r="A72" s="348"/>
      <c r="B72" s="446" t="s">
        <v>263</v>
      </c>
      <c r="C72" s="565">
        <v>0</v>
      </c>
      <c r="D72" s="565">
        <v>0</v>
      </c>
      <c r="E72" s="565">
        <v>0</v>
      </c>
      <c r="F72" s="565">
        <v>0</v>
      </c>
      <c r="G72" s="565">
        <v>0</v>
      </c>
      <c r="H72" s="565">
        <v>0</v>
      </c>
      <c r="I72" s="100">
        <f t="shared" si="14"/>
        <v>0</v>
      </c>
      <c r="J72" s="571"/>
      <c r="K72" s="571"/>
      <c r="L72" s="571"/>
      <c r="M72" s="571"/>
      <c r="N72" s="571"/>
      <c r="O72" s="571"/>
      <c r="P72" s="571"/>
      <c r="Q72" s="571"/>
      <c r="R72" s="571"/>
      <c r="S72" s="571"/>
      <c r="T72" s="571"/>
      <c r="U72" s="571"/>
      <c r="V72" s="571"/>
    </row>
    <row r="73" spans="1:22" s="142" customFormat="1" x14ac:dyDescent="0.2">
      <c r="A73" s="348"/>
      <c r="B73" s="444" t="s">
        <v>261</v>
      </c>
      <c r="C73" s="565">
        <f t="shared" ref="C73:H73" si="25">+C74+C75</f>
        <v>0</v>
      </c>
      <c r="D73" s="565">
        <f t="shared" si="25"/>
        <v>0</v>
      </c>
      <c r="E73" s="565">
        <f t="shared" si="25"/>
        <v>0</v>
      </c>
      <c r="F73" s="565">
        <f t="shared" si="25"/>
        <v>0</v>
      </c>
      <c r="G73" s="565">
        <f t="shared" si="25"/>
        <v>0</v>
      </c>
      <c r="H73" s="565">
        <f t="shared" si="25"/>
        <v>0</v>
      </c>
      <c r="I73" s="100">
        <f t="shared" si="14"/>
        <v>0</v>
      </c>
      <c r="J73" s="571"/>
      <c r="K73" s="571"/>
      <c r="L73" s="571"/>
      <c r="M73" s="571"/>
      <c r="N73" s="571"/>
      <c r="O73" s="571"/>
      <c r="P73" s="571"/>
      <c r="Q73" s="571"/>
      <c r="R73" s="571"/>
      <c r="S73" s="571"/>
      <c r="T73" s="571"/>
      <c r="U73" s="571"/>
      <c r="V73" s="571"/>
    </row>
    <row r="74" spans="1:22" s="142" customFormat="1" x14ac:dyDescent="0.2">
      <c r="A74" s="348"/>
      <c r="B74" s="445" t="s">
        <v>262</v>
      </c>
      <c r="C74" s="565">
        <v>0</v>
      </c>
      <c r="D74" s="565">
        <v>0</v>
      </c>
      <c r="E74" s="565">
        <v>0</v>
      </c>
      <c r="F74" s="565">
        <v>0</v>
      </c>
      <c r="G74" s="565">
        <v>0</v>
      </c>
      <c r="H74" s="565">
        <v>0</v>
      </c>
      <c r="I74" s="100">
        <f t="shared" si="14"/>
        <v>0</v>
      </c>
      <c r="J74" s="571"/>
      <c r="K74" s="571"/>
      <c r="L74" s="571"/>
      <c r="M74" s="571"/>
      <c r="N74" s="571"/>
      <c r="O74" s="571"/>
      <c r="P74" s="571"/>
      <c r="Q74" s="571"/>
      <c r="R74" s="571"/>
      <c r="S74" s="571"/>
      <c r="T74" s="571"/>
      <c r="U74" s="571"/>
      <c r="V74" s="571"/>
    </row>
    <row r="75" spans="1:22" s="142" customFormat="1" x14ac:dyDescent="0.2">
      <c r="A75" s="348"/>
      <c r="B75" s="446" t="s">
        <v>263</v>
      </c>
      <c r="C75" s="565">
        <v>0</v>
      </c>
      <c r="D75" s="565">
        <v>0</v>
      </c>
      <c r="E75" s="565">
        <v>0</v>
      </c>
      <c r="F75" s="565">
        <v>0</v>
      </c>
      <c r="G75" s="565">
        <v>0</v>
      </c>
      <c r="H75" s="565">
        <v>0</v>
      </c>
      <c r="I75" s="100">
        <f t="shared" si="14"/>
        <v>0</v>
      </c>
      <c r="J75" s="571"/>
      <c r="K75" s="571"/>
      <c r="L75" s="571"/>
      <c r="M75" s="571"/>
      <c r="N75" s="571"/>
      <c r="O75" s="571"/>
      <c r="P75" s="571"/>
      <c r="Q75" s="571"/>
      <c r="R75" s="571"/>
      <c r="S75" s="571"/>
      <c r="T75" s="571"/>
      <c r="U75" s="571"/>
      <c r="V75" s="571"/>
    </row>
    <row r="76" spans="1:22" s="142" customFormat="1" x14ac:dyDescent="0.2">
      <c r="A76" s="348"/>
      <c r="B76" s="348" t="s">
        <v>26</v>
      </c>
      <c r="C76" s="565">
        <f t="shared" ref="C76:H76" si="26">+C77+C78</f>
        <v>0</v>
      </c>
      <c r="D76" s="565">
        <f t="shared" si="26"/>
        <v>0</v>
      </c>
      <c r="E76" s="565">
        <f t="shared" si="26"/>
        <v>0</v>
      </c>
      <c r="F76" s="565">
        <f t="shared" si="26"/>
        <v>0</v>
      </c>
      <c r="G76" s="565">
        <f t="shared" si="26"/>
        <v>0</v>
      </c>
      <c r="H76" s="565">
        <f t="shared" si="26"/>
        <v>0</v>
      </c>
      <c r="I76" s="100">
        <f t="shared" si="14"/>
        <v>0</v>
      </c>
      <c r="J76" s="571"/>
      <c r="K76" s="571"/>
      <c r="L76" s="571"/>
      <c r="M76" s="571"/>
      <c r="N76" s="571"/>
      <c r="O76" s="571"/>
      <c r="P76" s="571"/>
      <c r="Q76" s="571"/>
      <c r="R76" s="571"/>
      <c r="S76" s="571"/>
      <c r="T76" s="571"/>
      <c r="U76" s="571"/>
      <c r="V76" s="571"/>
    </row>
    <row r="77" spans="1:22" s="142" customFormat="1" x14ac:dyDescent="0.2">
      <c r="A77" s="348"/>
      <c r="B77" s="444" t="s">
        <v>260</v>
      </c>
      <c r="C77" s="565">
        <v>0</v>
      </c>
      <c r="D77" s="565">
        <v>0</v>
      </c>
      <c r="E77" s="565">
        <v>0</v>
      </c>
      <c r="F77" s="565">
        <v>0</v>
      </c>
      <c r="G77" s="565">
        <v>0</v>
      </c>
      <c r="H77" s="565">
        <v>0</v>
      </c>
      <c r="I77" s="100">
        <f t="shared" si="14"/>
        <v>0</v>
      </c>
      <c r="J77" s="571"/>
      <c r="K77" s="571"/>
      <c r="L77" s="571"/>
      <c r="M77" s="571"/>
      <c r="N77" s="571"/>
      <c r="O77" s="571"/>
      <c r="P77" s="571"/>
      <c r="Q77" s="571"/>
      <c r="R77" s="571"/>
      <c r="S77" s="571"/>
      <c r="T77" s="571"/>
      <c r="U77" s="571"/>
      <c r="V77" s="571"/>
    </row>
    <row r="78" spans="1:22" s="142" customFormat="1" x14ac:dyDescent="0.2">
      <c r="A78" s="348"/>
      <c r="B78" s="444" t="s">
        <v>261</v>
      </c>
      <c r="C78" s="565">
        <v>0</v>
      </c>
      <c r="D78" s="565">
        <v>0</v>
      </c>
      <c r="E78" s="565">
        <v>0</v>
      </c>
      <c r="F78" s="565">
        <v>0</v>
      </c>
      <c r="G78" s="565">
        <v>0</v>
      </c>
      <c r="H78" s="565">
        <v>0</v>
      </c>
      <c r="I78" s="100">
        <f t="shared" si="14"/>
        <v>0</v>
      </c>
      <c r="J78" s="571"/>
      <c r="K78" s="571"/>
      <c r="L78" s="571"/>
      <c r="M78" s="571"/>
      <c r="N78" s="571"/>
      <c r="O78" s="571"/>
      <c r="P78" s="571"/>
      <c r="Q78" s="571"/>
      <c r="R78" s="571"/>
      <c r="S78" s="571"/>
      <c r="T78" s="571"/>
      <c r="U78" s="571"/>
      <c r="V78" s="571"/>
    </row>
    <row r="79" spans="1:22" s="142" customFormat="1" x14ac:dyDescent="0.2">
      <c r="A79" s="348"/>
      <c r="B79" s="348" t="s">
        <v>27</v>
      </c>
      <c r="C79" s="565">
        <f t="shared" ref="C79:H79" si="27">+C80+C81</f>
        <v>0</v>
      </c>
      <c r="D79" s="565">
        <f t="shared" si="27"/>
        <v>0</v>
      </c>
      <c r="E79" s="565">
        <f t="shared" si="27"/>
        <v>0</v>
      </c>
      <c r="F79" s="565">
        <f t="shared" si="27"/>
        <v>0</v>
      </c>
      <c r="G79" s="565">
        <f t="shared" si="27"/>
        <v>0</v>
      </c>
      <c r="H79" s="565">
        <f t="shared" si="27"/>
        <v>0</v>
      </c>
      <c r="I79" s="100">
        <f t="shared" si="14"/>
        <v>0</v>
      </c>
      <c r="J79" s="571"/>
      <c r="K79" s="571"/>
      <c r="L79" s="571"/>
      <c r="M79" s="571"/>
      <c r="N79" s="571"/>
      <c r="O79" s="571"/>
      <c r="P79" s="571"/>
      <c r="Q79" s="571"/>
      <c r="R79" s="571"/>
      <c r="S79" s="571"/>
      <c r="T79" s="571"/>
      <c r="U79" s="571"/>
      <c r="V79" s="571"/>
    </row>
    <row r="80" spans="1:22" s="142" customFormat="1" x14ac:dyDescent="0.2">
      <c r="A80" s="348"/>
      <c r="B80" s="444" t="s">
        <v>260</v>
      </c>
      <c r="C80" s="565">
        <v>0</v>
      </c>
      <c r="D80" s="565">
        <v>0</v>
      </c>
      <c r="E80" s="565">
        <v>0</v>
      </c>
      <c r="F80" s="565">
        <v>0</v>
      </c>
      <c r="G80" s="565">
        <v>0</v>
      </c>
      <c r="H80" s="565">
        <v>0</v>
      </c>
      <c r="I80" s="100">
        <f t="shared" ref="I80:I81" si="28">SUM(C80:H80)</f>
        <v>0</v>
      </c>
      <c r="J80" s="571"/>
      <c r="K80" s="571"/>
      <c r="L80" s="571"/>
      <c r="M80" s="571"/>
      <c r="N80" s="571"/>
      <c r="O80" s="571"/>
      <c r="P80" s="571"/>
      <c r="Q80" s="571"/>
      <c r="R80" s="571"/>
      <c r="S80" s="571"/>
      <c r="T80" s="571"/>
      <c r="U80" s="571"/>
      <c r="V80" s="571"/>
    </row>
    <row r="81" spans="1:22" s="142" customFormat="1" x14ac:dyDescent="0.2">
      <c r="A81" s="348"/>
      <c r="B81" s="449" t="s">
        <v>261</v>
      </c>
      <c r="C81" s="565">
        <v>0</v>
      </c>
      <c r="D81" s="565">
        <v>0</v>
      </c>
      <c r="E81" s="565">
        <v>0</v>
      </c>
      <c r="F81" s="565">
        <v>0</v>
      </c>
      <c r="G81" s="565">
        <v>0</v>
      </c>
      <c r="H81" s="565">
        <v>0</v>
      </c>
      <c r="I81" s="100">
        <f t="shared" si="28"/>
        <v>0</v>
      </c>
      <c r="J81" s="571"/>
      <c r="K81" s="571"/>
      <c r="L81" s="571"/>
      <c r="M81" s="571"/>
      <c r="N81" s="571"/>
      <c r="O81" s="571"/>
      <c r="P81" s="571"/>
      <c r="Q81" s="571"/>
      <c r="R81" s="571"/>
      <c r="S81" s="571"/>
      <c r="T81" s="571"/>
      <c r="U81" s="571"/>
      <c r="V81" s="571"/>
    </row>
    <row r="82" spans="1:22" s="142" customFormat="1" x14ac:dyDescent="0.2">
      <c r="A82" s="348"/>
      <c r="B82" s="450" t="s">
        <v>28</v>
      </c>
      <c r="C82" s="450">
        <v>0</v>
      </c>
      <c r="D82" s="450">
        <v>0</v>
      </c>
      <c r="E82" s="450">
        <v>0</v>
      </c>
      <c r="F82" s="450">
        <v>0</v>
      </c>
      <c r="G82" s="450">
        <v>0</v>
      </c>
      <c r="H82" s="450">
        <v>0</v>
      </c>
      <c r="I82" s="99">
        <v>0</v>
      </c>
      <c r="J82" s="571"/>
      <c r="K82" s="571"/>
      <c r="L82" s="571"/>
      <c r="M82" s="571"/>
      <c r="N82" s="571"/>
      <c r="O82" s="571"/>
      <c r="P82" s="571"/>
      <c r="Q82" s="571"/>
      <c r="R82" s="571"/>
      <c r="S82" s="571"/>
      <c r="T82" s="571"/>
      <c r="U82" s="571"/>
      <c r="V82" s="571"/>
    </row>
    <row r="83" spans="1:22" s="142" customFormat="1" x14ac:dyDescent="0.2">
      <c r="A83" s="348"/>
      <c r="B83" s="450" t="s">
        <v>610</v>
      </c>
      <c r="C83" s="451">
        <v>0</v>
      </c>
      <c r="D83" s="451">
        <v>0</v>
      </c>
      <c r="E83" s="451">
        <v>0</v>
      </c>
      <c r="F83" s="451">
        <v>0</v>
      </c>
      <c r="G83" s="451">
        <v>0</v>
      </c>
      <c r="H83" s="451">
        <v>0</v>
      </c>
      <c r="I83" s="99">
        <v>0</v>
      </c>
      <c r="J83" s="571"/>
      <c r="K83" s="571"/>
      <c r="L83" s="571"/>
      <c r="M83" s="571"/>
      <c r="N83" s="571"/>
      <c r="O83" s="571"/>
      <c r="P83" s="571"/>
      <c r="Q83" s="571"/>
      <c r="R83" s="571"/>
      <c r="S83" s="571"/>
      <c r="T83" s="571"/>
      <c r="U83" s="571"/>
      <c r="V83" s="571"/>
    </row>
    <row r="84" spans="1:22" s="142" customFormat="1" x14ac:dyDescent="0.2">
      <c r="A84" s="348"/>
      <c r="B84" s="425" t="s">
        <v>480</v>
      </c>
      <c r="C84" s="451">
        <v>0</v>
      </c>
      <c r="D84" s="451">
        <v>0</v>
      </c>
      <c r="E84" s="451">
        <v>0</v>
      </c>
      <c r="F84" s="451">
        <v>0</v>
      </c>
      <c r="G84" s="451">
        <v>0</v>
      </c>
      <c r="H84" s="451">
        <v>0</v>
      </c>
      <c r="I84" s="99">
        <v>0</v>
      </c>
      <c r="J84" s="571"/>
      <c r="K84" s="571"/>
      <c r="L84" s="571"/>
      <c r="M84" s="571"/>
      <c r="N84" s="571"/>
      <c r="O84" s="571"/>
      <c r="P84" s="571"/>
      <c r="Q84" s="571"/>
      <c r="R84" s="571"/>
      <c r="S84" s="571"/>
      <c r="T84" s="571"/>
      <c r="U84" s="571"/>
      <c r="V84" s="571"/>
    </row>
    <row r="85" spans="1:22" s="142" customFormat="1" x14ac:dyDescent="0.2">
      <c r="A85" s="348"/>
      <c r="B85" s="425" t="s">
        <v>489</v>
      </c>
      <c r="C85" s="451">
        <v>0</v>
      </c>
      <c r="D85" s="451">
        <v>0</v>
      </c>
      <c r="E85" s="451">
        <v>0</v>
      </c>
      <c r="F85" s="451">
        <v>0</v>
      </c>
      <c r="G85" s="451">
        <v>0</v>
      </c>
      <c r="H85" s="451">
        <v>0</v>
      </c>
      <c r="I85" s="99">
        <v>0</v>
      </c>
      <c r="J85" s="571"/>
      <c r="K85" s="571"/>
      <c r="L85" s="571"/>
      <c r="M85" s="571"/>
      <c r="N85" s="571"/>
      <c r="O85" s="571"/>
      <c r="P85" s="571"/>
      <c r="Q85" s="571"/>
      <c r="R85" s="571"/>
      <c r="S85" s="571"/>
      <c r="T85" s="571"/>
      <c r="U85" s="571"/>
      <c r="V85" s="571"/>
    </row>
    <row r="86" spans="1:22" s="142" customFormat="1" x14ac:dyDescent="0.2">
      <c r="A86" s="348"/>
      <c r="B86" s="450" t="s">
        <v>481</v>
      </c>
      <c r="C86" s="451">
        <v>0</v>
      </c>
      <c r="D86" s="451">
        <v>0</v>
      </c>
      <c r="E86" s="451">
        <v>0</v>
      </c>
      <c r="F86" s="451">
        <v>0</v>
      </c>
      <c r="G86" s="451">
        <v>0</v>
      </c>
      <c r="H86" s="451">
        <v>0</v>
      </c>
      <c r="I86" s="99">
        <v>0</v>
      </c>
      <c r="J86" s="571"/>
      <c r="K86" s="571"/>
      <c r="L86" s="571"/>
      <c r="M86" s="571"/>
      <c r="N86" s="571"/>
      <c r="O86" s="571"/>
      <c r="P86" s="571"/>
      <c r="Q86" s="571"/>
      <c r="R86" s="571"/>
      <c r="S86" s="571"/>
      <c r="T86" s="571"/>
      <c r="U86" s="571"/>
      <c r="V86" s="571"/>
    </row>
    <row r="87" spans="1:22" s="142" customFormat="1" x14ac:dyDescent="0.2">
      <c r="A87" s="348"/>
      <c r="B87" s="425" t="s">
        <v>611</v>
      </c>
      <c r="C87" s="451">
        <v>0</v>
      </c>
      <c r="D87" s="451">
        <v>0</v>
      </c>
      <c r="E87" s="451">
        <v>0</v>
      </c>
      <c r="F87" s="451">
        <v>0</v>
      </c>
      <c r="G87" s="451">
        <v>0</v>
      </c>
      <c r="H87" s="451">
        <v>0</v>
      </c>
      <c r="I87" s="99">
        <v>0</v>
      </c>
      <c r="J87" s="571"/>
      <c r="K87" s="571"/>
      <c r="L87" s="571"/>
      <c r="M87" s="571"/>
      <c r="N87" s="571"/>
      <c r="O87" s="571"/>
      <c r="P87" s="571"/>
      <c r="Q87" s="571"/>
      <c r="R87" s="571"/>
      <c r="S87" s="571"/>
      <c r="T87" s="571"/>
      <c r="U87" s="571"/>
      <c r="V87" s="571"/>
    </row>
    <row r="88" spans="1:22" s="142" customFormat="1" x14ac:dyDescent="0.2">
      <c r="A88" s="348"/>
      <c r="B88" s="450" t="s">
        <v>491</v>
      </c>
      <c r="C88" s="451">
        <v>0</v>
      </c>
      <c r="D88" s="451">
        <v>0</v>
      </c>
      <c r="E88" s="451">
        <v>0</v>
      </c>
      <c r="F88" s="451">
        <v>0</v>
      </c>
      <c r="G88" s="451">
        <v>0</v>
      </c>
      <c r="H88" s="451">
        <v>0</v>
      </c>
      <c r="I88" s="99">
        <v>0</v>
      </c>
      <c r="J88" s="571"/>
      <c r="K88" s="571"/>
      <c r="L88" s="571"/>
      <c r="M88" s="571"/>
      <c r="N88" s="571"/>
      <c r="O88" s="571"/>
      <c r="P88" s="571"/>
      <c r="Q88" s="571"/>
      <c r="R88" s="571"/>
      <c r="S88" s="571"/>
      <c r="T88" s="571"/>
      <c r="U88" s="571"/>
      <c r="V88" s="571"/>
    </row>
    <row r="89" spans="1:22" s="142" customFormat="1" x14ac:dyDescent="0.2">
      <c r="A89" s="348"/>
      <c r="B89" s="450" t="s">
        <v>647</v>
      </c>
      <c r="C89" s="451">
        <v>0</v>
      </c>
      <c r="D89" s="451">
        <v>0</v>
      </c>
      <c r="E89" s="451">
        <v>0</v>
      </c>
      <c r="F89" s="451">
        <v>0</v>
      </c>
      <c r="G89" s="451">
        <v>0</v>
      </c>
      <c r="H89" s="451">
        <v>0</v>
      </c>
      <c r="I89" s="99">
        <v>0</v>
      </c>
      <c r="J89" s="571"/>
      <c r="K89" s="571"/>
      <c r="L89" s="571"/>
      <c r="M89" s="571"/>
      <c r="N89" s="571"/>
      <c r="O89" s="571"/>
      <c r="P89" s="571"/>
      <c r="Q89" s="571"/>
      <c r="R89" s="571"/>
      <c r="S89" s="571"/>
      <c r="T89" s="571"/>
      <c r="U89" s="571"/>
      <c r="V89" s="571"/>
    </row>
    <row r="90" spans="1:22" s="142" customFormat="1" x14ac:dyDescent="0.2">
      <c r="A90" s="348"/>
      <c r="B90" s="425" t="s">
        <v>482</v>
      </c>
      <c r="C90" s="451">
        <v>0</v>
      </c>
      <c r="D90" s="451">
        <v>0</v>
      </c>
      <c r="E90" s="451">
        <v>0</v>
      </c>
      <c r="F90" s="451">
        <v>0</v>
      </c>
      <c r="G90" s="451">
        <v>0</v>
      </c>
      <c r="H90" s="451">
        <v>0</v>
      </c>
      <c r="I90" s="99">
        <v>0</v>
      </c>
      <c r="J90" s="571"/>
      <c r="K90" s="571"/>
      <c r="L90" s="571"/>
      <c r="M90" s="571"/>
      <c r="N90" s="571"/>
      <c r="O90" s="571"/>
      <c r="P90" s="571"/>
      <c r="Q90" s="571"/>
      <c r="R90" s="571"/>
      <c r="S90" s="571"/>
      <c r="T90" s="571"/>
      <c r="U90" s="571"/>
      <c r="V90" s="571"/>
    </row>
    <row r="91" spans="1:22" s="142" customFormat="1" x14ac:dyDescent="0.2">
      <c r="A91" s="348"/>
      <c r="B91" s="450" t="s">
        <v>483</v>
      </c>
      <c r="C91" s="451">
        <v>0</v>
      </c>
      <c r="D91" s="451">
        <v>0</v>
      </c>
      <c r="E91" s="451">
        <v>0</v>
      </c>
      <c r="F91" s="451">
        <v>0</v>
      </c>
      <c r="G91" s="451">
        <v>0</v>
      </c>
      <c r="H91" s="451">
        <v>0</v>
      </c>
      <c r="I91" s="99">
        <v>0</v>
      </c>
      <c r="J91" s="571"/>
      <c r="K91" s="571"/>
      <c r="L91" s="571"/>
      <c r="M91" s="571"/>
      <c r="N91" s="571"/>
      <c r="O91" s="571"/>
      <c r="P91" s="571"/>
      <c r="Q91" s="571"/>
      <c r="R91" s="571"/>
      <c r="S91" s="571"/>
      <c r="T91" s="571"/>
      <c r="U91" s="571"/>
      <c r="V91" s="571"/>
    </row>
    <row r="92" spans="1:22" s="142" customFormat="1" x14ac:dyDescent="0.2">
      <c r="A92" s="348"/>
      <c r="B92" s="425" t="s">
        <v>710</v>
      </c>
      <c r="C92" s="451">
        <v>0</v>
      </c>
      <c r="D92" s="451">
        <v>0</v>
      </c>
      <c r="E92" s="451">
        <v>0</v>
      </c>
      <c r="F92" s="451">
        <v>0</v>
      </c>
      <c r="G92" s="451">
        <v>0</v>
      </c>
      <c r="H92" s="451">
        <v>0</v>
      </c>
      <c r="I92" s="99">
        <v>0</v>
      </c>
      <c r="J92" s="571"/>
      <c r="K92" s="571"/>
      <c r="L92" s="571"/>
      <c r="M92" s="571"/>
      <c r="N92" s="571"/>
      <c r="O92" s="571"/>
      <c r="P92" s="571"/>
      <c r="Q92" s="571"/>
      <c r="R92" s="571"/>
      <c r="S92" s="571"/>
      <c r="T92" s="571"/>
      <c r="U92" s="571"/>
      <c r="V92" s="571"/>
    </row>
    <row r="93" spans="1:22" s="142" customFormat="1" x14ac:dyDescent="0.2">
      <c r="A93" s="348"/>
      <c r="B93" s="425" t="s">
        <v>593</v>
      </c>
      <c r="C93" s="451">
        <v>0</v>
      </c>
      <c r="D93" s="451">
        <v>0</v>
      </c>
      <c r="E93" s="451">
        <v>0</v>
      </c>
      <c r="F93" s="451">
        <v>0</v>
      </c>
      <c r="G93" s="451">
        <v>0</v>
      </c>
      <c r="H93" s="451">
        <v>0</v>
      </c>
      <c r="I93" s="99">
        <v>0</v>
      </c>
      <c r="J93" s="571"/>
      <c r="K93" s="571"/>
      <c r="L93" s="571"/>
      <c r="M93" s="571"/>
      <c r="N93" s="571"/>
      <c r="O93" s="571"/>
      <c r="P93" s="571"/>
      <c r="Q93" s="571"/>
      <c r="R93" s="571"/>
      <c r="S93" s="571"/>
      <c r="T93" s="571"/>
      <c r="U93" s="571"/>
      <c r="V93" s="571"/>
    </row>
    <row r="94" spans="1:22" s="142" customFormat="1" x14ac:dyDescent="0.2">
      <c r="A94" s="348"/>
      <c r="B94" s="450" t="s">
        <v>594</v>
      </c>
      <c r="C94" s="451">
        <v>0</v>
      </c>
      <c r="D94" s="451">
        <v>0</v>
      </c>
      <c r="E94" s="451">
        <v>0</v>
      </c>
      <c r="F94" s="451">
        <v>0</v>
      </c>
      <c r="G94" s="451">
        <v>0</v>
      </c>
      <c r="H94" s="451">
        <v>0</v>
      </c>
      <c r="I94" s="99">
        <v>0</v>
      </c>
      <c r="J94" s="571"/>
      <c r="K94" s="571"/>
      <c r="L94" s="571"/>
      <c r="M94" s="571"/>
      <c r="N94" s="571"/>
      <c r="O94" s="571"/>
      <c r="P94" s="571"/>
      <c r="Q94" s="571"/>
      <c r="R94" s="571"/>
      <c r="S94" s="571"/>
      <c r="T94" s="571"/>
      <c r="U94" s="571"/>
      <c r="V94" s="571"/>
    </row>
    <row r="95" spans="1:22" s="142" customFormat="1" x14ac:dyDescent="0.2">
      <c r="A95" s="348"/>
      <c r="B95" s="450" t="s">
        <v>711</v>
      </c>
      <c r="C95" s="451">
        <v>0</v>
      </c>
      <c r="D95" s="451">
        <v>0</v>
      </c>
      <c r="E95" s="451">
        <v>0</v>
      </c>
      <c r="F95" s="451">
        <v>0</v>
      </c>
      <c r="G95" s="451">
        <v>0</v>
      </c>
      <c r="H95" s="451">
        <v>0</v>
      </c>
      <c r="I95" s="99">
        <v>0</v>
      </c>
      <c r="J95" s="571"/>
      <c r="K95" s="571"/>
      <c r="L95" s="571"/>
      <c r="M95" s="571"/>
      <c r="N95" s="571"/>
      <c r="O95" s="571"/>
      <c r="P95" s="571"/>
      <c r="Q95" s="571"/>
      <c r="R95" s="571"/>
      <c r="S95" s="571"/>
      <c r="T95" s="571"/>
      <c r="U95" s="571"/>
      <c r="V95" s="571"/>
    </row>
    <row r="96" spans="1:22" s="142" customFormat="1" x14ac:dyDescent="0.2">
      <c r="A96" s="348"/>
      <c r="B96" s="450" t="s">
        <v>712</v>
      </c>
      <c r="C96" s="451">
        <v>0</v>
      </c>
      <c r="D96" s="451">
        <v>0</v>
      </c>
      <c r="E96" s="451">
        <v>0</v>
      </c>
      <c r="F96" s="451">
        <v>0</v>
      </c>
      <c r="G96" s="451">
        <v>0</v>
      </c>
      <c r="H96" s="451">
        <v>0</v>
      </c>
      <c r="I96" s="99">
        <v>0</v>
      </c>
      <c r="J96" s="571"/>
      <c r="K96" s="571"/>
      <c r="L96" s="571"/>
      <c r="M96" s="571"/>
      <c r="N96" s="571"/>
      <c r="O96" s="571"/>
      <c r="P96" s="571"/>
      <c r="Q96" s="571"/>
      <c r="R96" s="571"/>
      <c r="S96" s="571"/>
      <c r="T96" s="571"/>
      <c r="U96" s="571"/>
      <c r="V96" s="571"/>
    </row>
    <row r="97" spans="1:22" s="142" customFormat="1" x14ac:dyDescent="0.2">
      <c r="A97" s="348"/>
      <c r="B97" s="450" t="s">
        <v>648</v>
      </c>
      <c r="C97" s="451">
        <v>0</v>
      </c>
      <c r="D97" s="451">
        <v>0</v>
      </c>
      <c r="E97" s="451">
        <v>0</v>
      </c>
      <c r="F97" s="451">
        <v>0</v>
      </c>
      <c r="G97" s="451">
        <v>0</v>
      </c>
      <c r="H97" s="451">
        <v>0</v>
      </c>
      <c r="I97" s="99">
        <v>0</v>
      </c>
      <c r="J97" s="571"/>
      <c r="K97" s="571"/>
      <c r="L97" s="571"/>
      <c r="M97" s="571"/>
      <c r="N97" s="571"/>
      <c r="O97" s="571"/>
      <c r="P97" s="571"/>
      <c r="Q97" s="571"/>
      <c r="R97" s="571"/>
      <c r="S97" s="571"/>
      <c r="T97" s="571"/>
      <c r="U97" s="571"/>
      <c r="V97" s="571"/>
    </row>
    <row r="98" spans="1:22" s="142" customFormat="1" x14ac:dyDescent="0.2">
      <c r="A98" s="348"/>
      <c r="B98" s="450" t="s">
        <v>643</v>
      </c>
      <c r="C98" s="451">
        <v>0</v>
      </c>
      <c r="D98" s="451">
        <v>0</v>
      </c>
      <c r="E98" s="451">
        <v>0</v>
      </c>
      <c r="F98" s="451">
        <v>0</v>
      </c>
      <c r="G98" s="451">
        <v>0</v>
      </c>
      <c r="H98" s="451">
        <v>0</v>
      </c>
      <c r="I98" s="99">
        <v>0</v>
      </c>
      <c r="J98" s="571"/>
      <c r="K98" s="571"/>
      <c r="L98" s="571"/>
      <c r="M98" s="571"/>
      <c r="N98" s="571"/>
      <c r="O98" s="571"/>
      <c r="P98" s="571"/>
      <c r="Q98" s="571"/>
      <c r="R98" s="571"/>
      <c r="S98" s="571"/>
      <c r="T98" s="571"/>
      <c r="U98" s="571"/>
      <c r="V98" s="571"/>
    </row>
    <row r="99" spans="1:22" s="142" customFormat="1" x14ac:dyDescent="0.2">
      <c r="A99" s="348"/>
      <c r="B99" s="450" t="s">
        <v>413</v>
      </c>
      <c r="C99" s="114">
        <v>0</v>
      </c>
      <c r="D99" s="114">
        <v>0</v>
      </c>
      <c r="E99" s="114">
        <v>0</v>
      </c>
      <c r="F99" s="114">
        <v>0</v>
      </c>
      <c r="G99" s="114">
        <v>0</v>
      </c>
      <c r="H99" s="114">
        <v>0</v>
      </c>
      <c r="I99" s="99">
        <v>0</v>
      </c>
      <c r="J99" s="571"/>
      <c r="K99" s="571"/>
      <c r="L99" s="571"/>
      <c r="M99" s="571"/>
      <c r="N99" s="571"/>
      <c r="O99" s="571"/>
      <c r="P99" s="571"/>
      <c r="Q99" s="571"/>
      <c r="R99" s="571"/>
      <c r="S99" s="571"/>
      <c r="T99" s="571"/>
      <c r="U99" s="571"/>
      <c r="V99" s="571"/>
    </row>
    <row r="100" spans="1:22" s="142" customFormat="1" x14ac:dyDescent="0.2">
      <c r="A100" s="348"/>
      <c r="B100" s="425" t="s">
        <v>414</v>
      </c>
      <c r="C100" s="99">
        <v>0</v>
      </c>
      <c r="D100" s="99">
        <v>0</v>
      </c>
      <c r="E100" s="99">
        <v>0</v>
      </c>
      <c r="F100" s="99">
        <v>0</v>
      </c>
      <c r="G100" s="99">
        <v>0</v>
      </c>
      <c r="H100" s="99">
        <v>0</v>
      </c>
      <c r="I100" s="99">
        <v>0</v>
      </c>
      <c r="J100" s="571"/>
      <c r="K100" s="571"/>
      <c r="L100" s="571"/>
      <c r="M100" s="571"/>
      <c r="N100" s="571"/>
      <c r="O100" s="571"/>
      <c r="P100" s="571"/>
      <c r="Q100" s="571"/>
      <c r="R100" s="571"/>
      <c r="S100" s="571"/>
      <c r="T100" s="571"/>
      <c r="U100" s="571"/>
      <c r="V100" s="571"/>
    </row>
    <row r="101" spans="1:22" s="142" customFormat="1" x14ac:dyDescent="0.2">
      <c r="A101" s="348"/>
      <c r="B101" s="450" t="s">
        <v>415</v>
      </c>
      <c r="C101" s="99">
        <v>0</v>
      </c>
      <c r="D101" s="99">
        <v>656.12139918993</v>
      </c>
      <c r="E101" s="99">
        <v>0</v>
      </c>
      <c r="F101" s="99">
        <v>0</v>
      </c>
      <c r="G101" s="99">
        <v>0</v>
      </c>
      <c r="H101" s="99">
        <v>0</v>
      </c>
      <c r="I101" s="99">
        <v>656.12139918993</v>
      </c>
      <c r="J101" s="571"/>
      <c r="K101" s="571"/>
      <c r="L101" s="571"/>
      <c r="M101" s="571"/>
      <c r="N101" s="571"/>
      <c r="O101" s="571"/>
      <c r="P101" s="571"/>
      <c r="Q101" s="571"/>
      <c r="R101" s="571"/>
      <c r="S101" s="571"/>
      <c r="T101" s="571"/>
      <c r="U101" s="571"/>
      <c r="V101" s="571"/>
    </row>
    <row r="102" spans="1:22" s="142" customFormat="1" x14ac:dyDescent="0.2">
      <c r="A102" s="348"/>
      <c r="B102" s="425" t="s">
        <v>380</v>
      </c>
      <c r="C102" s="99">
        <v>0</v>
      </c>
      <c r="D102" s="99">
        <v>0</v>
      </c>
      <c r="E102" s="99">
        <v>0</v>
      </c>
      <c r="F102" s="99">
        <v>0</v>
      </c>
      <c r="G102" s="99">
        <v>0</v>
      </c>
      <c r="H102" s="99">
        <v>0</v>
      </c>
      <c r="I102" s="99">
        <v>0</v>
      </c>
      <c r="J102" s="571"/>
      <c r="K102" s="571"/>
      <c r="L102" s="571"/>
      <c r="M102" s="571"/>
      <c r="N102" s="571"/>
      <c r="O102" s="571"/>
      <c r="P102" s="571"/>
      <c r="Q102" s="571"/>
      <c r="R102" s="571"/>
      <c r="S102" s="571"/>
      <c r="T102" s="571"/>
      <c r="U102" s="571"/>
      <c r="V102" s="571"/>
    </row>
    <row r="103" spans="1:22" s="142" customFormat="1" x14ac:dyDescent="0.2">
      <c r="A103" s="348"/>
      <c r="B103" s="450" t="s">
        <v>427</v>
      </c>
      <c r="C103" s="99">
        <v>0</v>
      </c>
      <c r="D103" s="99">
        <v>0</v>
      </c>
      <c r="E103" s="99">
        <v>0</v>
      </c>
      <c r="F103" s="99">
        <v>0</v>
      </c>
      <c r="G103" s="99">
        <v>0</v>
      </c>
      <c r="H103" s="99">
        <v>0</v>
      </c>
      <c r="I103" s="99">
        <v>0</v>
      </c>
      <c r="J103" s="571"/>
      <c r="K103" s="571"/>
      <c r="L103" s="571"/>
      <c r="M103" s="571"/>
      <c r="N103" s="571"/>
      <c r="O103" s="571"/>
      <c r="P103" s="571"/>
      <c r="Q103" s="571"/>
      <c r="R103" s="571"/>
      <c r="S103" s="571"/>
      <c r="T103" s="571"/>
      <c r="U103" s="571"/>
      <c r="V103" s="571"/>
    </row>
    <row r="104" spans="1:22" s="142" customFormat="1" x14ac:dyDescent="0.2">
      <c r="A104" s="348"/>
      <c r="B104" s="450" t="s">
        <v>883</v>
      </c>
      <c r="C104" s="426">
        <v>0</v>
      </c>
      <c r="D104" s="426">
        <v>17.214594076925501</v>
      </c>
      <c r="E104" s="426">
        <v>17.3111053950391</v>
      </c>
      <c r="F104" s="426">
        <v>17.408157791467598</v>
      </c>
      <c r="G104" s="426">
        <v>17.5057542986033</v>
      </c>
      <c r="H104" s="426">
        <v>17.6038979678952</v>
      </c>
      <c r="I104" s="99">
        <v>87.043509529930702</v>
      </c>
      <c r="J104" s="571"/>
      <c r="K104" s="571"/>
      <c r="L104" s="571"/>
      <c r="M104" s="571"/>
      <c r="N104" s="571"/>
      <c r="O104" s="571"/>
      <c r="P104" s="571"/>
      <c r="Q104" s="571"/>
      <c r="R104" s="571"/>
      <c r="S104" s="571"/>
      <c r="T104" s="571"/>
      <c r="U104" s="571"/>
      <c r="V104" s="571"/>
    </row>
    <row r="105" spans="1:22" s="142" customFormat="1" x14ac:dyDescent="0.2">
      <c r="A105" s="565"/>
      <c r="B105" s="425" t="s">
        <v>490</v>
      </c>
      <c r="C105" s="426">
        <v>0</v>
      </c>
      <c r="D105" s="426">
        <v>0</v>
      </c>
      <c r="E105" s="426">
        <v>0</v>
      </c>
      <c r="F105" s="426">
        <v>0</v>
      </c>
      <c r="G105" s="426">
        <v>0</v>
      </c>
      <c r="H105" s="426">
        <v>0</v>
      </c>
      <c r="I105" s="99">
        <v>0</v>
      </c>
      <c r="J105" s="571"/>
      <c r="K105" s="571"/>
      <c r="L105" s="571"/>
      <c r="M105" s="571"/>
      <c r="N105" s="571"/>
      <c r="O105" s="571"/>
      <c r="P105" s="571"/>
      <c r="Q105" s="571"/>
      <c r="R105" s="571"/>
      <c r="S105" s="571"/>
      <c r="T105" s="571"/>
      <c r="U105" s="571"/>
      <c r="V105" s="571"/>
    </row>
    <row r="106" spans="1:22" s="142" customFormat="1" x14ac:dyDescent="0.2">
      <c r="A106" s="565"/>
      <c r="B106" s="450" t="s">
        <v>488</v>
      </c>
      <c r="C106" s="426">
        <v>0</v>
      </c>
      <c r="D106" s="426">
        <v>0</v>
      </c>
      <c r="E106" s="426">
        <v>0</v>
      </c>
      <c r="F106" s="426">
        <v>0</v>
      </c>
      <c r="G106" s="426">
        <v>0</v>
      </c>
      <c r="H106" s="426">
        <v>0</v>
      </c>
      <c r="I106" s="99">
        <v>0</v>
      </c>
      <c r="J106" s="571"/>
      <c r="K106" s="571"/>
      <c r="L106" s="571"/>
      <c r="M106" s="571"/>
      <c r="N106" s="571"/>
      <c r="O106" s="571"/>
      <c r="P106" s="571"/>
      <c r="Q106" s="571"/>
      <c r="R106" s="571"/>
      <c r="S106" s="571"/>
      <c r="T106" s="571"/>
      <c r="U106" s="571"/>
      <c r="V106" s="571"/>
    </row>
    <row r="107" spans="1:22" s="142" customFormat="1" x14ac:dyDescent="0.2">
      <c r="A107" s="565"/>
      <c r="B107" s="450" t="s">
        <v>958</v>
      </c>
      <c r="C107" s="426">
        <v>0</v>
      </c>
      <c r="D107" s="426">
        <v>0</v>
      </c>
      <c r="E107" s="426">
        <v>0</v>
      </c>
      <c r="F107" s="426">
        <v>0</v>
      </c>
      <c r="G107" s="426">
        <v>0</v>
      </c>
      <c r="H107" s="426">
        <v>0</v>
      </c>
      <c r="I107" s="99">
        <v>0</v>
      </c>
      <c r="J107" s="571"/>
      <c r="K107" s="571"/>
      <c r="L107" s="571"/>
      <c r="M107" s="571"/>
      <c r="N107" s="571"/>
      <c r="O107" s="571"/>
      <c r="P107" s="571"/>
      <c r="Q107" s="571"/>
      <c r="R107" s="571"/>
      <c r="S107" s="571"/>
      <c r="T107" s="571"/>
      <c r="U107" s="571"/>
      <c r="V107" s="571"/>
    </row>
    <row r="108" spans="1:22" s="142" customFormat="1" x14ac:dyDescent="0.2">
      <c r="A108" s="565"/>
      <c r="B108" s="450" t="s">
        <v>957</v>
      </c>
      <c r="C108" s="426">
        <v>0</v>
      </c>
      <c r="D108" s="426">
        <v>0</v>
      </c>
      <c r="E108" s="426">
        <v>0</v>
      </c>
      <c r="F108" s="426">
        <v>0</v>
      </c>
      <c r="G108" s="426">
        <v>0</v>
      </c>
      <c r="H108" s="426">
        <v>0</v>
      </c>
      <c r="I108" s="99">
        <v>0</v>
      </c>
      <c r="J108" s="571"/>
      <c r="K108" s="571"/>
      <c r="L108" s="571"/>
      <c r="M108" s="571"/>
      <c r="N108" s="571"/>
      <c r="O108" s="571"/>
      <c r="P108" s="571"/>
      <c r="Q108" s="571"/>
      <c r="R108" s="571"/>
      <c r="S108" s="571"/>
      <c r="T108" s="571"/>
      <c r="U108" s="571"/>
      <c r="V108" s="571"/>
    </row>
    <row r="109" spans="1:22" s="142" customFormat="1" x14ac:dyDescent="0.2">
      <c r="A109" s="565"/>
      <c r="B109" s="450" t="s">
        <v>650</v>
      </c>
      <c r="C109" s="99">
        <v>0</v>
      </c>
      <c r="D109" s="99">
        <v>0</v>
      </c>
      <c r="E109" s="99">
        <v>0</v>
      </c>
      <c r="F109" s="99">
        <v>0</v>
      </c>
      <c r="G109" s="99">
        <v>0</v>
      </c>
      <c r="H109" s="99">
        <v>0</v>
      </c>
      <c r="I109" s="99">
        <v>0</v>
      </c>
      <c r="J109" s="571"/>
      <c r="K109" s="571"/>
      <c r="L109" s="571"/>
      <c r="M109" s="571"/>
      <c r="N109" s="571"/>
      <c r="O109" s="571"/>
      <c r="P109" s="571"/>
      <c r="Q109" s="571"/>
      <c r="R109" s="571"/>
      <c r="S109" s="571"/>
      <c r="T109" s="571"/>
      <c r="U109" s="571"/>
      <c r="V109" s="571"/>
    </row>
    <row r="110" spans="1:22" s="142" customFormat="1" x14ac:dyDescent="0.2">
      <c r="A110" s="565"/>
      <c r="B110" s="425" t="s">
        <v>564</v>
      </c>
      <c r="C110" s="426">
        <v>0</v>
      </c>
      <c r="D110" s="426">
        <v>0</v>
      </c>
      <c r="E110" s="426">
        <v>0</v>
      </c>
      <c r="F110" s="426">
        <v>0</v>
      </c>
      <c r="G110" s="426">
        <v>0</v>
      </c>
      <c r="H110" s="426">
        <v>0</v>
      </c>
      <c r="I110" s="99">
        <v>0</v>
      </c>
      <c r="J110" s="571"/>
      <c r="K110" s="571"/>
      <c r="L110" s="571"/>
      <c r="M110" s="571"/>
      <c r="N110" s="571"/>
      <c r="O110" s="571"/>
      <c r="P110" s="571"/>
      <c r="Q110" s="571"/>
      <c r="R110" s="571"/>
      <c r="S110" s="571"/>
      <c r="T110" s="571"/>
      <c r="U110" s="571"/>
      <c r="V110" s="571"/>
    </row>
    <row r="111" spans="1:22" s="142" customFormat="1" x14ac:dyDescent="0.2">
      <c r="A111" s="565"/>
      <c r="B111" s="450" t="s">
        <v>565</v>
      </c>
      <c r="C111" s="426">
        <v>0</v>
      </c>
      <c r="D111" s="426">
        <v>0</v>
      </c>
      <c r="E111" s="426">
        <v>0</v>
      </c>
      <c r="F111" s="426">
        <v>0</v>
      </c>
      <c r="G111" s="426">
        <v>0</v>
      </c>
      <c r="H111" s="426">
        <v>0</v>
      </c>
      <c r="I111" s="99">
        <v>0</v>
      </c>
      <c r="J111" s="571"/>
      <c r="K111" s="571"/>
      <c r="L111" s="571"/>
      <c r="M111" s="571"/>
      <c r="N111" s="571"/>
      <c r="O111" s="571"/>
      <c r="P111" s="571"/>
      <c r="Q111" s="571"/>
      <c r="R111" s="571"/>
      <c r="S111" s="571"/>
      <c r="T111" s="571"/>
      <c r="U111" s="571"/>
      <c r="V111" s="571"/>
    </row>
    <row r="112" spans="1:22" s="142" customFormat="1" x14ac:dyDescent="0.2">
      <c r="A112" s="565"/>
      <c r="B112" s="425" t="s">
        <v>566</v>
      </c>
      <c r="C112" s="99">
        <v>0</v>
      </c>
      <c r="D112" s="99">
        <v>0</v>
      </c>
      <c r="E112" s="99">
        <v>0</v>
      </c>
      <c r="F112" s="99">
        <v>0</v>
      </c>
      <c r="G112" s="99">
        <v>0</v>
      </c>
      <c r="H112" s="99">
        <v>0</v>
      </c>
      <c r="I112" s="99">
        <v>0</v>
      </c>
      <c r="J112" s="571"/>
      <c r="K112" s="571"/>
      <c r="L112" s="571"/>
      <c r="M112" s="571"/>
      <c r="N112" s="571"/>
      <c r="O112" s="571"/>
      <c r="P112" s="571"/>
      <c r="Q112" s="571"/>
      <c r="R112" s="571"/>
      <c r="S112" s="571"/>
      <c r="T112" s="571"/>
      <c r="U112" s="571"/>
      <c r="V112" s="571"/>
    </row>
    <row r="113" spans="1:22" s="142" customFormat="1" x14ac:dyDescent="0.2">
      <c r="A113" s="565"/>
      <c r="B113" s="450" t="s">
        <v>416</v>
      </c>
      <c r="C113" s="99">
        <v>0</v>
      </c>
      <c r="D113" s="99">
        <v>0</v>
      </c>
      <c r="E113" s="99">
        <v>0</v>
      </c>
      <c r="F113" s="99">
        <v>0</v>
      </c>
      <c r="G113" s="99">
        <v>0</v>
      </c>
      <c r="H113" s="99">
        <v>0</v>
      </c>
      <c r="I113" s="99">
        <v>0</v>
      </c>
      <c r="J113" s="571"/>
      <c r="K113" s="571"/>
      <c r="L113" s="571"/>
      <c r="M113" s="571"/>
      <c r="N113" s="571"/>
      <c r="O113" s="571"/>
      <c r="P113" s="571"/>
      <c r="Q113" s="571"/>
      <c r="R113" s="571"/>
      <c r="S113" s="571"/>
      <c r="T113" s="571"/>
      <c r="U113" s="571"/>
      <c r="V113" s="571"/>
    </row>
    <row r="114" spans="1:22" s="142" customFormat="1" x14ac:dyDescent="0.2">
      <c r="A114" s="565"/>
      <c r="B114" s="450" t="s">
        <v>955</v>
      </c>
      <c r="C114" s="426">
        <v>0</v>
      </c>
      <c r="D114" s="426">
        <v>0</v>
      </c>
      <c r="E114" s="426">
        <v>0</v>
      </c>
      <c r="F114" s="426">
        <v>0</v>
      </c>
      <c r="G114" s="426">
        <v>0</v>
      </c>
      <c r="H114" s="426">
        <v>0</v>
      </c>
      <c r="I114" s="99">
        <f>SUM(C114:H114)</f>
        <v>0</v>
      </c>
      <c r="J114" s="571"/>
      <c r="K114" s="571"/>
      <c r="L114" s="571"/>
      <c r="M114" s="571"/>
      <c r="N114" s="571"/>
      <c r="O114" s="571"/>
      <c r="P114" s="571"/>
      <c r="Q114" s="571"/>
      <c r="R114" s="571"/>
      <c r="S114" s="571"/>
      <c r="T114" s="571"/>
      <c r="U114" s="571"/>
      <c r="V114" s="571"/>
    </row>
    <row r="115" spans="1:22" x14ac:dyDescent="0.2">
      <c r="B115" s="450" t="s">
        <v>956</v>
      </c>
      <c r="C115" s="426">
        <v>0</v>
      </c>
      <c r="D115" s="426">
        <v>0</v>
      </c>
      <c r="E115" s="426">
        <v>0</v>
      </c>
      <c r="F115" s="426">
        <v>0</v>
      </c>
      <c r="G115" s="426">
        <v>0</v>
      </c>
      <c r="H115" s="426">
        <v>7252.8083269999997</v>
      </c>
      <c r="I115" s="99">
        <f>SUM(C115:H115)</f>
        <v>7252.8083269999997</v>
      </c>
      <c r="J115" s="571"/>
      <c r="K115" s="571"/>
      <c r="L115" s="571"/>
      <c r="M115" s="571"/>
      <c r="N115" s="571"/>
      <c r="O115" s="571"/>
      <c r="P115" s="571"/>
      <c r="Q115" s="571"/>
      <c r="R115" s="571"/>
      <c r="S115" s="571"/>
      <c r="T115" s="571"/>
      <c r="U115" s="571"/>
      <c r="V115" s="571"/>
    </row>
    <row r="116" spans="1:22" s="142" customFormat="1" x14ac:dyDescent="0.2">
      <c r="A116" s="565"/>
      <c r="B116" s="425" t="s">
        <v>567</v>
      </c>
      <c r="C116" s="426">
        <v>0</v>
      </c>
      <c r="D116" s="426">
        <v>0</v>
      </c>
      <c r="E116" s="426">
        <v>0</v>
      </c>
      <c r="F116" s="426">
        <v>0</v>
      </c>
      <c r="G116" s="426">
        <v>3374.35968</v>
      </c>
      <c r="H116" s="426">
        <v>0</v>
      </c>
      <c r="I116" s="99">
        <v>3374.35968</v>
      </c>
      <c r="J116" s="571"/>
      <c r="K116" s="571"/>
      <c r="L116" s="571"/>
      <c r="M116" s="571"/>
      <c r="N116" s="571"/>
      <c r="O116" s="571"/>
      <c r="P116" s="571"/>
      <c r="Q116" s="571"/>
      <c r="R116" s="571"/>
      <c r="S116" s="571"/>
      <c r="T116" s="571"/>
      <c r="U116" s="571"/>
      <c r="V116" s="571"/>
    </row>
    <row r="117" spans="1:22" s="142" customFormat="1" x14ac:dyDescent="0.2">
      <c r="A117" s="565"/>
      <c r="B117" s="450" t="s">
        <v>568</v>
      </c>
      <c r="C117" s="426">
        <v>0</v>
      </c>
      <c r="D117" s="426">
        <v>0</v>
      </c>
      <c r="E117" s="426">
        <v>0</v>
      </c>
      <c r="F117" s="426">
        <v>0</v>
      </c>
      <c r="G117" s="426">
        <v>0</v>
      </c>
      <c r="H117" s="426">
        <v>0</v>
      </c>
      <c r="I117" s="99">
        <v>0</v>
      </c>
      <c r="J117" s="571"/>
      <c r="K117" s="571"/>
      <c r="L117" s="571"/>
      <c r="M117" s="571"/>
      <c r="N117" s="571"/>
      <c r="O117" s="571"/>
      <c r="P117" s="571"/>
      <c r="Q117" s="571"/>
      <c r="R117" s="571"/>
      <c r="S117" s="571"/>
      <c r="T117" s="571"/>
      <c r="U117" s="571"/>
      <c r="V117" s="571"/>
    </row>
    <row r="118" spans="1:22" s="142" customFormat="1" x14ac:dyDescent="0.2">
      <c r="A118" s="565"/>
      <c r="B118" s="425" t="s">
        <v>909</v>
      </c>
      <c r="C118" s="426">
        <v>0</v>
      </c>
      <c r="D118" s="426">
        <v>0</v>
      </c>
      <c r="E118" s="426">
        <v>0</v>
      </c>
      <c r="F118" s="426">
        <v>0</v>
      </c>
      <c r="G118" s="426">
        <v>0</v>
      </c>
      <c r="H118" s="426">
        <v>0</v>
      </c>
      <c r="I118" s="99">
        <v>0</v>
      </c>
      <c r="J118" s="571"/>
      <c r="K118" s="571"/>
      <c r="L118" s="571"/>
      <c r="M118" s="571"/>
      <c r="N118" s="571"/>
      <c r="O118" s="571"/>
      <c r="P118" s="571"/>
      <c r="Q118" s="571"/>
      <c r="R118" s="571"/>
      <c r="S118" s="571"/>
      <c r="T118" s="571"/>
      <c r="U118" s="571"/>
      <c r="V118" s="571"/>
    </row>
    <row r="119" spans="1:22" s="142" customFormat="1" x14ac:dyDescent="0.2">
      <c r="A119" s="565"/>
      <c r="B119" s="425" t="s">
        <v>592</v>
      </c>
      <c r="C119" s="426">
        <v>0</v>
      </c>
      <c r="D119" s="426">
        <v>0</v>
      </c>
      <c r="E119" s="426">
        <v>0</v>
      </c>
      <c r="F119" s="426">
        <v>0</v>
      </c>
      <c r="G119" s="426">
        <v>0</v>
      </c>
      <c r="H119" s="426">
        <v>0</v>
      </c>
      <c r="I119" s="99">
        <v>0</v>
      </c>
      <c r="J119" s="571"/>
      <c r="K119" s="571"/>
      <c r="L119" s="571"/>
      <c r="M119" s="571"/>
      <c r="N119" s="571"/>
      <c r="O119" s="571"/>
      <c r="P119" s="571"/>
      <c r="Q119" s="571"/>
      <c r="R119" s="571"/>
      <c r="S119" s="571"/>
      <c r="T119" s="571"/>
      <c r="U119" s="571"/>
      <c r="V119" s="571"/>
    </row>
    <row r="120" spans="1:22" s="142" customFormat="1" x14ac:dyDescent="0.2">
      <c r="A120" s="348"/>
      <c r="B120" s="425" t="s">
        <v>494</v>
      </c>
      <c r="C120" s="426">
        <v>0</v>
      </c>
      <c r="D120" s="426">
        <v>0</v>
      </c>
      <c r="E120" s="426">
        <v>0</v>
      </c>
      <c r="F120" s="426">
        <v>0</v>
      </c>
      <c r="G120" s="426">
        <v>0</v>
      </c>
      <c r="H120" s="426">
        <v>0</v>
      </c>
      <c r="I120" s="99">
        <v>0</v>
      </c>
      <c r="J120" s="571"/>
      <c r="K120" s="571"/>
      <c r="L120" s="571"/>
      <c r="M120" s="571"/>
      <c r="N120" s="571"/>
      <c r="O120" s="571"/>
      <c r="P120" s="571"/>
      <c r="Q120" s="571"/>
      <c r="R120" s="571"/>
      <c r="S120" s="571"/>
      <c r="T120" s="571"/>
      <c r="U120" s="571"/>
      <c r="V120" s="571"/>
    </row>
    <row r="121" spans="1:22" s="142" customFormat="1" x14ac:dyDescent="0.2">
      <c r="A121" s="348"/>
      <c r="B121" s="425" t="s">
        <v>910</v>
      </c>
      <c r="C121" s="99">
        <v>0</v>
      </c>
      <c r="D121" s="99">
        <v>0</v>
      </c>
      <c r="E121" s="99">
        <v>0</v>
      </c>
      <c r="F121" s="99">
        <v>0</v>
      </c>
      <c r="G121" s="99">
        <v>0</v>
      </c>
      <c r="H121" s="99">
        <v>0</v>
      </c>
      <c r="I121" s="99">
        <v>0</v>
      </c>
      <c r="J121" s="571"/>
      <c r="K121" s="571"/>
      <c r="L121" s="571"/>
      <c r="M121" s="571"/>
      <c r="N121" s="571"/>
      <c r="O121" s="571"/>
      <c r="P121" s="571"/>
      <c r="Q121" s="571"/>
      <c r="R121" s="571"/>
      <c r="S121" s="571"/>
      <c r="T121" s="571"/>
      <c r="U121" s="571"/>
      <c r="V121" s="571"/>
    </row>
    <row r="122" spans="1:22" s="142" customFormat="1" x14ac:dyDescent="0.2">
      <c r="A122" s="348"/>
      <c r="B122" s="450" t="s">
        <v>708</v>
      </c>
      <c r="C122" s="99">
        <v>0</v>
      </c>
      <c r="D122" s="99">
        <v>0</v>
      </c>
      <c r="E122" s="99">
        <v>0</v>
      </c>
      <c r="F122" s="99">
        <v>0</v>
      </c>
      <c r="G122" s="99">
        <v>0</v>
      </c>
      <c r="H122" s="99">
        <v>0</v>
      </c>
      <c r="I122" s="99">
        <v>0</v>
      </c>
      <c r="J122" s="571"/>
      <c r="K122" s="571"/>
      <c r="L122" s="571"/>
      <c r="M122" s="571"/>
      <c r="N122" s="571"/>
      <c r="O122" s="571"/>
      <c r="P122" s="571"/>
      <c r="Q122" s="571"/>
      <c r="R122" s="571"/>
      <c r="S122" s="571"/>
      <c r="T122" s="571"/>
      <c r="U122" s="571"/>
      <c r="V122" s="571"/>
    </row>
    <row r="123" spans="1:22" s="142" customFormat="1" x14ac:dyDescent="0.2">
      <c r="A123" s="348"/>
      <c r="B123" s="425" t="s">
        <v>709</v>
      </c>
      <c r="C123" s="99">
        <v>0</v>
      </c>
      <c r="D123" s="99">
        <v>0</v>
      </c>
      <c r="E123" s="99">
        <v>0</v>
      </c>
      <c r="F123" s="99">
        <v>0</v>
      </c>
      <c r="G123" s="99">
        <v>0</v>
      </c>
      <c r="H123" s="99">
        <v>0</v>
      </c>
      <c r="I123" s="99">
        <v>0</v>
      </c>
      <c r="J123" s="571"/>
      <c r="K123" s="571"/>
      <c r="L123" s="571"/>
      <c r="M123" s="571"/>
      <c r="N123" s="571"/>
      <c r="O123" s="571"/>
      <c r="P123" s="571"/>
      <c r="Q123" s="571"/>
      <c r="R123" s="571"/>
      <c r="S123" s="571"/>
      <c r="T123" s="571"/>
      <c r="U123" s="571"/>
      <c r="V123" s="571"/>
    </row>
    <row r="124" spans="1:22" s="142" customFormat="1" x14ac:dyDescent="0.2">
      <c r="A124" s="348"/>
      <c r="B124" s="425" t="s">
        <v>589</v>
      </c>
      <c r="C124" s="99">
        <v>0</v>
      </c>
      <c r="D124" s="99">
        <v>0</v>
      </c>
      <c r="E124" s="99">
        <v>0</v>
      </c>
      <c r="F124" s="99">
        <v>0</v>
      </c>
      <c r="G124" s="99">
        <v>0</v>
      </c>
      <c r="H124" s="99">
        <v>0</v>
      </c>
      <c r="I124" s="99">
        <v>0</v>
      </c>
      <c r="J124" s="571"/>
      <c r="K124" s="571"/>
      <c r="L124" s="571"/>
      <c r="M124" s="571"/>
      <c r="N124" s="571"/>
      <c r="O124" s="571"/>
      <c r="P124" s="571"/>
      <c r="Q124" s="571"/>
      <c r="R124" s="571"/>
      <c r="S124" s="571"/>
      <c r="T124" s="571"/>
      <c r="U124" s="571"/>
      <c r="V124" s="571"/>
    </row>
    <row r="125" spans="1:22" s="142" customFormat="1" x14ac:dyDescent="0.2">
      <c r="A125" s="348"/>
      <c r="B125" s="450" t="s">
        <v>590</v>
      </c>
      <c r="C125" s="99">
        <v>0</v>
      </c>
      <c r="D125" s="99">
        <v>0</v>
      </c>
      <c r="E125" s="99">
        <v>0</v>
      </c>
      <c r="F125" s="99">
        <v>0</v>
      </c>
      <c r="G125" s="99">
        <v>0</v>
      </c>
      <c r="H125" s="99">
        <v>0</v>
      </c>
      <c r="I125" s="99">
        <v>0</v>
      </c>
      <c r="J125" s="571"/>
      <c r="K125" s="571"/>
      <c r="L125" s="571"/>
      <c r="M125" s="571"/>
      <c r="N125" s="571"/>
      <c r="O125" s="571"/>
      <c r="P125" s="571"/>
      <c r="Q125" s="571"/>
      <c r="R125" s="571"/>
      <c r="S125" s="571"/>
      <c r="T125" s="571"/>
      <c r="U125" s="571"/>
      <c r="V125" s="571"/>
    </row>
    <row r="126" spans="1:22" s="142" customFormat="1" x14ac:dyDescent="0.2">
      <c r="A126" s="348"/>
      <c r="B126" s="450" t="s">
        <v>591</v>
      </c>
      <c r="C126" s="99">
        <v>0</v>
      </c>
      <c r="D126" s="99">
        <v>0</v>
      </c>
      <c r="E126" s="99">
        <v>0</v>
      </c>
      <c r="F126" s="99">
        <v>0</v>
      </c>
      <c r="G126" s="99">
        <v>0</v>
      </c>
      <c r="H126" s="99">
        <v>0</v>
      </c>
      <c r="I126" s="99">
        <v>0</v>
      </c>
      <c r="J126" s="571"/>
      <c r="K126" s="571"/>
      <c r="L126" s="571"/>
      <c r="M126" s="571"/>
      <c r="N126" s="571"/>
      <c r="O126" s="571"/>
      <c r="P126" s="571"/>
      <c r="Q126" s="571"/>
      <c r="R126" s="571"/>
      <c r="S126" s="571"/>
      <c r="T126" s="571"/>
      <c r="U126" s="571"/>
      <c r="V126" s="571"/>
    </row>
    <row r="127" spans="1:22" s="142" customFormat="1" x14ac:dyDescent="0.2">
      <c r="A127" s="348"/>
      <c r="B127" s="450" t="s">
        <v>492</v>
      </c>
      <c r="C127" s="426">
        <v>0</v>
      </c>
      <c r="D127" s="426">
        <v>0</v>
      </c>
      <c r="E127" s="426">
        <v>866.19984249022104</v>
      </c>
      <c r="F127" s="426">
        <v>0</v>
      </c>
      <c r="G127" s="426">
        <v>0</v>
      </c>
      <c r="H127" s="426">
        <v>0</v>
      </c>
      <c r="I127" s="99">
        <v>866.19984249022104</v>
      </c>
      <c r="J127" s="571"/>
      <c r="K127" s="571"/>
      <c r="L127" s="571"/>
      <c r="M127" s="571"/>
      <c r="N127" s="571"/>
      <c r="O127" s="571"/>
      <c r="P127" s="571"/>
      <c r="Q127" s="571"/>
      <c r="R127" s="571"/>
      <c r="S127" s="571"/>
      <c r="T127" s="571"/>
      <c r="U127" s="571"/>
      <c r="V127" s="571"/>
    </row>
    <row r="128" spans="1:22" s="142" customFormat="1" x14ac:dyDescent="0.2">
      <c r="A128" s="348"/>
      <c r="B128" s="450" t="s">
        <v>609</v>
      </c>
      <c r="C128" s="426">
        <v>0</v>
      </c>
      <c r="D128" s="426">
        <v>0</v>
      </c>
      <c r="E128" s="426">
        <v>0</v>
      </c>
      <c r="F128" s="426">
        <v>0</v>
      </c>
      <c r="G128" s="426">
        <v>0</v>
      </c>
      <c r="H128" s="426">
        <v>0</v>
      </c>
      <c r="I128" s="99">
        <v>0</v>
      </c>
      <c r="J128" s="571"/>
      <c r="K128" s="571"/>
      <c r="L128" s="571"/>
      <c r="M128" s="571"/>
      <c r="N128" s="571"/>
      <c r="O128" s="571"/>
      <c r="P128" s="571"/>
      <c r="Q128" s="571"/>
      <c r="R128" s="571"/>
      <c r="S128" s="571"/>
      <c r="T128" s="571"/>
      <c r="U128" s="571"/>
      <c r="V128" s="571"/>
    </row>
    <row r="129" spans="1:22" s="142" customFormat="1" x14ac:dyDescent="0.2">
      <c r="A129" s="348"/>
      <c r="B129" s="450" t="s">
        <v>948</v>
      </c>
      <c r="C129" s="426">
        <v>0</v>
      </c>
      <c r="D129" s="426">
        <v>0</v>
      </c>
      <c r="E129" s="426">
        <v>0</v>
      </c>
      <c r="F129" s="426">
        <v>0</v>
      </c>
      <c r="G129" s="426">
        <v>0</v>
      </c>
      <c r="H129" s="426">
        <v>0</v>
      </c>
      <c r="I129" s="99">
        <v>0</v>
      </c>
      <c r="J129" s="571"/>
      <c r="K129" s="571"/>
      <c r="L129" s="571"/>
      <c r="M129" s="571"/>
      <c r="N129" s="571"/>
      <c r="O129" s="571"/>
      <c r="P129" s="571"/>
      <c r="Q129" s="571"/>
      <c r="R129" s="571"/>
      <c r="S129" s="571"/>
      <c r="T129" s="571"/>
      <c r="U129" s="571"/>
      <c r="V129" s="571"/>
    </row>
    <row r="130" spans="1:22" s="142" customFormat="1" x14ac:dyDescent="0.2">
      <c r="A130" s="348"/>
      <c r="B130" s="450" t="s">
        <v>697</v>
      </c>
      <c r="C130" s="426">
        <v>0</v>
      </c>
      <c r="D130" s="426">
        <v>0</v>
      </c>
      <c r="E130" s="426">
        <v>0</v>
      </c>
      <c r="F130" s="426">
        <v>0</v>
      </c>
      <c r="G130" s="426">
        <v>0</v>
      </c>
      <c r="H130" s="426">
        <v>0</v>
      </c>
      <c r="I130" s="99">
        <v>0</v>
      </c>
      <c r="J130" s="571"/>
      <c r="K130" s="571"/>
      <c r="L130" s="571"/>
      <c r="M130" s="571"/>
      <c r="N130" s="571"/>
      <c r="O130" s="571"/>
      <c r="P130" s="571"/>
      <c r="Q130" s="571"/>
      <c r="R130" s="571"/>
      <c r="S130" s="571"/>
      <c r="T130" s="571"/>
      <c r="U130" s="571"/>
      <c r="V130" s="571"/>
    </row>
    <row r="131" spans="1:22" s="142" customFormat="1" x14ac:dyDescent="0.2">
      <c r="A131" s="348"/>
      <c r="B131" s="425" t="s">
        <v>87</v>
      </c>
      <c r="C131" s="426">
        <v>0</v>
      </c>
      <c r="D131" s="426">
        <v>0</v>
      </c>
      <c r="E131" s="426">
        <v>0</v>
      </c>
      <c r="F131" s="426">
        <v>0</v>
      </c>
      <c r="G131" s="426">
        <v>0</v>
      </c>
      <c r="H131" s="426">
        <v>0</v>
      </c>
      <c r="I131" s="99">
        <f t="shared" ref="I131" si="29">SUM(C131:H131)</f>
        <v>0</v>
      </c>
      <c r="J131" s="571"/>
      <c r="K131" s="571"/>
      <c r="L131" s="571"/>
      <c r="M131" s="571"/>
      <c r="N131" s="571"/>
      <c r="O131" s="571"/>
      <c r="P131" s="571"/>
      <c r="Q131" s="571"/>
      <c r="R131" s="571"/>
      <c r="S131" s="571"/>
      <c r="T131" s="571"/>
      <c r="U131" s="571"/>
      <c r="V131" s="571"/>
    </row>
    <row r="132" spans="1:22" s="142" customFormat="1" x14ac:dyDescent="0.2">
      <c r="A132" s="348"/>
      <c r="B132" s="425" t="s">
        <v>239</v>
      </c>
      <c r="C132" s="426">
        <f t="shared" ref="C132:H132" si="30">+C133+C134</f>
        <v>2443.6796777547142</v>
      </c>
      <c r="D132" s="426">
        <f t="shared" si="30"/>
        <v>2605.7703689629507</v>
      </c>
      <c r="E132" s="426">
        <f t="shared" si="30"/>
        <v>4605.9425309340313</v>
      </c>
      <c r="F132" s="426">
        <f t="shared" si="30"/>
        <v>3140.7808299119679</v>
      </c>
      <c r="G132" s="426">
        <f t="shared" si="30"/>
        <v>2624.3856313879637</v>
      </c>
      <c r="H132" s="426">
        <f t="shared" si="30"/>
        <v>4261.6294258481003</v>
      </c>
      <c r="I132" s="426">
        <f t="shared" ref="I132" si="31">+I133+I134</f>
        <v>19682.188464799729</v>
      </c>
      <c r="J132" s="571"/>
      <c r="K132" s="571"/>
      <c r="L132" s="571"/>
      <c r="M132" s="571"/>
      <c r="N132" s="571"/>
      <c r="O132" s="571"/>
      <c r="P132" s="571"/>
      <c r="Q132" s="571"/>
      <c r="R132" s="571"/>
      <c r="S132" s="571"/>
      <c r="T132" s="571"/>
      <c r="U132" s="571"/>
      <c r="V132" s="571"/>
    </row>
    <row r="133" spans="1:22" s="142" customFormat="1" x14ac:dyDescent="0.2">
      <c r="A133" s="348"/>
      <c r="B133" s="581" t="s">
        <v>78</v>
      </c>
      <c r="C133" s="422">
        <v>590.59310075471433</v>
      </c>
      <c r="D133" s="422">
        <v>299.38507696295096</v>
      </c>
      <c r="E133" s="422">
        <v>2554.8087379340313</v>
      </c>
      <c r="F133" s="422">
        <v>1201.3658239119675</v>
      </c>
      <c r="G133" s="422">
        <v>16.707731387963999</v>
      </c>
      <c r="H133" s="422">
        <v>3161.6294258481003</v>
      </c>
      <c r="I133" s="422">
        <v>7824.4898967997278</v>
      </c>
      <c r="J133" s="571"/>
      <c r="K133" s="571"/>
      <c r="L133" s="571"/>
      <c r="M133" s="571"/>
      <c r="N133" s="571"/>
      <c r="O133" s="571"/>
      <c r="P133" s="571"/>
      <c r="Q133" s="571"/>
      <c r="R133" s="571"/>
      <c r="S133" s="571"/>
      <c r="T133" s="571"/>
      <c r="U133" s="571"/>
      <c r="V133" s="571"/>
    </row>
    <row r="134" spans="1:22" s="142" customFormat="1" x14ac:dyDescent="0.2">
      <c r="A134" s="348"/>
      <c r="B134" s="436" t="s">
        <v>76</v>
      </c>
      <c r="C134" s="100">
        <v>1853.086577</v>
      </c>
      <c r="D134" s="100">
        <v>2306.3852919999999</v>
      </c>
      <c r="E134" s="100">
        <v>2051.133793</v>
      </c>
      <c r="F134" s="100">
        <v>1939.4150060000002</v>
      </c>
      <c r="G134" s="100">
        <v>2607.6778999999997</v>
      </c>
      <c r="H134" s="100">
        <v>1100</v>
      </c>
      <c r="I134" s="100">
        <v>11857.698568</v>
      </c>
      <c r="J134" s="571"/>
      <c r="K134" s="571"/>
      <c r="L134" s="571"/>
      <c r="M134" s="571"/>
      <c r="N134" s="571"/>
      <c r="O134" s="571"/>
      <c r="P134" s="571"/>
      <c r="Q134" s="571"/>
      <c r="R134" s="571"/>
      <c r="S134" s="571"/>
      <c r="T134" s="571"/>
      <c r="U134" s="571"/>
      <c r="V134" s="571"/>
    </row>
    <row r="135" spans="1:22" s="142" customFormat="1" x14ac:dyDescent="0.2">
      <c r="A135" s="348"/>
      <c r="B135" s="425" t="s">
        <v>375</v>
      </c>
      <c r="C135" s="426">
        <f t="shared" ref="C135:I135" si="32">+C136+C143</f>
        <v>18.790006253769537</v>
      </c>
      <c r="D135" s="426">
        <f t="shared" si="32"/>
        <v>4.4580019802998203</v>
      </c>
      <c r="E135" s="426">
        <f t="shared" si="32"/>
        <v>4.4580019802998203</v>
      </c>
      <c r="F135" s="426">
        <f t="shared" si="32"/>
        <v>4.4580019802998203</v>
      </c>
      <c r="G135" s="426">
        <f t="shared" si="32"/>
        <v>4.4580019802998203</v>
      </c>
      <c r="H135" s="426">
        <f t="shared" si="32"/>
        <v>4.4580019802998203</v>
      </c>
      <c r="I135" s="426">
        <f t="shared" si="32"/>
        <v>41.080016155268638</v>
      </c>
      <c r="J135" s="571"/>
      <c r="K135" s="571"/>
      <c r="L135" s="571"/>
      <c r="M135" s="571"/>
      <c r="N135" s="571"/>
      <c r="O135" s="571"/>
      <c r="P135" s="571"/>
      <c r="Q135" s="571"/>
      <c r="R135" s="571"/>
      <c r="S135" s="571"/>
      <c r="T135" s="571"/>
      <c r="U135" s="571"/>
      <c r="V135" s="571"/>
    </row>
    <row r="136" spans="1:22" s="142" customFormat="1" x14ac:dyDescent="0.2">
      <c r="A136" s="348"/>
      <c r="B136" s="457" t="s">
        <v>88</v>
      </c>
      <c r="C136" s="458">
        <f t="shared" ref="C136:I136" si="33">+C137+C140</f>
        <v>5.5162651037695385</v>
      </c>
      <c r="D136" s="458">
        <f t="shared" si="33"/>
        <v>4.4580019802998203</v>
      </c>
      <c r="E136" s="458">
        <f t="shared" si="33"/>
        <v>4.4580019802998203</v>
      </c>
      <c r="F136" s="458">
        <f t="shared" si="33"/>
        <v>4.4580019802998203</v>
      </c>
      <c r="G136" s="458">
        <f t="shared" si="33"/>
        <v>4.4580019802998203</v>
      </c>
      <c r="H136" s="458">
        <f t="shared" si="33"/>
        <v>4.4580019802998203</v>
      </c>
      <c r="I136" s="458">
        <f t="shared" si="33"/>
        <v>27.806275005268638</v>
      </c>
      <c r="J136" s="571"/>
      <c r="K136" s="571"/>
      <c r="L136" s="571"/>
      <c r="M136" s="571"/>
      <c r="N136" s="571"/>
      <c r="O136" s="571"/>
      <c r="P136" s="571"/>
      <c r="Q136" s="571"/>
      <c r="R136" s="571"/>
      <c r="S136" s="571"/>
      <c r="T136" s="571"/>
      <c r="U136" s="571"/>
      <c r="V136" s="571"/>
    </row>
    <row r="137" spans="1:22" s="142" customFormat="1" x14ac:dyDescent="0.2">
      <c r="A137" s="565"/>
      <c r="B137" s="436" t="s">
        <v>90</v>
      </c>
      <c r="C137" s="455">
        <f t="shared" ref="C137:I137" si="34">+C138+C139</f>
        <v>5.5105955554754322</v>
      </c>
      <c r="D137" s="455">
        <f t="shared" si="34"/>
        <v>4.4580019802998203</v>
      </c>
      <c r="E137" s="455">
        <f t="shared" si="34"/>
        <v>4.4580019802998203</v>
      </c>
      <c r="F137" s="455">
        <f t="shared" si="34"/>
        <v>4.4580019802998203</v>
      </c>
      <c r="G137" s="455">
        <f t="shared" si="34"/>
        <v>4.4580019802998203</v>
      </c>
      <c r="H137" s="455">
        <f t="shared" si="34"/>
        <v>4.4580019802998203</v>
      </c>
      <c r="I137" s="455">
        <f t="shared" si="34"/>
        <v>27.800605456974534</v>
      </c>
      <c r="J137" s="571"/>
      <c r="K137" s="571"/>
      <c r="L137" s="571"/>
      <c r="M137" s="571"/>
      <c r="N137" s="571"/>
      <c r="O137" s="571"/>
      <c r="P137" s="571"/>
      <c r="Q137" s="571"/>
      <c r="R137" s="571"/>
      <c r="S137" s="571"/>
      <c r="T137" s="571"/>
      <c r="U137" s="571"/>
      <c r="V137" s="571"/>
    </row>
    <row r="138" spans="1:22" x14ac:dyDescent="0.2">
      <c r="B138" s="436" t="s">
        <v>146</v>
      </c>
      <c r="C138" s="100">
        <v>5.3721372382495618</v>
      </c>
      <c r="D138" s="100">
        <v>4.4580019802998203</v>
      </c>
      <c r="E138" s="100">
        <v>4.4580019802998203</v>
      </c>
      <c r="F138" s="100">
        <v>4.4580019802998203</v>
      </c>
      <c r="G138" s="100">
        <v>4.4580019802998203</v>
      </c>
      <c r="H138" s="100">
        <v>4.4580019802998203</v>
      </c>
      <c r="I138" s="100">
        <v>27.662147139748662</v>
      </c>
      <c r="J138" s="571"/>
      <c r="K138" s="571"/>
      <c r="L138" s="571"/>
      <c r="M138" s="571"/>
      <c r="N138" s="571"/>
      <c r="O138" s="571"/>
      <c r="P138" s="571"/>
      <c r="Q138" s="571"/>
      <c r="R138" s="571"/>
      <c r="S138" s="571"/>
      <c r="T138" s="571"/>
      <c r="U138" s="571"/>
      <c r="V138" s="571"/>
    </row>
    <row r="139" spans="1:22" x14ac:dyDescent="0.2">
      <c r="A139" s="348"/>
      <c r="B139" s="436" t="s">
        <v>93</v>
      </c>
      <c r="C139" s="100">
        <v>0.13845831722587079</v>
      </c>
      <c r="D139" s="100">
        <v>0</v>
      </c>
      <c r="E139" s="100">
        <v>0</v>
      </c>
      <c r="F139" s="100">
        <v>0</v>
      </c>
      <c r="G139" s="100">
        <v>0</v>
      </c>
      <c r="H139" s="100">
        <v>0</v>
      </c>
      <c r="I139" s="100">
        <v>0.13845831722587079</v>
      </c>
      <c r="J139" s="571"/>
      <c r="K139" s="571"/>
      <c r="L139" s="571"/>
      <c r="M139" s="571"/>
      <c r="N139" s="571"/>
      <c r="O139" s="571"/>
      <c r="P139" s="571"/>
      <c r="Q139" s="571"/>
      <c r="R139" s="571"/>
      <c r="S139" s="571"/>
      <c r="T139" s="571"/>
      <c r="U139" s="571"/>
      <c r="V139" s="571"/>
    </row>
    <row r="140" spans="1:22" s="142" customFormat="1" x14ac:dyDescent="0.2">
      <c r="A140" s="348"/>
      <c r="B140" s="456" t="s">
        <v>94</v>
      </c>
      <c r="C140" s="455">
        <f t="shared" ref="C140:I140" si="35">+C141+C142</f>
        <v>5.6695482941060303E-3</v>
      </c>
      <c r="D140" s="455">
        <f t="shared" si="35"/>
        <v>0</v>
      </c>
      <c r="E140" s="455">
        <f t="shared" si="35"/>
        <v>0</v>
      </c>
      <c r="F140" s="455">
        <f t="shared" si="35"/>
        <v>0</v>
      </c>
      <c r="G140" s="455">
        <f t="shared" si="35"/>
        <v>0</v>
      </c>
      <c r="H140" s="455">
        <f t="shared" si="35"/>
        <v>0</v>
      </c>
      <c r="I140" s="455">
        <f t="shared" si="35"/>
        <v>5.6695482941060303E-3</v>
      </c>
      <c r="J140" s="571"/>
      <c r="K140" s="571"/>
      <c r="L140" s="571"/>
      <c r="M140" s="571"/>
      <c r="N140" s="571"/>
      <c r="O140" s="571"/>
      <c r="P140" s="571"/>
      <c r="Q140" s="571"/>
      <c r="R140" s="571"/>
      <c r="S140" s="571"/>
      <c r="T140" s="571"/>
      <c r="U140" s="571"/>
      <c r="V140" s="571"/>
    </row>
    <row r="141" spans="1:22" s="142" customFormat="1" x14ac:dyDescent="0.2">
      <c r="A141" s="348"/>
      <c r="B141" s="436" t="s">
        <v>146</v>
      </c>
      <c r="C141" s="100">
        <v>5.6695482941060303E-3</v>
      </c>
      <c r="D141" s="100">
        <v>0</v>
      </c>
      <c r="E141" s="100">
        <v>0</v>
      </c>
      <c r="F141" s="100">
        <v>0</v>
      </c>
      <c r="G141" s="100">
        <v>0</v>
      </c>
      <c r="H141" s="100">
        <v>0</v>
      </c>
      <c r="I141" s="100">
        <v>5.6695482941060303E-3</v>
      </c>
      <c r="J141" s="571"/>
      <c r="K141" s="571"/>
      <c r="L141" s="571"/>
      <c r="M141" s="571"/>
      <c r="N141" s="571"/>
      <c r="O141" s="571"/>
      <c r="P141" s="571"/>
      <c r="Q141" s="571"/>
      <c r="R141" s="571"/>
      <c r="S141" s="571"/>
      <c r="T141" s="571"/>
      <c r="U141" s="571"/>
      <c r="V141" s="571"/>
    </row>
    <row r="142" spans="1:22" s="142" customFormat="1" x14ac:dyDescent="0.2">
      <c r="A142" s="348"/>
      <c r="B142" s="457" t="s">
        <v>93</v>
      </c>
      <c r="C142" s="150">
        <v>0</v>
      </c>
      <c r="D142" s="150">
        <v>0</v>
      </c>
      <c r="E142" s="150">
        <v>0</v>
      </c>
      <c r="F142" s="150">
        <v>0</v>
      </c>
      <c r="G142" s="150">
        <v>0</v>
      </c>
      <c r="H142" s="150">
        <v>0</v>
      </c>
      <c r="I142" s="150">
        <v>0</v>
      </c>
      <c r="J142" s="571"/>
      <c r="K142" s="571"/>
      <c r="L142" s="571"/>
      <c r="M142" s="571"/>
      <c r="N142" s="571"/>
      <c r="O142" s="571"/>
      <c r="P142" s="571"/>
      <c r="Q142" s="571"/>
      <c r="R142" s="571"/>
      <c r="S142" s="571"/>
      <c r="T142" s="571"/>
      <c r="U142" s="571"/>
      <c r="V142" s="571"/>
    </row>
    <row r="143" spans="1:22" s="142" customFormat="1" x14ac:dyDescent="0.2">
      <c r="A143" s="348"/>
      <c r="B143" s="583" t="s">
        <v>116</v>
      </c>
      <c r="C143" s="458">
        <f t="shared" ref="C143:I143" si="36">+C144+C145</f>
        <v>13.273741149999999</v>
      </c>
      <c r="D143" s="458">
        <f t="shared" si="36"/>
        <v>0</v>
      </c>
      <c r="E143" s="458">
        <f t="shared" si="36"/>
        <v>0</v>
      </c>
      <c r="F143" s="458">
        <f t="shared" si="36"/>
        <v>0</v>
      </c>
      <c r="G143" s="458">
        <f t="shared" si="36"/>
        <v>0</v>
      </c>
      <c r="H143" s="458">
        <f t="shared" si="36"/>
        <v>0</v>
      </c>
      <c r="I143" s="458">
        <f t="shared" si="36"/>
        <v>13.273741149999999</v>
      </c>
      <c r="J143" s="571"/>
      <c r="K143" s="571"/>
      <c r="L143" s="571"/>
      <c r="M143" s="571"/>
      <c r="N143" s="571"/>
      <c r="O143" s="571"/>
      <c r="P143" s="571"/>
      <c r="Q143" s="571"/>
      <c r="R143" s="571"/>
      <c r="S143" s="571"/>
      <c r="T143" s="571"/>
      <c r="U143" s="571"/>
      <c r="V143" s="571"/>
    </row>
    <row r="144" spans="1:22" s="142" customFormat="1" x14ac:dyDescent="0.2">
      <c r="A144" s="348"/>
      <c r="B144" s="436" t="s">
        <v>146</v>
      </c>
      <c r="C144" s="100">
        <v>3.0687630199999996</v>
      </c>
      <c r="D144" s="100">
        <v>0</v>
      </c>
      <c r="E144" s="100">
        <v>0</v>
      </c>
      <c r="F144" s="100">
        <v>0</v>
      </c>
      <c r="G144" s="100">
        <v>0</v>
      </c>
      <c r="H144" s="100">
        <v>0</v>
      </c>
      <c r="I144" s="100">
        <v>3.0687630199999996</v>
      </c>
      <c r="J144" s="571"/>
      <c r="K144" s="571"/>
      <c r="L144" s="571"/>
      <c r="M144" s="571"/>
      <c r="N144" s="571"/>
      <c r="O144" s="571"/>
      <c r="P144" s="571"/>
      <c r="Q144" s="571"/>
      <c r="R144" s="571"/>
      <c r="S144" s="571"/>
      <c r="T144" s="571"/>
      <c r="U144" s="571"/>
      <c r="V144" s="571"/>
    </row>
    <row r="145" spans="1:22" s="142" customFormat="1" x14ac:dyDescent="0.2">
      <c r="A145" s="348"/>
      <c r="B145" s="462" t="s">
        <v>93</v>
      </c>
      <c r="C145" s="104">
        <v>10.204978130000001</v>
      </c>
      <c r="D145" s="104">
        <v>0</v>
      </c>
      <c r="E145" s="104">
        <v>0</v>
      </c>
      <c r="F145" s="104">
        <v>0</v>
      </c>
      <c r="G145" s="104">
        <v>0</v>
      </c>
      <c r="H145" s="104">
        <v>0</v>
      </c>
      <c r="I145" s="104">
        <v>10.204978130000001</v>
      </c>
      <c r="J145" s="571"/>
      <c r="K145" s="571"/>
      <c r="L145" s="571"/>
      <c r="M145" s="571"/>
      <c r="N145" s="571"/>
      <c r="O145" s="571"/>
      <c r="P145" s="571"/>
      <c r="Q145" s="571"/>
      <c r="R145" s="571"/>
      <c r="S145" s="571"/>
      <c r="T145" s="571"/>
      <c r="U145" s="571"/>
      <c r="V145" s="571"/>
    </row>
    <row r="146" spans="1:22" s="142" customFormat="1" x14ac:dyDescent="0.2">
      <c r="A146" s="565"/>
      <c r="B146" s="460"/>
      <c r="C146" s="105"/>
      <c r="D146" s="105"/>
      <c r="E146" s="105"/>
      <c r="F146" s="105"/>
      <c r="G146" s="105"/>
      <c r="H146" s="105"/>
      <c r="I146" s="105"/>
      <c r="J146" s="571"/>
      <c r="K146" s="571"/>
      <c r="L146" s="571"/>
      <c r="M146" s="571"/>
      <c r="N146" s="571"/>
      <c r="O146" s="571"/>
      <c r="P146" s="571"/>
      <c r="Q146" s="571"/>
      <c r="R146" s="571"/>
      <c r="S146" s="571"/>
      <c r="T146" s="571"/>
      <c r="U146" s="571"/>
      <c r="V146" s="571"/>
    </row>
    <row r="147" spans="1:22" x14ac:dyDescent="0.2">
      <c r="A147" s="562"/>
      <c r="B147" s="423" t="s">
        <v>117</v>
      </c>
      <c r="C147" s="424">
        <f t="shared" ref="C147:H147" si="37">+C148+C149</f>
        <v>1205.9140551179519</v>
      </c>
      <c r="D147" s="424">
        <f t="shared" si="37"/>
        <v>1036.6308634243119</v>
      </c>
      <c r="E147" s="424">
        <f t="shared" si="37"/>
        <v>4585.4920741783235</v>
      </c>
      <c r="F147" s="424">
        <f t="shared" si="37"/>
        <v>1936.3112480842035</v>
      </c>
      <c r="G147" s="424">
        <f t="shared" si="37"/>
        <v>2537.3420359189463</v>
      </c>
      <c r="H147" s="424">
        <f t="shared" si="37"/>
        <v>8947.422334399851</v>
      </c>
      <c r="I147" s="424">
        <f>+I148+I149</f>
        <v>20249.11261112359</v>
      </c>
      <c r="J147" s="571"/>
      <c r="K147" s="571"/>
      <c r="L147" s="571"/>
      <c r="M147" s="571"/>
      <c r="N147" s="571"/>
      <c r="O147" s="571"/>
      <c r="P147" s="571"/>
      <c r="Q147" s="571"/>
      <c r="R147" s="571"/>
      <c r="S147" s="571"/>
      <c r="T147" s="571"/>
      <c r="U147" s="571"/>
      <c r="V147" s="571"/>
    </row>
    <row r="148" spans="1:22" x14ac:dyDescent="0.2">
      <c r="A148" s="562"/>
      <c r="B148" s="425" t="s">
        <v>118</v>
      </c>
      <c r="C148" s="99">
        <v>5.5105955554754322</v>
      </c>
      <c r="D148" s="99">
        <v>4.4808225818943423</v>
      </c>
      <c r="E148" s="99">
        <v>4.4808225818943423</v>
      </c>
      <c r="F148" s="99">
        <v>4.4808225818943423</v>
      </c>
      <c r="G148" s="99">
        <v>4.4808225818943423</v>
      </c>
      <c r="H148" s="99">
        <v>10.731162848280059</v>
      </c>
      <c r="I148" s="99">
        <f>SUM(C148:H148)</f>
        <v>34.16504873133286</v>
      </c>
      <c r="J148" s="571"/>
      <c r="K148" s="571"/>
      <c r="L148" s="571"/>
      <c r="M148" s="571"/>
      <c r="N148" s="571"/>
      <c r="O148" s="571"/>
      <c r="P148" s="571"/>
      <c r="Q148" s="571"/>
      <c r="R148" s="571"/>
      <c r="S148" s="571"/>
      <c r="T148" s="571"/>
      <c r="U148" s="571"/>
      <c r="V148" s="571"/>
    </row>
    <row r="149" spans="1:22" x14ac:dyDescent="0.2">
      <c r="B149" s="425" t="s">
        <v>656</v>
      </c>
      <c r="C149" s="99">
        <v>1200.4034595624764</v>
      </c>
      <c r="D149" s="99">
        <v>1032.1500408424176</v>
      </c>
      <c r="E149" s="99">
        <v>4581.0112515964292</v>
      </c>
      <c r="F149" s="99">
        <v>1931.8304255023093</v>
      </c>
      <c r="G149" s="99">
        <v>2532.861213337052</v>
      </c>
      <c r="H149" s="99">
        <v>8936.6911715515707</v>
      </c>
      <c r="I149" s="99">
        <f>SUM(C149:H149)</f>
        <v>20214.947562392255</v>
      </c>
      <c r="J149" s="571"/>
      <c r="K149" s="571"/>
      <c r="L149" s="571"/>
      <c r="M149" s="571"/>
      <c r="N149" s="571"/>
      <c r="O149" s="571"/>
      <c r="P149" s="571"/>
      <c r="Q149" s="571"/>
      <c r="R149" s="571"/>
      <c r="S149" s="571"/>
      <c r="T149" s="571"/>
      <c r="U149" s="571"/>
      <c r="V149" s="571"/>
    </row>
    <row r="150" spans="1:22" x14ac:dyDescent="0.2">
      <c r="B150" s="423" t="s">
        <v>119</v>
      </c>
      <c r="C150" s="145">
        <v>1998.8282136267069</v>
      </c>
      <c r="D150" s="145">
        <v>2415.8241489936668</v>
      </c>
      <c r="E150" s="145">
        <v>2343.4379818237226</v>
      </c>
      <c r="F150" s="145">
        <v>2129.5066570279928</v>
      </c>
      <c r="G150" s="145">
        <v>6145.6535156580094</v>
      </c>
      <c r="H150" s="145">
        <v>8559.8595374931556</v>
      </c>
      <c r="I150" s="145">
        <f>SUM(C150:H150)</f>
        <v>23593.110054623256</v>
      </c>
      <c r="J150" s="571"/>
      <c r="K150" s="571"/>
      <c r="L150" s="571"/>
      <c r="M150" s="571"/>
      <c r="N150" s="571"/>
      <c r="O150" s="571"/>
      <c r="P150" s="571"/>
      <c r="Q150" s="571"/>
      <c r="R150" s="571"/>
      <c r="S150" s="571"/>
      <c r="T150" s="571"/>
      <c r="U150" s="571"/>
      <c r="V150" s="571"/>
    </row>
    <row r="151" spans="1:22" x14ac:dyDescent="0.2">
      <c r="C151" s="571"/>
      <c r="D151" s="571"/>
      <c r="E151" s="571"/>
      <c r="F151" s="571"/>
    </row>
    <row r="152" spans="1:22" x14ac:dyDescent="0.2">
      <c r="B152" s="116" t="s">
        <v>376</v>
      </c>
      <c r="C152" s="571"/>
      <c r="D152" s="571"/>
      <c r="E152" s="571"/>
      <c r="F152" s="571"/>
    </row>
    <row r="153" spans="1:22" ht="32.25" customHeight="1" x14ac:dyDescent="0.2">
      <c r="B153" s="1306" t="s">
        <v>963</v>
      </c>
      <c r="C153" s="1306"/>
      <c r="D153" s="1306"/>
      <c r="E153" s="1306"/>
      <c r="F153" s="1306"/>
      <c r="G153" s="1306"/>
      <c r="H153" s="1306"/>
      <c r="I153" s="1306"/>
      <c r="J153" s="1101"/>
      <c r="K153" s="1101"/>
      <c r="L153" s="1101"/>
      <c r="M153" s="1101"/>
      <c r="N153" s="1101"/>
      <c r="O153" s="1101"/>
    </row>
  </sheetData>
  <sortState ref="B82:O123">
    <sortCondition ref="B82:B123"/>
  </sortState>
  <mergeCells count="3">
    <mergeCell ref="B11:I11"/>
    <mergeCell ref="B6:I6"/>
    <mergeCell ref="B153:I153"/>
  </mergeCells>
  <hyperlinks>
    <hyperlink ref="A1" location="INDICE!A1" display="Indice"/>
  </hyperlinks>
  <printOptions horizontalCentered="1"/>
  <pageMargins left="0.39370078740157483" right="0.39370078740157483" top="0.19685039370078741" bottom="0.19685039370078741" header="0.15748031496062992" footer="0"/>
  <pageSetup paperSize="9" scale="29" orientation="portrait" r:id="rId1"/>
  <headerFooter scaleWithDoc="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148"/>
  <sheetViews>
    <sheetView showGridLines="0" zoomScale="115" zoomScaleNormal="115" zoomScaleSheetLayoutView="85" workbookViewId="0"/>
  </sheetViews>
  <sheetFormatPr baseColWidth="10" defaultColWidth="11.42578125" defaultRowHeight="12.75" x14ac:dyDescent="0.2"/>
  <cols>
    <col min="1" max="1" width="6.42578125" style="565" bestFit="1" customWidth="1"/>
    <col min="2" max="2" width="55.7109375" style="562" customWidth="1"/>
    <col min="3" max="9" width="11.42578125" style="562"/>
    <col min="10" max="10" width="15.28515625" style="571" bestFit="1" customWidth="1"/>
    <col min="11" max="11" width="11.7109375" style="571" bestFit="1" customWidth="1"/>
    <col min="12" max="16" width="12.140625" style="571" bestFit="1" customWidth="1"/>
    <col min="17" max="17" width="11.7109375" style="571" bestFit="1" customWidth="1"/>
    <col min="18" max="21" width="11.5703125" style="562" bestFit="1" customWidth="1"/>
    <col min="22" max="25" width="12.85546875" style="562" bestFit="1" customWidth="1"/>
    <col min="26" max="16384" width="11.42578125" style="562"/>
  </cols>
  <sheetData>
    <row r="1" spans="1:25" ht="15" x14ac:dyDescent="0.2">
      <c r="A1" s="999" t="s">
        <v>238</v>
      </c>
      <c r="B1" s="1007"/>
    </row>
    <row r="2" spans="1:25" ht="15" customHeight="1" x14ac:dyDescent="0.2">
      <c r="A2" s="917"/>
      <c r="B2" s="474" t="s">
        <v>874</v>
      </c>
      <c r="C2" s="571"/>
      <c r="D2" s="571"/>
      <c r="E2" s="571"/>
      <c r="F2" s="571"/>
    </row>
    <row r="3" spans="1:25" ht="15" customHeight="1" x14ac:dyDescent="0.2">
      <c r="A3" s="917"/>
      <c r="B3" s="349" t="s">
        <v>332</v>
      </c>
      <c r="C3" s="571"/>
      <c r="D3" s="571"/>
      <c r="E3" s="571"/>
      <c r="F3" s="571"/>
    </row>
    <row r="4" spans="1:25" s="564" customFormat="1" x14ac:dyDescent="0.2">
      <c r="A4" s="507"/>
      <c r="B4" s="563"/>
      <c r="C4" s="571"/>
      <c r="D4" s="571"/>
      <c r="E4" s="571"/>
      <c r="F4" s="571"/>
      <c r="J4" s="1082"/>
      <c r="K4" s="1082"/>
      <c r="L4" s="1082"/>
      <c r="M4" s="1082"/>
      <c r="N4" s="1082"/>
      <c r="O4" s="1082"/>
      <c r="P4" s="1082"/>
      <c r="Q4" s="1082"/>
    </row>
    <row r="5" spans="1:25" s="564" customFormat="1" ht="13.5" thickBot="1" x14ac:dyDescent="0.25">
      <c r="A5" s="507"/>
      <c r="B5" s="563"/>
      <c r="C5" s="571"/>
      <c r="D5" s="571"/>
      <c r="E5" s="571"/>
      <c r="F5" s="571"/>
      <c r="J5" s="1082"/>
      <c r="K5" s="1082"/>
      <c r="L5" s="1082"/>
      <c r="M5" s="1082"/>
      <c r="N5" s="1082"/>
      <c r="O5" s="1082"/>
      <c r="P5" s="1082"/>
      <c r="Q5" s="1082"/>
    </row>
    <row r="6" spans="1:25" s="117" customFormat="1" ht="22.5" customHeight="1" thickBot="1" x14ac:dyDescent="0.25">
      <c r="A6" s="348"/>
      <c r="B6" s="1303" t="s">
        <v>617</v>
      </c>
      <c r="C6" s="1304"/>
      <c r="D6" s="1304"/>
      <c r="E6" s="1304"/>
      <c r="F6" s="1304"/>
      <c r="G6" s="1304"/>
      <c r="H6" s="1304"/>
      <c r="I6" s="1305"/>
      <c r="J6" s="568"/>
      <c r="K6" s="568"/>
      <c r="L6" s="568"/>
      <c r="M6" s="568"/>
      <c r="N6" s="568"/>
      <c r="O6" s="568"/>
      <c r="P6" s="568"/>
      <c r="Q6" s="568"/>
    </row>
    <row r="7" spans="1:25" s="564" customFormat="1" x14ac:dyDescent="0.2">
      <c r="A7" s="507"/>
      <c r="B7" s="507"/>
      <c r="C7" s="571"/>
      <c r="D7" s="571"/>
      <c r="E7" s="571"/>
      <c r="F7" s="571"/>
      <c r="J7" s="1082"/>
      <c r="K7" s="1082"/>
      <c r="L7" s="1082"/>
      <c r="M7" s="1082"/>
      <c r="N7" s="1082"/>
      <c r="O7" s="1082"/>
      <c r="P7" s="1082"/>
      <c r="Q7" s="1082"/>
    </row>
    <row r="8" spans="1:25" s="117" customFormat="1" ht="13.5" thickBot="1" x14ac:dyDescent="0.25">
      <c r="A8" s="348"/>
      <c r="B8" s="565" t="s">
        <v>911</v>
      </c>
      <c r="C8" s="571"/>
      <c r="D8" s="571"/>
      <c r="E8" s="571"/>
      <c r="F8" s="571"/>
      <c r="J8" s="568"/>
      <c r="K8" s="568"/>
      <c r="L8" s="568"/>
      <c r="M8" s="568"/>
      <c r="N8" s="568"/>
      <c r="O8" s="568"/>
      <c r="P8" s="568"/>
      <c r="Q8" s="568"/>
    </row>
    <row r="9" spans="1:25" s="117" customFormat="1" ht="14.25" thickTop="1" thickBot="1" x14ac:dyDescent="0.25">
      <c r="A9" s="348"/>
      <c r="B9" s="566"/>
      <c r="C9" s="566">
        <v>43282</v>
      </c>
      <c r="D9" s="566">
        <v>43313</v>
      </c>
      <c r="E9" s="566">
        <v>43344</v>
      </c>
      <c r="F9" s="566">
        <v>43374</v>
      </c>
      <c r="G9" s="566">
        <v>43405</v>
      </c>
      <c r="H9" s="566">
        <v>43435</v>
      </c>
      <c r="I9" s="567">
        <v>2018</v>
      </c>
      <c r="J9" s="568"/>
      <c r="K9" s="568"/>
      <c r="L9" s="568"/>
      <c r="M9" s="568"/>
      <c r="N9" s="568"/>
      <c r="O9" s="568"/>
      <c r="P9" s="568"/>
      <c r="Q9" s="568"/>
    </row>
    <row r="10" spans="1:25" s="117" customFormat="1" ht="14.25" thickTop="1" thickBot="1" x14ac:dyDescent="0.25">
      <c r="A10" s="348"/>
      <c r="B10" s="348"/>
      <c r="C10" s="568"/>
      <c r="D10" s="568"/>
      <c r="E10" s="568"/>
      <c r="F10" s="568"/>
      <c r="G10" s="568"/>
      <c r="H10" s="568"/>
      <c r="I10" s="568"/>
      <c r="J10" s="568"/>
      <c r="K10" s="568"/>
      <c r="L10" s="568"/>
      <c r="M10" s="568"/>
      <c r="N10" s="568"/>
      <c r="O10" s="568"/>
      <c r="P10" s="568"/>
      <c r="Q10" s="568"/>
    </row>
    <row r="11" spans="1:25" s="117" customFormat="1" ht="13.5" thickBot="1" x14ac:dyDescent="0.25">
      <c r="A11" s="348"/>
      <c r="B11" s="1300" t="s">
        <v>479</v>
      </c>
      <c r="C11" s="1301"/>
      <c r="D11" s="1301"/>
      <c r="E11" s="1301"/>
      <c r="F11" s="1301"/>
      <c r="G11" s="1301"/>
      <c r="H11" s="1301"/>
      <c r="I11" s="1301"/>
      <c r="J11" s="568"/>
      <c r="K11" s="568"/>
      <c r="L11" s="568"/>
      <c r="M11" s="568"/>
      <c r="N11" s="568"/>
      <c r="O11" s="568"/>
      <c r="P11" s="568"/>
      <c r="Q11" s="568"/>
    </row>
    <row r="12" spans="1:25" s="142" customFormat="1" ht="13.5" thickBot="1" x14ac:dyDescent="0.25">
      <c r="A12" s="569"/>
      <c r="B12" s="570"/>
      <c r="C12" s="1066"/>
      <c r="D12" s="1066"/>
      <c r="E12" s="1066"/>
      <c r="F12" s="1066"/>
      <c r="G12" s="1066"/>
      <c r="H12" s="1066"/>
      <c r="I12" s="1066"/>
      <c r="J12" s="1083"/>
      <c r="K12" s="1083"/>
      <c r="L12" s="1083"/>
      <c r="M12" s="1083"/>
      <c r="N12" s="1083"/>
      <c r="O12" s="1083"/>
      <c r="P12" s="1083"/>
      <c r="Q12" s="1083"/>
    </row>
    <row r="13" spans="1:25" ht="15.75" thickBot="1" x14ac:dyDescent="0.25">
      <c r="B13" s="417" t="s">
        <v>65</v>
      </c>
      <c r="C13" s="418">
        <f>+C14+C15</f>
        <v>981.48001241028828</v>
      </c>
      <c r="D13" s="418">
        <f>+D14+D15</f>
        <v>176.19233005994394</v>
      </c>
      <c r="E13" s="418">
        <f t="shared" ref="E13:I13" si="0">+E14+E15</f>
        <v>1356.2955218235556</v>
      </c>
      <c r="F13" s="418">
        <f t="shared" si="0"/>
        <v>1944.3982043598448</v>
      </c>
      <c r="G13" s="418">
        <f t="shared" si="0"/>
        <v>1520.0935302360533</v>
      </c>
      <c r="H13" s="418">
        <f t="shared" si="0"/>
        <v>2614.7757578528431</v>
      </c>
      <c r="I13" s="418">
        <f t="shared" si="0"/>
        <v>8593.2353567425289</v>
      </c>
      <c r="R13" s="571"/>
      <c r="S13" s="571"/>
      <c r="T13" s="571"/>
      <c r="U13" s="571"/>
      <c r="V13" s="571"/>
      <c r="W13" s="571"/>
      <c r="X13" s="571"/>
      <c r="Y13" s="571"/>
    </row>
    <row r="14" spans="1:25" x14ac:dyDescent="0.2">
      <c r="A14" s="348"/>
      <c r="B14" s="572" t="s">
        <v>916</v>
      </c>
      <c r="C14" s="111">
        <v>38.331033109622787</v>
      </c>
      <c r="D14" s="111">
        <v>2.4250182283094897</v>
      </c>
      <c r="E14" s="111">
        <v>247.39128255923941</v>
      </c>
      <c r="F14" s="111">
        <v>0.63713838720518889</v>
      </c>
      <c r="G14" s="111">
        <v>1.7448117200303517</v>
      </c>
      <c r="H14" s="111">
        <v>236.73661807863019</v>
      </c>
      <c r="I14" s="111">
        <f>SUM(C14:H14)</f>
        <v>527.26590208303742</v>
      </c>
      <c r="K14" s="111"/>
      <c r="R14" s="571"/>
      <c r="S14" s="571"/>
      <c r="T14" s="571"/>
      <c r="U14" s="571"/>
      <c r="V14" s="571"/>
    </row>
    <row r="15" spans="1:25" x14ac:dyDescent="0.2">
      <c r="A15" s="348"/>
      <c r="B15" s="572" t="s">
        <v>917</v>
      </c>
      <c r="C15" s="111">
        <v>943.14897930066547</v>
      </c>
      <c r="D15" s="111">
        <v>173.76731183163446</v>
      </c>
      <c r="E15" s="111">
        <v>1108.9042392643162</v>
      </c>
      <c r="F15" s="111">
        <v>1943.7610659726397</v>
      </c>
      <c r="G15" s="111">
        <v>1518.3487185160229</v>
      </c>
      <c r="H15" s="111">
        <v>2378.0391397742128</v>
      </c>
      <c r="I15" s="111">
        <f>SUM(C15:H15)</f>
        <v>8065.969454659491</v>
      </c>
      <c r="K15" s="111"/>
      <c r="R15" s="571"/>
      <c r="S15" s="571"/>
      <c r="T15" s="571"/>
      <c r="U15" s="571"/>
      <c r="V15" s="571"/>
    </row>
    <row r="16" spans="1:25" s="142" customFormat="1" ht="13.5" thickBot="1" x14ac:dyDescent="0.25">
      <c r="A16" s="348"/>
      <c r="B16" s="348"/>
      <c r="C16" s="568"/>
      <c r="D16" s="568"/>
      <c r="E16" s="568"/>
      <c r="F16" s="568"/>
      <c r="G16" s="568"/>
      <c r="H16" s="568"/>
      <c r="I16" s="568"/>
      <c r="J16" s="571"/>
      <c r="K16" s="571"/>
      <c r="L16" s="571"/>
      <c r="M16" s="571"/>
      <c r="N16" s="571"/>
      <c r="O16" s="571"/>
      <c r="P16" s="571"/>
      <c r="Q16" s="571"/>
      <c r="R16" s="571"/>
      <c r="S16" s="571"/>
      <c r="T16" s="571"/>
      <c r="U16" s="571"/>
      <c r="V16" s="571"/>
    </row>
    <row r="17" spans="1:22" s="142" customFormat="1" ht="13.5" thickBot="1" x14ac:dyDescent="0.25">
      <c r="A17" s="348"/>
      <c r="B17" s="148" t="s">
        <v>55</v>
      </c>
      <c r="C17" s="97">
        <f t="shared" ref="C17:I17" si="1">+C18+C23+C26+C32+C33+C39</f>
        <v>88.116454970640731</v>
      </c>
      <c r="D17" s="97">
        <f t="shared" si="1"/>
        <v>91.857122121785622</v>
      </c>
      <c r="E17" s="97">
        <f t="shared" si="1"/>
        <v>141.68576615002908</v>
      </c>
      <c r="F17" s="97">
        <f t="shared" si="1"/>
        <v>60.384970690221635</v>
      </c>
      <c r="G17" s="97">
        <f t="shared" si="1"/>
        <v>194.74849378078437</v>
      </c>
      <c r="H17" s="97">
        <f t="shared" si="1"/>
        <v>116.31320577341619</v>
      </c>
      <c r="I17" s="149">
        <f t="shared" si="1"/>
        <v>693.10601348687771</v>
      </c>
      <c r="J17" s="571"/>
      <c r="K17" s="111"/>
      <c r="L17" s="1103"/>
      <c r="M17" s="111"/>
      <c r="N17" s="111"/>
      <c r="O17" s="111"/>
      <c r="P17" s="111"/>
      <c r="Q17" s="1103"/>
      <c r="R17" s="571"/>
      <c r="S17" s="571"/>
      <c r="T17" s="571"/>
      <c r="U17" s="571"/>
      <c r="V17" s="571"/>
    </row>
    <row r="18" spans="1:22" s="142" customFormat="1" x14ac:dyDescent="0.2">
      <c r="A18" s="348"/>
      <c r="B18" s="463" t="s">
        <v>68</v>
      </c>
      <c r="C18" s="98">
        <f t="shared" ref="C18:I18" si="2">SUM(C19:C22)</f>
        <v>40.782592090000009</v>
      </c>
      <c r="D18" s="98">
        <f t="shared" si="2"/>
        <v>82.509957385623608</v>
      </c>
      <c r="E18" s="98">
        <f t="shared" si="2"/>
        <v>113.81645229093589</v>
      </c>
      <c r="F18" s="98">
        <f t="shared" si="2"/>
        <v>52.029831263405455</v>
      </c>
      <c r="G18" s="98">
        <f t="shared" si="2"/>
        <v>186.9212296025344</v>
      </c>
      <c r="H18" s="98">
        <f t="shared" si="2"/>
        <v>52.879408775203444</v>
      </c>
      <c r="I18" s="98">
        <f t="shared" si="2"/>
        <v>528.93947140770285</v>
      </c>
      <c r="J18" s="571"/>
      <c r="K18" s="571"/>
      <c r="L18" s="571"/>
      <c r="M18" s="571"/>
      <c r="N18" s="571"/>
      <c r="O18" s="571"/>
      <c r="P18" s="571"/>
      <c r="Q18" s="1103"/>
      <c r="R18" s="571"/>
      <c r="S18" s="571"/>
      <c r="T18" s="571"/>
      <c r="U18" s="571"/>
      <c r="V18" s="571"/>
    </row>
    <row r="19" spans="1:22" s="142" customFormat="1" x14ac:dyDescent="0.2">
      <c r="A19" s="348"/>
      <c r="B19" s="432" t="s">
        <v>69</v>
      </c>
      <c r="C19" s="113">
        <v>2.3445051599999998</v>
      </c>
      <c r="D19" s="113">
        <v>1.9179875799999999</v>
      </c>
      <c r="E19" s="113">
        <v>35.712237930935856</v>
      </c>
      <c r="F19" s="113">
        <v>21.440610080000003</v>
      </c>
      <c r="G19" s="113">
        <v>19.03273488</v>
      </c>
      <c r="H19" s="113">
        <v>18.443290719999997</v>
      </c>
      <c r="I19" s="113">
        <v>98.891366350935854</v>
      </c>
      <c r="J19" s="571"/>
      <c r="K19" s="571"/>
      <c r="L19" s="571"/>
      <c r="M19" s="571"/>
      <c r="N19" s="571"/>
      <c r="O19" s="571"/>
      <c r="P19" s="571"/>
      <c r="Q19" s="571"/>
      <c r="R19" s="571"/>
      <c r="S19" s="571"/>
      <c r="T19" s="571"/>
      <c r="U19" s="571"/>
      <c r="V19" s="571"/>
    </row>
    <row r="20" spans="1:22" s="142" customFormat="1" x14ac:dyDescent="0.2">
      <c r="A20" s="348"/>
      <c r="B20" s="433" t="s">
        <v>70</v>
      </c>
      <c r="C20" s="429">
        <v>27.611724190000004</v>
      </c>
      <c r="D20" s="429">
        <v>13.092319451934353</v>
      </c>
      <c r="E20" s="429">
        <v>69.32156915000003</v>
      </c>
      <c r="F20" s="429">
        <v>26.180495430000001</v>
      </c>
      <c r="G20" s="429">
        <v>48.012901769999992</v>
      </c>
      <c r="H20" s="429">
        <v>11.566264909999997</v>
      </c>
      <c r="I20" s="429">
        <v>195.78527490193437</v>
      </c>
      <c r="J20" s="571"/>
      <c r="K20" s="571"/>
      <c r="L20" s="571"/>
      <c r="M20" s="571"/>
      <c r="N20" s="571"/>
      <c r="O20" s="571"/>
      <c r="P20" s="571"/>
      <c r="Q20" s="571"/>
      <c r="R20" s="571"/>
      <c r="S20" s="571"/>
      <c r="T20" s="571"/>
      <c r="U20" s="571"/>
      <c r="V20" s="571"/>
    </row>
    <row r="21" spans="1:22" s="142" customFormat="1" x14ac:dyDescent="0.2">
      <c r="A21" s="348"/>
      <c r="B21" s="464" t="s">
        <v>908</v>
      </c>
      <c r="C21" s="429">
        <v>0</v>
      </c>
      <c r="D21" s="429">
        <v>58.85180393368924</v>
      </c>
      <c r="E21" s="429">
        <v>0</v>
      </c>
      <c r="F21" s="429">
        <v>0</v>
      </c>
      <c r="G21" s="429">
        <v>110.38451222253443</v>
      </c>
      <c r="H21" s="429">
        <v>0</v>
      </c>
      <c r="I21" s="429">
        <v>169.23631615622364</v>
      </c>
      <c r="J21" s="571"/>
      <c r="K21" s="571"/>
      <c r="L21" s="571"/>
      <c r="M21" s="571"/>
      <c r="N21" s="571"/>
      <c r="O21" s="571"/>
      <c r="P21" s="571"/>
      <c r="Q21" s="571"/>
      <c r="R21" s="571"/>
      <c r="S21" s="571"/>
      <c r="T21" s="571"/>
      <c r="U21" s="571"/>
      <c r="V21" s="571"/>
    </row>
    <row r="22" spans="1:22" s="577" customFormat="1" x14ac:dyDescent="0.2">
      <c r="A22" s="348"/>
      <c r="B22" s="464" t="s">
        <v>71</v>
      </c>
      <c r="C22" s="430">
        <v>10.82636274</v>
      </c>
      <c r="D22" s="430">
        <v>8.6478464200000005</v>
      </c>
      <c r="E22" s="430">
        <v>8.7826452100000001</v>
      </c>
      <c r="F22" s="430">
        <v>4.4087257534054505</v>
      </c>
      <c r="G22" s="430">
        <v>9.4910807300000002</v>
      </c>
      <c r="H22" s="430">
        <v>22.86985314520345</v>
      </c>
      <c r="I22" s="430">
        <v>65.026513998608905</v>
      </c>
      <c r="J22" s="571"/>
      <c r="K22" s="571"/>
      <c r="L22" s="571"/>
      <c r="M22" s="571"/>
      <c r="N22" s="571"/>
      <c r="O22" s="571"/>
      <c r="P22" s="571"/>
      <c r="Q22" s="571"/>
      <c r="R22" s="571"/>
      <c r="S22" s="571"/>
      <c r="T22" s="571"/>
      <c r="U22" s="571"/>
      <c r="V22" s="571"/>
    </row>
    <row r="23" spans="1:22" s="577" customFormat="1" x14ac:dyDescent="0.2">
      <c r="A23" s="348"/>
      <c r="B23" s="425" t="s">
        <v>72</v>
      </c>
      <c r="C23" s="448">
        <v>2.9139954853705574</v>
      </c>
      <c r="D23" s="448">
        <v>2.9825121654572646</v>
      </c>
      <c r="E23" s="448">
        <v>2.9824127756839482</v>
      </c>
      <c r="F23" s="448">
        <v>2.9136973921393357</v>
      </c>
      <c r="G23" s="448">
        <v>2.9822139954443569</v>
      </c>
      <c r="H23" s="448">
        <v>2.9134986689979048</v>
      </c>
      <c r="I23" s="448">
        <v>17.688330483093367</v>
      </c>
      <c r="J23" s="571"/>
      <c r="K23" s="571"/>
      <c r="L23" s="571"/>
      <c r="M23" s="571"/>
      <c r="N23" s="571"/>
      <c r="O23" s="571"/>
      <c r="P23" s="571"/>
      <c r="Q23" s="571"/>
      <c r="R23" s="571"/>
      <c r="S23" s="571"/>
      <c r="T23" s="571"/>
      <c r="U23" s="571"/>
      <c r="V23" s="571"/>
    </row>
    <row r="24" spans="1:22" s="142" customFormat="1" x14ac:dyDescent="0.2">
      <c r="A24" s="348"/>
      <c r="B24" s="432" t="s">
        <v>73</v>
      </c>
      <c r="C24" s="431">
        <v>2.9139696164854954</v>
      </c>
      <c r="D24" s="431">
        <v>2.9824905742135055</v>
      </c>
      <c r="E24" s="431">
        <v>2.9823954617350128</v>
      </c>
      <c r="F24" s="431">
        <v>2.9136843558317027</v>
      </c>
      <c r="G24" s="431">
        <v>2.9822052367780274</v>
      </c>
      <c r="H24" s="431">
        <v>2.9134941876263984</v>
      </c>
      <c r="I24" s="431">
        <v>17.688239432670141</v>
      </c>
      <c r="J24" s="571"/>
      <c r="K24" s="571"/>
      <c r="L24" s="571"/>
      <c r="M24" s="571"/>
      <c r="N24" s="571"/>
      <c r="O24" s="571"/>
      <c r="P24" s="571"/>
      <c r="Q24" s="571"/>
      <c r="R24" s="571"/>
      <c r="S24" s="571"/>
      <c r="T24" s="571"/>
      <c r="U24" s="571"/>
      <c r="V24" s="571"/>
    </row>
    <row r="25" spans="1:22" s="142" customFormat="1" x14ac:dyDescent="0.2">
      <c r="A25" s="348"/>
      <c r="B25" s="464" t="s">
        <v>74</v>
      </c>
      <c r="C25" s="430">
        <v>2.5868885062210475E-5</v>
      </c>
      <c r="D25" s="430">
        <v>2.1591243759030129E-5</v>
      </c>
      <c r="E25" s="430">
        <v>1.731394893578687E-5</v>
      </c>
      <c r="F25" s="430">
        <v>1.3036307632606535E-5</v>
      </c>
      <c r="G25" s="430">
        <v>8.7586663294261955E-6</v>
      </c>
      <c r="H25" s="430">
        <v>4.4813715061829343E-6</v>
      </c>
      <c r="I25" s="430">
        <v>9.1050423225243145E-5</v>
      </c>
      <c r="J25" s="571"/>
      <c r="K25" s="571"/>
      <c r="L25" s="571"/>
      <c r="M25" s="571"/>
      <c r="N25" s="571"/>
      <c r="O25" s="571"/>
      <c r="P25" s="571"/>
      <c r="Q25" s="571"/>
      <c r="R25" s="571"/>
      <c r="S25" s="571"/>
      <c r="T25" s="571"/>
      <c r="U25" s="571"/>
      <c r="V25" s="571"/>
    </row>
    <row r="26" spans="1:22" s="577" customFormat="1" x14ac:dyDescent="0.2">
      <c r="A26" s="348"/>
      <c r="B26" s="425" t="s">
        <v>75</v>
      </c>
      <c r="C26" s="448">
        <f>+C27+C30</f>
        <v>4.7027852701702439E-3</v>
      </c>
      <c r="D26" s="448">
        <f t="shared" ref="D26:I26" si="3">+D27+D30</f>
        <v>0.32085047771111275</v>
      </c>
      <c r="E26" s="448">
        <f t="shared" si="3"/>
        <v>4.6918193042190968E-3</v>
      </c>
      <c r="F26" s="448">
        <f t="shared" si="3"/>
        <v>4.5221026943005182E-3</v>
      </c>
      <c r="G26" s="448">
        <f t="shared" si="3"/>
        <v>0.28905416280560348</v>
      </c>
      <c r="H26" s="448">
        <f t="shared" si="3"/>
        <v>4.3996996225018513E-3</v>
      </c>
      <c r="I26" s="448">
        <f t="shared" si="3"/>
        <v>0.62822104740790796</v>
      </c>
      <c r="J26" s="571"/>
      <c r="K26" s="571"/>
      <c r="L26" s="571"/>
      <c r="M26" s="571"/>
      <c r="N26" s="571"/>
      <c r="O26" s="571"/>
      <c r="P26" s="571"/>
      <c r="Q26" s="571"/>
      <c r="R26" s="571"/>
      <c r="S26" s="571"/>
      <c r="T26" s="571"/>
      <c r="U26" s="571"/>
      <c r="V26" s="571"/>
    </row>
    <row r="27" spans="1:22" s="577" customFormat="1" x14ac:dyDescent="0.2">
      <c r="A27" s="348"/>
      <c r="B27" s="433" t="s">
        <v>78</v>
      </c>
      <c r="C27" s="429">
        <f>+C28+C29</f>
        <v>0</v>
      </c>
      <c r="D27" s="429">
        <f t="shared" ref="D27:I27" si="4">+D28+D29</f>
        <v>0.31609702581622007</v>
      </c>
      <c r="E27" s="429">
        <f t="shared" si="4"/>
        <v>0</v>
      </c>
      <c r="F27" s="429">
        <f t="shared" si="4"/>
        <v>0</v>
      </c>
      <c r="G27" s="429">
        <f t="shared" si="4"/>
        <v>0.28448732333854204</v>
      </c>
      <c r="H27" s="429">
        <f t="shared" si="4"/>
        <v>0</v>
      </c>
      <c r="I27" s="429">
        <f t="shared" si="4"/>
        <v>0.60058434915476211</v>
      </c>
      <c r="J27" s="571"/>
      <c r="K27" s="571"/>
      <c r="L27" s="571"/>
      <c r="M27" s="571"/>
      <c r="N27" s="571"/>
      <c r="O27" s="571"/>
      <c r="P27" s="571"/>
      <c r="Q27" s="571"/>
      <c r="R27" s="571"/>
      <c r="S27" s="571"/>
      <c r="T27" s="571"/>
      <c r="U27" s="571"/>
      <c r="V27" s="571"/>
    </row>
    <row r="28" spans="1:22" s="142" customFormat="1" x14ac:dyDescent="0.2">
      <c r="A28" s="348"/>
      <c r="B28" s="449" t="s">
        <v>918</v>
      </c>
      <c r="C28" s="430">
        <v>0</v>
      </c>
      <c r="D28" s="430">
        <v>0</v>
      </c>
      <c r="E28" s="430">
        <v>0</v>
      </c>
      <c r="F28" s="430">
        <v>0</v>
      </c>
      <c r="G28" s="430">
        <v>0</v>
      </c>
      <c r="H28" s="430">
        <v>0</v>
      </c>
      <c r="I28" s="430">
        <f>SUM(C28:H28)</f>
        <v>0</v>
      </c>
      <c r="J28" s="571"/>
      <c r="K28" s="571"/>
      <c r="L28" s="571"/>
      <c r="M28" s="571"/>
      <c r="N28" s="571"/>
      <c r="O28" s="571"/>
      <c r="P28" s="571"/>
      <c r="Q28" s="571"/>
      <c r="R28" s="571"/>
      <c r="S28" s="571"/>
      <c r="T28" s="571"/>
      <c r="U28" s="571"/>
      <c r="V28" s="571"/>
    </row>
    <row r="29" spans="1:22" s="142" customFormat="1" x14ac:dyDescent="0.2">
      <c r="A29" s="348"/>
      <c r="B29" s="457" t="s">
        <v>110</v>
      </c>
      <c r="C29" s="437">
        <v>0</v>
      </c>
      <c r="D29" s="437">
        <v>0.31609702581622007</v>
      </c>
      <c r="E29" s="437">
        <v>0</v>
      </c>
      <c r="F29" s="437">
        <v>0</v>
      </c>
      <c r="G29" s="437">
        <v>0.28448732333854204</v>
      </c>
      <c r="H29" s="437">
        <v>0</v>
      </c>
      <c r="I29" s="468">
        <f>SUM(C29:H29)</f>
        <v>0.60058434915476211</v>
      </c>
      <c r="J29" s="571"/>
      <c r="K29" s="571"/>
      <c r="L29" s="571"/>
      <c r="M29" s="571"/>
      <c r="N29" s="571"/>
      <c r="O29" s="571"/>
      <c r="P29" s="571"/>
      <c r="Q29" s="571"/>
      <c r="R29" s="571"/>
      <c r="S29" s="571"/>
      <c r="T29" s="571"/>
      <c r="U29" s="571"/>
      <c r="V29" s="571"/>
    </row>
    <row r="30" spans="1:22" s="577" customFormat="1" x14ac:dyDescent="0.2">
      <c r="A30" s="348"/>
      <c r="B30" s="433" t="s">
        <v>76</v>
      </c>
      <c r="C30" s="429">
        <v>4.7027852701702439E-3</v>
      </c>
      <c r="D30" s="429">
        <v>4.7534518948926718E-3</v>
      </c>
      <c r="E30" s="429">
        <v>4.6918193042190968E-3</v>
      </c>
      <c r="F30" s="429">
        <v>4.5221026943005182E-3</v>
      </c>
      <c r="G30" s="429">
        <v>4.566839467061436E-3</v>
      </c>
      <c r="H30" s="429">
        <v>4.3996996225018513E-3</v>
      </c>
      <c r="I30" s="429">
        <v>2.7636698253145818E-2</v>
      </c>
      <c r="J30" s="571"/>
      <c r="K30" s="571"/>
      <c r="L30" s="571"/>
      <c r="M30" s="571"/>
      <c r="N30" s="571"/>
      <c r="O30" s="571"/>
      <c r="P30" s="571"/>
      <c r="Q30" s="571"/>
      <c r="R30" s="571"/>
      <c r="S30" s="571"/>
      <c r="T30" s="571"/>
      <c r="U30" s="571"/>
      <c r="V30" s="571"/>
    </row>
    <row r="31" spans="1:22" s="348" customFormat="1" x14ac:dyDescent="0.2">
      <c r="B31" s="449" t="s">
        <v>919</v>
      </c>
      <c r="C31" s="430">
        <v>4.7027852701702439E-3</v>
      </c>
      <c r="D31" s="430">
        <v>4.7534518948926718E-3</v>
      </c>
      <c r="E31" s="430">
        <v>4.6918193042190968E-3</v>
      </c>
      <c r="F31" s="430">
        <v>4.5221026943005182E-3</v>
      </c>
      <c r="G31" s="430">
        <v>4.566839467061436E-3</v>
      </c>
      <c r="H31" s="430">
        <v>4.3996996225018513E-3</v>
      </c>
      <c r="I31" s="430">
        <v>2.7636698253145818E-2</v>
      </c>
      <c r="J31" s="571"/>
      <c r="K31" s="571"/>
      <c r="L31" s="571"/>
      <c r="M31" s="571"/>
      <c r="N31" s="571"/>
      <c r="O31" s="571"/>
      <c r="P31" s="571"/>
      <c r="Q31" s="571"/>
      <c r="R31" s="571"/>
      <c r="S31" s="571"/>
      <c r="T31" s="571"/>
      <c r="U31" s="571"/>
      <c r="V31" s="571"/>
    </row>
    <row r="32" spans="1:22" s="348" customFormat="1" x14ac:dyDescent="0.2">
      <c r="B32" s="425" t="s">
        <v>77</v>
      </c>
      <c r="C32" s="448">
        <v>40.992189809999999</v>
      </c>
      <c r="D32" s="448">
        <v>6.1989812993625125E-2</v>
      </c>
      <c r="E32" s="448">
        <v>3.3026850993963488</v>
      </c>
      <c r="F32" s="448">
        <v>0.41744387198254135</v>
      </c>
      <c r="G32" s="448">
        <v>0.19537784999999999</v>
      </c>
      <c r="H32" s="448">
        <v>42.179596191824977</v>
      </c>
      <c r="I32" s="448">
        <v>87.149282636197483</v>
      </c>
      <c r="J32" s="571"/>
      <c r="K32" s="571"/>
      <c r="L32" s="571"/>
      <c r="M32" s="571"/>
      <c r="N32" s="571"/>
      <c r="O32" s="571"/>
      <c r="P32" s="571"/>
      <c r="Q32" s="571"/>
      <c r="R32" s="571"/>
      <c r="S32" s="571"/>
      <c r="T32" s="571"/>
      <c r="U32" s="571"/>
      <c r="V32" s="571"/>
    </row>
    <row r="33" spans="1:22" s="348" customFormat="1" x14ac:dyDescent="0.2">
      <c r="B33" s="425" t="s">
        <v>404</v>
      </c>
      <c r="C33" s="448">
        <v>0</v>
      </c>
      <c r="D33" s="448">
        <v>0</v>
      </c>
      <c r="E33" s="448">
        <v>14.501212614708688</v>
      </c>
      <c r="F33" s="448">
        <v>0</v>
      </c>
      <c r="G33" s="448">
        <v>0</v>
      </c>
      <c r="H33" s="448">
        <v>12.382308807767357</v>
      </c>
      <c r="I33" s="448">
        <v>26.883521422476043</v>
      </c>
      <c r="J33" s="571"/>
      <c r="K33" s="571"/>
      <c r="L33" s="571"/>
      <c r="M33" s="571"/>
      <c r="N33" s="571"/>
      <c r="O33" s="571"/>
      <c r="P33" s="571"/>
      <c r="Q33" s="571"/>
      <c r="R33" s="571"/>
      <c r="S33" s="571"/>
      <c r="T33" s="571"/>
      <c r="U33" s="571"/>
      <c r="V33" s="571"/>
    </row>
    <row r="34" spans="1:22" s="348" customFormat="1" x14ac:dyDescent="0.2">
      <c r="B34" s="457" t="s">
        <v>73</v>
      </c>
      <c r="C34" s="468">
        <v>0</v>
      </c>
      <c r="D34" s="468">
        <v>0</v>
      </c>
      <c r="E34" s="468">
        <v>1.9828344793834498</v>
      </c>
      <c r="F34" s="468">
        <v>0</v>
      </c>
      <c r="G34" s="468">
        <v>0</v>
      </c>
      <c r="H34" s="468">
        <v>0</v>
      </c>
      <c r="I34" s="468">
        <v>1.9828344793834498</v>
      </c>
      <c r="J34" s="571"/>
      <c r="K34" s="571"/>
      <c r="L34" s="571"/>
      <c r="M34" s="571"/>
      <c r="N34" s="571"/>
      <c r="O34" s="571"/>
      <c r="P34" s="571"/>
      <c r="Q34" s="571"/>
      <c r="R34" s="571"/>
      <c r="S34" s="571"/>
      <c r="T34" s="571"/>
      <c r="U34" s="571"/>
      <c r="V34" s="571"/>
    </row>
    <row r="35" spans="1:22" s="348" customFormat="1" x14ac:dyDescent="0.2">
      <c r="B35" s="449" t="s">
        <v>920</v>
      </c>
      <c r="C35" s="429">
        <v>0</v>
      </c>
      <c r="D35" s="429">
        <v>0</v>
      </c>
      <c r="E35" s="429">
        <v>1.9828344793834498</v>
      </c>
      <c r="F35" s="429">
        <v>0</v>
      </c>
      <c r="G35" s="429">
        <v>0</v>
      </c>
      <c r="H35" s="429">
        <v>0</v>
      </c>
      <c r="I35" s="429">
        <v>1.9828344793834498</v>
      </c>
      <c r="J35" s="571"/>
      <c r="K35" s="571"/>
      <c r="L35" s="571"/>
      <c r="M35" s="571"/>
      <c r="N35" s="571"/>
      <c r="O35" s="571"/>
      <c r="P35" s="571"/>
      <c r="Q35" s="571"/>
      <c r="R35" s="571"/>
      <c r="S35" s="571"/>
      <c r="T35" s="571"/>
      <c r="U35" s="571"/>
      <c r="V35" s="571"/>
    </row>
    <row r="36" spans="1:22" s="348" customFormat="1" x14ac:dyDescent="0.2">
      <c r="B36" s="433" t="s">
        <v>74</v>
      </c>
      <c r="C36" s="429">
        <v>0</v>
      </c>
      <c r="D36" s="429">
        <v>0</v>
      </c>
      <c r="E36" s="429">
        <v>12.518378135325237</v>
      </c>
      <c r="F36" s="429">
        <v>0</v>
      </c>
      <c r="G36" s="429">
        <v>0</v>
      </c>
      <c r="H36" s="429">
        <v>12.382308807767357</v>
      </c>
      <c r="I36" s="429">
        <v>24.900686943092595</v>
      </c>
      <c r="J36" s="571"/>
      <c r="K36" s="571"/>
      <c r="L36" s="571"/>
      <c r="M36" s="571"/>
      <c r="N36" s="571"/>
      <c r="O36" s="571"/>
      <c r="P36" s="571"/>
      <c r="Q36" s="571"/>
      <c r="R36" s="571"/>
      <c r="S36" s="571"/>
      <c r="T36" s="571"/>
      <c r="U36" s="571"/>
      <c r="V36" s="571"/>
    </row>
    <row r="37" spans="1:22" s="348" customFormat="1" x14ac:dyDescent="0.2">
      <c r="B37" s="449" t="s">
        <v>921</v>
      </c>
      <c r="C37" s="430">
        <v>0</v>
      </c>
      <c r="D37" s="430">
        <v>0</v>
      </c>
      <c r="E37" s="430">
        <v>12.518378135325237</v>
      </c>
      <c r="F37" s="430">
        <v>0</v>
      </c>
      <c r="G37" s="430">
        <v>0</v>
      </c>
      <c r="H37" s="430">
        <v>12.382308807767357</v>
      </c>
      <c r="I37" s="430">
        <v>24.900686943092595</v>
      </c>
      <c r="J37" s="571"/>
      <c r="K37" s="571"/>
      <c r="L37" s="571"/>
      <c r="M37" s="571"/>
      <c r="N37" s="571"/>
      <c r="O37" s="571"/>
      <c r="P37" s="571"/>
      <c r="Q37" s="571"/>
      <c r="R37" s="571"/>
      <c r="S37" s="571"/>
      <c r="T37" s="571"/>
      <c r="U37" s="571"/>
      <c r="V37" s="571"/>
    </row>
    <row r="38" spans="1:22" s="577" customFormat="1" x14ac:dyDescent="0.2">
      <c r="A38" s="348"/>
      <c r="B38" s="457" t="s">
        <v>110</v>
      </c>
      <c r="C38" s="437">
        <v>0</v>
      </c>
      <c r="D38" s="437">
        <v>0</v>
      </c>
      <c r="E38" s="437">
        <v>0</v>
      </c>
      <c r="F38" s="437">
        <v>0</v>
      </c>
      <c r="G38" s="437">
        <v>0</v>
      </c>
      <c r="H38" s="437">
        <v>0</v>
      </c>
      <c r="I38" s="437">
        <v>0</v>
      </c>
      <c r="J38" s="571"/>
      <c r="K38" s="571"/>
      <c r="L38" s="571"/>
      <c r="M38" s="571"/>
      <c r="N38" s="571"/>
      <c r="O38" s="571"/>
      <c r="P38" s="571"/>
      <c r="Q38" s="571"/>
      <c r="R38" s="571"/>
      <c r="S38" s="571"/>
      <c r="T38" s="571"/>
      <c r="U38" s="571"/>
      <c r="V38" s="571"/>
    </row>
    <row r="39" spans="1:22" s="142" customFormat="1" x14ac:dyDescent="0.2">
      <c r="A39" s="348"/>
      <c r="B39" s="432" t="s">
        <v>418</v>
      </c>
      <c r="C39" s="431">
        <v>3.4229748</v>
      </c>
      <c r="D39" s="431">
        <v>5.9818122799999998</v>
      </c>
      <c r="E39" s="431">
        <v>7.0783115500000005</v>
      </c>
      <c r="F39" s="431">
        <v>5.0194760599999997</v>
      </c>
      <c r="G39" s="431">
        <v>4.3606181699999995</v>
      </c>
      <c r="H39" s="431">
        <v>5.9539936300000003</v>
      </c>
      <c r="I39" s="431">
        <v>31.817186490000005</v>
      </c>
      <c r="J39" s="571"/>
      <c r="K39" s="571"/>
      <c r="L39" s="571"/>
      <c r="M39" s="571"/>
      <c r="N39" s="571"/>
      <c r="O39" s="571"/>
      <c r="P39" s="571"/>
      <c r="Q39" s="571"/>
      <c r="R39" s="571"/>
      <c r="S39" s="571"/>
      <c r="T39" s="571"/>
      <c r="U39" s="571"/>
      <c r="V39" s="571"/>
    </row>
    <row r="40" spans="1:22" s="142" customFormat="1" x14ac:dyDescent="0.2">
      <c r="A40" s="348"/>
      <c r="B40" s="432" t="s">
        <v>78</v>
      </c>
      <c r="C40" s="431">
        <v>0</v>
      </c>
      <c r="D40" s="431">
        <v>0</v>
      </c>
      <c r="E40" s="431">
        <v>0</v>
      </c>
      <c r="F40" s="431">
        <v>0</v>
      </c>
      <c r="G40" s="431">
        <v>0</v>
      </c>
      <c r="H40" s="431">
        <v>0</v>
      </c>
      <c r="I40" s="431">
        <v>0</v>
      </c>
      <c r="J40" s="571"/>
      <c r="K40" s="571"/>
      <c r="L40" s="571"/>
      <c r="M40" s="571"/>
      <c r="N40" s="571"/>
      <c r="O40" s="571"/>
      <c r="P40" s="571"/>
      <c r="Q40" s="571"/>
      <c r="R40" s="571"/>
      <c r="S40" s="571"/>
      <c r="T40" s="571"/>
      <c r="U40" s="571"/>
      <c r="V40" s="571"/>
    </row>
    <row r="41" spans="1:22" s="142" customFormat="1" x14ac:dyDescent="0.2">
      <c r="A41" s="348"/>
      <c r="B41" s="434" t="s">
        <v>76</v>
      </c>
      <c r="C41" s="435">
        <v>3.4229748</v>
      </c>
      <c r="D41" s="435">
        <v>5.9818122799999998</v>
      </c>
      <c r="E41" s="435">
        <v>7.0783115500000005</v>
      </c>
      <c r="F41" s="435">
        <v>5.0194760599999997</v>
      </c>
      <c r="G41" s="435">
        <v>4.3606181699999995</v>
      </c>
      <c r="H41" s="435">
        <v>5.9539936300000003</v>
      </c>
      <c r="I41" s="435">
        <v>31.817186490000005</v>
      </c>
      <c r="J41" s="571"/>
      <c r="K41" s="571"/>
      <c r="L41" s="571"/>
      <c r="M41" s="571"/>
      <c r="N41" s="571"/>
      <c r="O41" s="571"/>
      <c r="P41" s="571"/>
      <c r="Q41" s="571"/>
      <c r="R41" s="571"/>
      <c r="S41" s="571"/>
      <c r="T41" s="571"/>
      <c r="U41" s="571"/>
      <c r="V41" s="571"/>
    </row>
    <row r="42" spans="1:22" s="142" customFormat="1" ht="13.5" thickBot="1" x14ac:dyDescent="0.25">
      <c r="A42" s="348"/>
      <c r="B42" s="436"/>
      <c r="C42" s="436">
        <v>0</v>
      </c>
      <c r="D42" s="436">
        <v>0</v>
      </c>
      <c r="E42" s="436">
        <v>0</v>
      </c>
      <c r="F42" s="436">
        <v>0</v>
      </c>
      <c r="G42" s="436">
        <v>0</v>
      </c>
      <c r="H42" s="436">
        <v>0</v>
      </c>
      <c r="I42" s="100">
        <v>0</v>
      </c>
      <c r="J42" s="571"/>
      <c r="K42" s="571"/>
      <c r="L42" s="571"/>
      <c r="M42" s="571"/>
      <c r="N42" s="571"/>
      <c r="O42" s="571"/>
      <c r="P42" s="571"/>
      <c r="Q42" s="571"/>
      <c r="R42" s="571"/>
      <c r="S42" s="571"/>
      <c r="T42" s="571"/>
      <c r="U42" s="571"/>
      <c r="V42" s="571"/>
    </row>
    <row r="43" spans="1:22" s="142" customFormat="1" ht="13.5" thickBot="1" x14ac:dyDescent="0.25">
      <c r="A43" s="348"/>
      <c r="B43" s="1090" t="s">
        <v>335</v>
      </c>
      <c r="C43" s="97">
        <f>+C44+C61+SUM(C78:C131)+C134</f>
        <v>893.36355743964737</v>
      </c>
      <c r="D43" s="97">
        <f>+D44+D61+SUM(D78:D131)+D134</f>
        <v>84.335207938158263</v>
      </c>
      <c r="E43" s="97">
        <f>+E44+E61+SUM(E78:E131)+E134</f>
        <v>1214.6097556735272</v>
      </c>
      <c r="F43" s="97">
        <f t="shared" ref="F43:I43" si="5">+F44+F61+SUM(F78:F131)+F134</f>
        <v>1884.0132336696238</v>
      </c>
      <c r="G43" s="97">
        <f t="shared" si="5"/>
        <v>1325.3450364552689</v>
      </c>
      <c r="H43" s="97">
        <f t="shared" si="5"/>
        <v>2498.4625520794257</v>
      </c>
      <c r="I43" s="97">
        <f t="shared" si="5"/>
        <v>7900.1293432556495</v>
      </c>
      <c r="J43" s="571"/>
      <c r="K43" s="571"/>
      <c r="L43" s="571"/>
      <c r="M43" s="571"/>
      <c r="N43" s="571"/>
      <c r="O43" s="571"/>
      <c r="P43" s="571"/>
      <c r="Q43" s="571"/>
      <c r="R43" s="571"/>
      <c r="S43" s="571"/>
      <c r="T43" s="571"/>
      <c r="U43" s="571"/>
      <c r="V43" s="571"/>
    </row>
    <row r="44" spans="1:22" s="142" customFormat="1" x14ac:dyDescent="0.2">
      <c r="A44" s="348"/>
      <c r="B44" s="462" t="s">
        <v>82</v>
      </c>
      <c r="C44" s="1067">
        <v>0</v>
      </c>
      <c r="D44" s="1067">
        <v>0</v>
      </c>
      <c r="E44" s="1067">
        <v>173.35207577842053</v>
      </c>
      <c r="F44" s="1067">
        <v>0</v>
      </c>
      <c r="G44" s="1067">
        <v>0</v>
      </c>
      <c r="H44" s="1067">
        <v>0</v>
      </c>
      <c r="I44" s="1067">
        <v>173.35207577842053</v>
      </c>
      <c r="J44" s="571"/>
      <c r="K44" s="571"/>
      <c r="L44" s="571"/>
      <c r="M44" s="571"/>
      <c r="N44" s="571"/>
      <c r="O44" s="571"/>
      <c r="P44" s="571"/>
      <c r="Q44" s="571"/>
      <c r="R44" s="571"/>
      <c r="S44" s="571"/>
      <c r="T44" s="571"/>
      <c r="U44" s="571"/>
      <c r="V44" s="571"/>
    </row>
    <row r="45" spans="1:22" s="142" customFormat="1" x14ac:dyDescent="0.2">
      <c r="A45" s="348"/>
      <c r="B45" s="565" t="s">
        <v>20</v>
      </c>
      <c r="C45" s="695">
        <v>0</v>
      </c>
      <c r="D45" s="695">
        <v>0</v>
      </c>
      <c r="E45" s="695">
        <v>3.8382148658690722</v>
      </c>
      <c r="F45" s="695">
        <v>0</v>
      </c>
      <c r="G45" s="695">
        <v>0</v>
      </c>
      <c r="H45" s="695">
        <v>0</v>
      </c>
      <c r="I45" s="695">
        <v>3.8382148658690722</v>
      </c>
      <c r="J45" s="571"/>
      <c r="K45" s="571"/>
      <c r="L45" s="571"/>
      <c r="M45" s="571"/>
      <c r="N45" s="571"/>
      <c r="O45" s="571"/>
      <c r="P45" s="571"/>
      <c r="Q45" s="571"/>
      <c r="R45" s="571"/>
      <c r="S45" s="571"/>
      <c r="T45" s="571"/>
      <c r="U45" s="571"/>
      <c r="V45" s="571"/>
    </row>
    <row r="46" spans="1:22" s="142" customFormat="1" x14ac:dyDescent="0.2">
      <c r="A46" s="348"/>
      <c r="B46" s="449" t="s">
        <v>260</v>
      </c>
      <c r="C46" s="695">
        <v>0</v>
      </c>
      <c r="D46" s="695">
        <v>0</v>
      </c>
      <c r="E46" s="695">
        <v>3.8230107434269871</v>
      </c>
      <c r="F46" s="695">
        <v>0</v>
      </c>
      <c r="G46" s="695">
        <v>0</v>
      </c>
      <c r="H46" s="695">
        <v>0</v>
      </c>
      <c r="I46" s="695">
        <v>3.8230107434269871</v>
      </c>
      <c r="J46" s="571"/>
      <c r="K46" s="571"/>
      <c r="L46" s="571"/>
      <c r="M46" s="571"/>
      <c r="N46" s="571"/>
      <c r="O46" s="571"/>
      <c r="P46" s="571"/>
      <c r="Q46" s="571"/>
      <c r="R46" s="571"/>
      <c r="S46" s="571"/>
      <c r="T46" s="571"/>
      <c r="U46" s="571"/>
      <c r="V46" s="571"/>
    </row>
    <row r="47" spans="1:22" s="142" customFormat="1" x14ac:dyDescent="0.2">
      <c r="A47" s="348"/>
      <c r="B47" s="449" t="s">
        <v>261</v>
      </c>
      <c r="C47" s="695">
        <v>0</v>
      </c>
      <c r="D47" s="695">
        <v>0</v>
      </c>
      <c r="E47" s="695">
        <v>1.5204122442084913E-2</v>
      </c>
      <c r="F47" s="695">
        <v>0</v>
      </c>
      <c r="G47" s="695">
        <v>0</v>
      </c>
      <c r="H47" s="695">
        <v>0</v>
      </c>
      <c r="I47" s="695">
        <v>1.5204122442084913E-2</v>
      </c>
      <c r="J47" s="571"/>
      <c r="K47" s="571"/>
      <c r="L47" s="571"/>
      <c r="M47" s="571"/>
      <c r="N47" s="571"/>
      <c r="O47" s="571"/>
      <c r="P47" s="571"/>
      <c r="Q47" s="571"/>
      <c r="R47" s="571"/>
      <c r="S47" s="571"/>
      <c r="T47" s="571"/>
      <c r="U47" s="571"/>
      <c r="V47" s="571"/>
    </row>
    <row r="48" spans="1:22" s="142" customFormat="1" x14ac:dyDescent="0.2">
      <c r="A48" s="348"/>
      <c r="B48" s="565" t="s">
        <v>21</v>
      </c>
      <c r="C48" s="695">
        <v>0</v>
      </c>
      <c r="D48" s="695">
        <v>0</v>
      </c>
      <c r="E48" s="695">
        <v>83.682886489999987</v>
      </c>
      <c r="F48" s="695">
        <v>0</v>
      </c>
      <c r="G48" s="695">
        <v>0</v>
      </c>
      <c r="H48" s="695">
        <v>0</v>
      </c>
      <c r="I48" s="695">
        <v>83.682886489999987</v>
      </c>
      <c r="J48" s="571"/>
      <c r="K48" s="571"/>
      <c r="L48" s="571"/>
      <c r="M48" s="571"/>
      <c r="N48" s="571"/>
      <c r="O48" s="571"/>
      <c r="P48" s="571"/>
      <c r="Q48" s="571"/>
      <c r="R48" s="571"/>
      <c r="S48" s="571"/>
      <c r="T48" s="571"/>
      <c r="U48" s="571"/>
      <c r="V48" s="571"/>
    </row>
    <row r="49" spans="1:22" s="142" customFormat="1" x14ac:dyDescent="0.2">
      <c r="A49" s="348"/>
      <c r="B49" s="449" t="s">
        <v>260</v>
      </c>
      <c r="C49" s="695">
        <v>0</v>
      </c>
      <c r="D49" s="695">
        <v>0</v>
      </c>
      <c r="E49" s="695">
        <v>81.578150469999997</v>
      </c>
      <c r="F49" s="695">
        <v>0</v>
      </c>
      <c r="G49" s="695">
        <v>0</v>
      </c>
      <c r="H49" s="695">
        <v>0</v>
      </c>
      <c r="I49" s="695">
        <v>81.578150469999997</v>
      </c>
      <c r="J49" s="571"/>
      <c r="K49" s="571"/>
      <c r="L49" s="571"/>
      <c r="M49" s="571"/>
      <c r="N49" s="571"/>
      <c r="O49" s="571"/>
      <c r="P49" s="571"/>
      <c r="Q49" s="571"/>
      <c r="R49" s="571"/>
      <c r="S49" s="571"/>
      <c r="T49" s="571"/>
      <c r="U49" s="571"/>
      <c r="V49" s="571"/>
    </row>
    <row r="50" spans="1:22" s="142" customFormat="1" x14ac:dyDescent="0.2">
      <c r="A50" s="348"/>
      <c r="B50" s="1091" t="s">
        <v>262</v>
      </c>
      <c r="C50" s="695">
        <v>0</v>
      </c>
      <c r="D50" s="695">
        <v>0</v>
      </c>
      <c r="E50" s="695">
        <v>66.208614940000004</v>
      </c>
      <c r="F50" s="695">
        <v>0</v>
      </c>
      <c r="G50" s="695">
        <v>0</v>
      </c>
      <c r="H50" s="695">
        <v>0</v>
      </c>
      <c r="I50" s="695">
        <v>66.208614940000004</v>
      </c>
      <c r="J50" s="571"/>
      <c r="K50" s="571"/>
      <c r="L50" s="571"/>
      <c r="M50" s="571"/>
      <c r="N50" s="571"/>
      <c r="O50" s="571"/>
      <c r="P50" s="571"/>
      <c r="Q50" s="571"/>
      <c r="R50" s="571"/>
      <c r="S50" s="571"/>
      <c r="T50" s="571"/>
      <c r="U50" s="571"/>
      <c r="V50" s="571"/>
    </row>
    <row r="51" spans="1:22" s="142" customFormat="1" x14ac:dyDescent="0.2">
      <c r="A51" s="348"/>
      <c r="B51" s="1092" t="s">
        <v>263</v>
      </c>
      <c r="C51" s="695">
        <v>0</v>
      </c>
      <c r="D51" s="695">
        <v>0</v>
      </c>
      <c r="E51" s="695">
        <v>15.369535529999999</v>
      </c>
      <c r="F51" s="695">
        <v>0</v>
      </c>
      <c r="G51" s="695">
        <v>0</v>
      </c>
      <c r="H51" s="695">
        <v>0</v>
      </c>
      <c r="I51" s="695">
        <v>15.369535529999999</v>
      </c>
      <c r="J51" s="571"/>
      <c r="K51" s="571"/>
      <c r="L51" s="571"/>
      <c r="M51" s="571"/>
      <c r="N51" s="571"/>
      <c r="O51" s="571"/>
      <c r="P51" s="571"/>
      <c r="Q51" s="571"/>
      <c r="R51" s="571"/>
      <c r="S51" s="571"/>
      <c r="T51" s="571"/>
      <c r="U51" s="571"/>
      <c r="V51" s="571"/>
    </row>
    <row r="52" spans="1:22" s="142" customFormat="1" x14ac:dyDescent="0.2">
      <c r="A52" s="348"/>
      <c r="B52" s="449" t="s">
        <v>261</v>
      </c>
      <c r="C52" s="695">
        <v>0</v>
      </c>
      <c r="D52" s="695">
        <v>0</v>
      </c>
      <c r="E52" s="695">
        <v>2.1047360200000003</v>
      </c>
      <c r="F52" s="695">
        <v>0</v>
      </c>
      <c r="G52" s="695">
        <v>0</v>
      </c>
      <c r="H52" s="695">
        <v>0</v>
      </c>
      <c r="I52" s="695">
        <v>2.1047360200000003</v>
      </c>
      <c r="J52" s="571"/>
      <c r="K52" s="571"/>
      <c r="L52" s="571"/>
      <c r="M52" s="571"/>
      <c r="N52" s="571"/>
      <c r="O52" s="571"/>
      <c r="P52" s="571"/>
      <c r="Q52" s="571"/>
      <c r="R52" s="571"/>
      <c r="S52" s="571"/>
      <c r="T52" s="571"/>
      <c r="U52" s="571"/>
      <c r="V52" s="571"/>
    </row>
    <row r="53" spans="1:22" s="142" customFormat="1" x14ac:dyDescent="0.2">
      <c r="A53" s="348"/>
      <c r="B53" s="1091" t="s">
        <v>262</v>
      </c>
      <c r="C53" s="695">
        <v>0</v>
      </c>
      <c r="D53" s="695">
        <v>0</v>
      </c>
      <c r="E53" s="695">
        <v>1.2117397400000001</v>
      </c>
      <c r="F53" s="695">
        <v>0</v>
      </c>
      <c r="G53" s="695">
        <v>0</v>
      </c>
      <c r="H53" s="695">
        <v>0</v>
      </c>
      <c r="I53" s="695">
        <v>1.2117397400000001</v>
      </c>
      <c r="J53" s="571"/>
      <c r="K53" s="571"/>
      <c r="L53" s="571"/>
      <c r="M53" s="571"/>
      <c r="N53" s="571"/>
      <c r="O53" s="571"/>
      <c r="P53" s="571"/>
      <c r="Q53" s="571"/>
      <c r="R53" s="571"/>
      <c r="S53" s="571"/>
      <c r="T53" s="571"/>
      <c r="U53" s="571"/>
      <c r="V53" s="571"/>
    </row>
    <row r="54" spans="1:22" s="142" customFormat="1" x14ac:dyDescent="0.2">
      <c r="A54" s="348"/>
      <c r="B54" s="1092" t="s">
        <v>263</v>
      </c>
      <c r="C54" s="695">
        <v>0</v>
      </c>
      <c r="D54" s="695">
        <v>0</v>
      </c>
      <c r="E54" s="695">
        <v>0.89299628000000009</v>
      </c>
      <c r="F54" s="695">
        <v>0</v>
      </c>
      <c r="G54" s="695">
        <v>0</v>
      </c>
      <c r="H54" s="695">
        <v>0</v>
      </c>
      <c r="I54" s="695">
        <v>0.89299628000000009</v>
      </c>
      <c r="J54" s="571"/>
      <c r="K54" s="571"/>
      <c r="L54" s="571"/>
      <c r="M54" s="571"/>
      <c r="N54" s="571"/>
      <c r="O54" s="571"/>
      <c r="P54" s="571"/>
      <c r="Q54" s="571"/>
      <c r="R54" s="571"/>
      <c r="S54" s="571"/>
      <c r="T54" s="571"/>
      <c r="U54" s="571"/>
      <c r="V54" s="571"/>
    </row>
    <row r="55" spans="1:22" s="142" customFormat="1" x14ac:dyDescent="0.2">
      <c r="A55" s="348"/>
      <c r="B55" s="565" t="s">
        <v>22</v>
      </c>
      <c r="C55" s="695">
        <v>0</v>
      </c>
      <c r="D55" s="695">
        <v>0</v>
      </c>
      <c r="E55" s="695">
        <v>85.462578583946708</v>
      </c>
      <c r="F55" s="695">
        <v>0</v>
      </c>
      <c r="G55" s="695">
        <v>0</v>
      </c>
      <c r="H55" s="695">
        <v>0</v>
      </c>
      <c r="I55" s="695">
        <v>85.462578583946708</v>
      </c>
      <c r="J55" s="571"/>
      <c r="K55" s="571"/>
      <c r="L55" s="571"/>
      <c r="M55" s="571"/>
      <c r="N55" s="571"/>
      <c r="O55" s="571"/>
      <c r="P55" s="571"/>
      <c r="Q55" s="571"/>
      <c r="R55" s="571"/>
      <c r="S55" s="571"/>
      <c r="T55" s="571"/>
      <c r="U55" s="571"/>
      <c r="V55" s="571"/>
    </row>
    <row r="56" spans="1:22" s="142" customFormat="1" x14ac:dyDescent="0.2">
      <c r="A56" s="348"/>
      <c r="B56" s="449" t="s">
        <v>260</v>
      </c>
      <c r="C56" s="695">
        <v>0</v>
      </c>
      <c r="D56" s="695">
        <v>0</v>
      </c>
      <c r="E56" s="695">
        <v>66.473311718658721</v>
      </c>
      <c r="F56" s="695">
        <v>0</v>
      </c>
      <c r="G56" s="695">
        <v>0</v>
      </c>
      <c r="H56" s="695">
        <v>0</v>
      </c>
      <c r="I56" s="695">
        <v>66.473311718658721</v>
      </c>
      <c r="J56" s="571"/>
      <c r="K56" s="571"/>
      <c r="L56" s="571"/>
      <c r="M56" s="571"/>
      <c r="N56" s="571"/>
      <c r="O56" s="571"/>
      <c r="P56" s="571"/>
      <c r="Q56" s="571"/>
      <c r="R56" s="571"/>
      <c r="S56" s="571"/>
      <c r="T56" s="571"/>
      <c r="U56" s="571"/>
      <c r="V56" s="571"/>
    </row>
    <row r="57" spans="1:22" s="142" customFormat="1" x14ac:dyDescent="0.2">
      <c r="A57" s="348"/>
      <c r="B57" s="449" t="s">
        <v>261</v>
      </c>
      <c r="C57" s="695">
        <v>0</v>
      </c>
      <c r="D57" s="695">
        <v>0</v>
      </c>
      <c r="E57" s="695">
        <v>18.989266865288002</v>
      </c>
      <c r="F57" s="695">
        <v>0</v>
      </c>
      <c r="G57" s="695">
        <v>0</v>
      </c>
      <c r="H57" s="695">
        <v>0</v>
      </c>
      <c r="I57" s="695">
        <v>18.989266865288002</v>
      </c>
      <c r="J57" s="571"/>
      <c r="K57" s="571"/>
      <c r="L57" s="571"/>
      <c r="M57" s="571"/>
      <c r="N57" s="571"/>
      <c r="O57" s="571"/>
      <c r="P57" s="571"/>
      <c r="Q57" s="571"/>
      <c r="R57" s="571"/>
      <c r="S57" s="571"/>
      <c r="T57" s="571"/>
      <c r="U57" s="571"/>
      <c r="V57" s="571"/>
    </row>
    <row r="58" spans="1:22" s="142" customFormat="1" x14ac:dyDescent="0.2">
      <c r="A58" s="348"/>
      <c r="B58" s="565" t="s">
        <v>23</v>
      </c>
      <c r="C58" s="695">
        <v>0</v>
      </c>
      <c r="D58" s="695">
        <v>0</v>
      </c>
      <c r="E58" s="695">
        <v>0.36839583860473524</v>
      </c>
      <c r="F58" s="695">
        <v>0</v>
      </c>
      <c r="G58" s="695">
        <v>0</v>
      </c>
      <c r="H58" s="695">
        <v>0</v>
      </c>
      <c r="I58" s="695">
        <v>0.36839583860473524</v>
      </c>
      <c r="J58" s="571"/>
      <c r="K58" s="571"/>
      <c r="L58" s="571"/>
      <c r="M58" s="571"/>
      <c r="N58" s="571"/>
      <c r="O58" s="571"/>
      <c r="P58" s="571"/>
      <c r="Q58" s="571"/>
      <c r="R58" s="571"/>
      <c r="S58" s="571"/>
      <c r="T58" s="571"/>
      <c r="U58" s="571"/>
      <c r="V58" s="571"/>
    </row>
    <row r="59" spans="1:22" s="142" customFormat="1" x14ac:dyDescent="0.2">
      <c r="A59" s="348"/>
      <c r="B59" s="449" t="s">
        <v>260</v>
      </c>
      <c r="C59" s="695">
        <v>0</v>
      </c>
      <c r="D59" s="695">
        <v>0</v>
      </c>
      <c r="E59" s="695">
        <v>0.35103421968190857</v>
      </c>
      <c r="F59" s="695">
        <v>0</v>
      </c>
      <c r="G59" s="695">
        <v>0</v>
      </c>
      <c r="H59" s="695">
        <v>0</v>
      </c>
      <c r="I59" s="695">
        <v>0.35103421968190857</v>
      </c>
      <c r="J59" s="571"/>
      <c r="K59" s="571"/>
      <c r="L59" s="571"/>
      <c r="M59" s="571"/>
      <c r="N59" s="571"/>
      <c r="O59" s="571"/>
      <c r="P59" s="571"/>
      <c r="Q59" s="571"/>
      <c r="R59" s="571"/>
      <c r="S59" s="571"/>
      <c r="T59" s="571"/>
      <c r="U59" s="571"/>
      <c r="V59" s="571"/>
    </row>
    <row r="60" spans="1:22" s="142" customFormat="1" x14ac:dyDescent="0.2">
      <c r="A60" s="348"/>
      <c r="B60" s="449" t="s">
        <v>261</v>
      </c>
      <c r="C60" s="695">
        <v>0</v>
      </c>
      <c r="D60" s="695">
        <v>0</v>
      </c>
      <c r="E60" s="695">
        <v>1.7361618922826675E-2</v>
      </c>
      <c r="F60" s="695">
        <v>0</v>
      </c>
      <c r="G60" s="695">
        <v>0</v>
      </c>
      <c r="H60" s="695">
        <v>0</v>
      </c>
      <c r="I60" s="695">
        <v>1.7361618922826675E-2</v>
      </c>
      <c r="J60" s="571"/>
      <c r="K60" s="571"/>
      <c r="L60" s="571"/>
      <c r="M60" s="571"/>
      <c r="N60" s="571"/>
      <c r="O60" s="571"/>
      <c r="P60" s="571"/>
      <c r="Q60" s="571"/>
      <c r="R60" s="571"/>
      <c r="S60" s="571"/>
      <c r="T60" s="571"/>
      <c r="U60" s="571"/>
      <c r="V60" s="571"/>
    </row>
    <row r="61" spans="1:22" s="142" customFormat="1" x14ac:dyDescent="0.2">
      <c r="A61" s="348"/>
      <c r="B61" s="425" t="s">
        <v>83</v>
      </c>
      <c r="C61" s="696">
        <v>0</v>
      </c>
      <c r="D61" s="696">
        <v>0</v>
      </c>
      <c r="E61" s="696">
        <v>0</v>
      </c>
      <c r="F61" s="696">
        <v>0</v>
      </c>
      <c r="G61" s="696">
        <v>0</v>
      </c>
      <c r="H61" s="696">
        <v>881.18822713721488</v>
      </c>
      <c r="I61" s="696">
        <v>881.18822713721488</v>
      </c>
      <c r="J61" s="571"/>
      <c r="K61" s="571"/>
      <c r="L61" s="571"/>
      <c r="M61" s="571"/>
      <c r="N61" s="571"/>
      <c r="O61" s="571"/>
      <c r="P61" s="571"/>
      <c r="Q61" s="571"/>
      <c r="R61" s="571"/>
      <c r="S61" s="571"/>
      <c r="T61" s="571"/>
      <c r="U61" s="571"/>
      <c r="V61" s="571"/>
    </row>
    <row r="62" spans="1:22" s="142" customFormat="1" x14ac:dyDescent="0.2">
      <c r="A62" s="348"/>
      <c r="B62" s="565" t="s">
        <v>24</v>
      </c>
      <c r="C62" s="695">
        <v>0</v>
      </c>
      <c r="D62" s="695">
        <v>0</v>
      </c>
      <c r="E62" s="695">
        <v>0</v>
      </c>
      <c r="F62" s="695">
        <v>0</v>
      </c>
      <c r="G62" s="695">
        <v>0</v>
      </c>
      <c r="H62" s="695">
        <v>89.637234774358674</v>
      </c>
      <c r="I62" s="695">
        <v>89.637234774358674</v>
      </c>
      <c r="J62" s="571"/>
      <c r="K62" s="571"/>
      <c r="L62" s="571"/>
      <c r="M62" s="571"/>
      <c r="N62" s="571"/>
      <c r="O62" s="571"/>
      <c r="P62" s="571"/>
      <c r="Q62" s="571"/>
      <c r="R62" s="571"/>
      <c r="S62" s="571"/>
      <c r="T62" s="571"/>
      <c r="U62" s="571"/>
      <c r="V62" s="571"/>
    </row>
    <row r="63" spans="1:22" s="142" customFormat="1" x14ac:dyDescent="0.2">
      <c r="A63" s="348"/>
      <c r="B63" s="449" t="s">
        <v>260</v>
      </c>
      <c r="C63" s="695">
        <v>0</v>
      </c>
      <c r="D63" s="695">
        <v>0</v>
      </c>
      <c r="E63" s="695">
        <v>0</v>
      </c>
      <c r="F63" s="695">
        <v>0</v>
      </c>
      <c r="G63" s="695">
        <v>0</v>
      </c>
      <c r="H63" s="695">
        <v>88.572527382685948</v>
      </c>
      <c r="I63" s="695">
        <v>88.572527382685948</v>
      </c>
      <c r="J63" s="571"/>
      <c r="K63" s="571"/>
      <c r="L63" s="571"/>
      <c r="M63" s="571"/>
      <c r="N63" s="571"/>
      <c r="O63" s="571"/>
      <c r="P63" s="571"/>
      <c r="Q63" s="571"/>
      <c r="R63" s="571"/>
      <c r="S63" s="571"/>
      <c r="T63" s="571"/>
      <c r="U63" s="571"/>
      <c r="V63" s="571"/>
    </row>
    <row r="64" spans="1:22" s="142" customFormat="1" x14ac:dyDescent="0.2">
      <c r="A64" s="348"/>
      <c r="B64" s="449" t="s">
        <v>261</v>
      </c>
      <c r="C64" s="695">
        <v>0</v>
      </c>
      <c r="D64" s="695">
        <v>0</v>
      </c>
      <c r="E64" s="695">
        <v>0</v>
      </c>
      <c r="F64" s="695">
        <v>0</v>
      </c>
      <c r="G64" s="695">
        <v>0</v>
      </c>
      <c r="H64" s="695">
        <v>1.0647073916727259</v>
      </c>
      <c r="I64" s="695">
        <v>1.0647073916727259</v>
      </c>
      <c r="J64" s="571"/>
      <c r="K64" s="571"/>
      <c r="L64" s="571"/>
      <c r="M64" s="571"/>
      <c r="N64" s="571"/>
      <c r="O64" s="571"/>
      <c r="P64" s="571"/>
      <c r="Q64" s="571"/>
      <c r="R64" s="571"/>
      <c r="S64" s="571"/>
      <c r="T64" s="571"/>
      <c r="U64" s="571"/>
      <c r="V64" s="571"/>
    </row>
    <row r="65" spans="1:22" s="142" customFormat="1" x14ac:dyDescent="0.2">
      <c r="A65" s="348"/>
      <c r="B65" s="565" t="s">
        <v>25</v>
      </c>
      <c r="C65" s="695">
        <v>0</v>
      </c>
      <c r="D65" s="695">
        <v>0</v>
      </c>
      <c r="E65" s="695">
        <v>0</v>
      </c>
      <c r="F65" s="695">
        <v>0</v>
      </c>
      <c r="G65" s="695">
        <v>0</v>
      </c>
      <c r="H65" s="695">
        <v>525.75141403999999</v>
      </c>
      <c r="I65" s="695">
        <v>525.75141403999999</v>
      </c>
      <c r="J65" s="571"/>
      <c r="K65" s="571"/>
      <c r="L65" s="571"/>
      <c r="M65" s="571"/>
      <c r="N65" s="571"/>
      <c r="O65" s="571"/>
      <c r="P65" s="571"/>
      <c r="Q65" s="571"/>
      <c r="R65" s="571"/>
      <c r="S65" s="571"/>
      <c r="T65" s="571"/>
      <c r="U65" s="571"/>
      <c r="V65" s="571"/>
    </row>
    <row r="66" spans="1:22" s="142" customFormat="1" x14ac:dyDescent="0.2">
      <c r="A66" s="348"/>
      <c r="B66" s="449" t="s">
        <v>260</v>
      </c>
      <c r="C66" s="695">
        <v>0</v>
      </c>
      <c r="D66" s="695">
        <v>0</v>
      </c>
      <c r="E66" s="695">
        <v>0</v>
      </c>
      <c r="F66" s="695">
        <v>0</v>
      </c>
      <c r="G66" s="695">
        <v>0</v>
      </c>
      <c r="H66" s="695">
        <v>464.14475555999996</v>
      </c>
      <c r="I66" s="695">
        <v>464.14475555999996</v>
      </c>
      <c r="J66" s="571"/>
      <c r="K66" s="571"/>
      <c r="L66" s="571"/>
      <c r="M66" s="571"/>
      <c r="N66" s="571"/>
      <c r="O66" s="571"/>
      <c r="P66" s="571"/>
      <c r="Q66" s="571"/>
      <c r="R66" s="571"/>
      <c r="S66" s="571"/>
      <c r="T66" s="571"/>
      <c r="U66" s="571"/>
      <c r="V66" s="571"/>
    </row>
    <row r="67" spans="1:22" s="142" customFormat="1" x14ac:dyDescent="0.2">
      <c r="A67" s="348"/>
      <c r="B67" s="1091" t="s">
        <v>262</v>
      </c>
      <c r="C67" s="695">
        <v>0</v>
      </c>
      <c r="D67" s="695">
        <v>0</v>
      </c>
      <c r="E67" s="695">
        <v>0</v>
      </c>
      <c r="F67" s="695">
        <v>0</v>
      </c>
      <c r="G67" s="695">
        <v>0</v>
      </c>
      <c r="H67" s="695">
        <v>176.81122731000002</v>
      </c>
      <c r="I67" s="695">
        <v>176.81122731000002</v>
      </c>
      <c r="J67" s="571"/>
      <c r="K67" s="571"/>
      <c r="L67" s="571"/>
      <c r="M67" s="571"/>
      <c r="N67" s="571"/>
      <c r="O67" s="571"/>
      <c r="P67" s="571"/>
      <c r="Q67" s="571"/>
      <c r="R67" s="571"/>
      <c r="S67" s="571"/>
      <c r="T67" s="571"/>
      <c r="U67" s="571"/>
      <c r="V67" s="571"/>
    </row>
    <row r="68" spans="1:22" s="142" customFormat="1" x14ac:dyDescent="0.2">
      <c r="A68" s="348"/>
      <c r="B68" s="1092" t="s">
        <v>263</v>
      </c>
      <c r="C68" s="695">
        <v>0</v>
      </c>
      <c r="D68" s="695">
        <v>0</v>
      </c>
      <c r="E68" s="695">
        <v>0</v>
      </c>
      <c r="F68" s="695">
        <v>0</v>
      </c>
      <c r="G68" s="695">
        <v>0</v>
      </c>
      <c r="H68" s="695">
        <v>287.33352824999997</v>
      </c>
      <c r="I68" s="695">
        <v>287.33352824999997</v>
      </c>
      <c r="J68" s="571"/>
      <c r="K68" s="571"/>
      <c r="L68" s="571"/>
      <c r="M68" s="571"/>
      <c r="N68" s="571"/>
      <c r="O68" s="571"/>
      <c r="P68" s="571"/>
      <c r="Q68" s="571"/>
      <c r="R68" s="571"/>
      <c r="S68" s="571"/>
      <c r="T68" s="571"/>
      <c r="U68" s="571"/>
      <c r="V68" s="571"/>
    </row>
    <row r="69" spans="1:22" s="142" customFormat="1" x14ac:dyDescent="0.2">
      <c r="A69" s="348"/>
      <c r="B69" s="449" t="s">
        <v>261</v>
      </c>
      <c r="C69" s="695">
        <v>0</v>
      </c>
      <c r="D69" s="695">
        <v>0</v>
      </c>
      <c r="E69" s="695">
        <v>0</v>
      </c>
      <c r="F69" s="695">
        <v>0</v>
      </c>
      <c r="G69" s="695">
        <v>0</v>
      </c>
      <c r="H69" s="695">
        <v>61.60665848</v>
      </c>
      <c r="I69" s="695">
        <v>61.60665848</v>
      </c>
      <c r="J69" s="571"/>
      <c r="K69" s="571"/>
      <c r="L69" s="571"/>
      <c r="M69" s="571"/>
      <c r="N69" s="571"/>
      <c r="O69" s="571"/>
      <c r="P69" s="571"/>
      <c r="Q69" s="571"/>
      <c r="R69" s="571"/>
      <c r="S69" s="571"/>
      <c r="T69" s="571"/>
      <c r="U69" s="571"/>
      <c r="V69" s="571"/>
    </row>
    <row r="70" spans="1:22" s="142" customFormat="1" x14ac:dyDescent="0.2">
      <c r="A70" s="348"/>
      <c r="B70" s="1091" t="s">
        <v>262</v>
      </c>
      <c r="C70" s="695">
        <v>0</v>
      </c>
      <c r="D70" s="695">
        <v>0</v>
      </c>
      <c r="E70" s="695">
        <v>0</v>
      </c>
      <c r="F70" s="695">
        <v>0</v>
      </c>
      <c r="G70" s="695">
        <v>0</v>
      </c>
      <c r="H70" s="695">
        <v>53.975224019999992</v>
      </c>
      <c r="I70" s="695">
        <v>53.975224019999992</v>
      </c>
      <c r="J70" s="571"/>
      <c r="K70" s="571"/>
      <c r="L70" s="571"/>
      <c r="M70" s="571"/>
      <c r="N70" s="571"/>
      <c r="O70" s="571"/>
      <c r="P70" s="571"/>
      <c r="Q70" s="571"/>
      <c r="R70" s="571"/>
      <c r="S70" s="571"/>
      <c r="T70" s="571"/>
      <c r="U70" s="571"/>
      <c r="V70" s="571"/>
    </row>
    <row r="71" spans="1:22" s="142" customFormat="1" x14ac:dyDescent="0.2">
      <c r="A71" s="348"/>
      <c r="B71" s="1092" t="s">
        <v>263</v>
      </c>
      <c r="C71" s="695">
        <v>0</v>
      </c>
      <c r="D71" s="695">
        <v>0</v>
      </c>
      <c r="E71" s="695">
        <v>0</v>
      </c>
      <c r="F71" s="695">
        <v>0</v>
      </c>
      <c r="G71" s="695">
        <v>0</v>
      </c>
      <c r="H71" s="695">
        <v>7.6314344600000004</v>
      </c>
      <c r="I71" s="695">
        <v>7.6314344600000004</v>
      </c>
      <c r="J71" s="571"/>
      <c r="K71" s="571"/>
      <c r="L71" s="571"/>
      <c r="M71" s="571"/>
      <c r="N71" s="571"/>
      <c r="O71" s="571"/>
      <c r="P71" s="571"/>
      <c r="Q71" s="571"/>
      <c r="R71" s="571"/>
      <c r="S71" s="571"/>
      <c r="T71" s="571"/>
      <c r="U71" s="571"/>
      <c r="V71" s="571"/>
    </row>
    <row r="72" spans="1:22" s="142" customFormat="1" x14ac:dyDescent="0.2">
      <c r="A72" s="348"/>
      <c r="B72" s="565" t="s">
        <v>26</v>
      </c>
      <c r="C72" s="695">
        <v>0</v>
      </c>
      <c r="D72" s="695">
        <v>0</v>
      </c>
      <c r="E72" s="695">
        <v>0</v>
      </c>
      <c r="F72" s="695">
        <v>0</v>
      </c>
      <c r="G72" s="695">
        <v>0</v>
      </c>
      <c r="H72" s="695">
        <v>263.8774449468396</v>
      </c>
      <c r="I72" s="695">
        <v>263.8774449468396</v>
      </c>
      <c r="J72" s="571"/>
      <c r="K72" s="571"/>
      <c r="L72" s="571"/>
      <c r="M72" s="571"/>
      <c r="N72" s="571"/>
      <c r="O72" s="571"/>
      <c r="P72" s="571"/>
      <c r="Q72" s="571"/>
      <c r="R72" s="571"/>
      <c r="S72" s="571"/>
      <c r="T72" s="571"/>
      <c r="U72" s="571"/>
      <c r="V72" s="571"/>
    </row>
    <row r="73" spans="1:22" s="142" customFormat="1" x14ac:dyDescent="0.2">
      <c r="A73" s="348"/>
      <c r="B73" s="449" t="s">
        <v>260</v>
      </c>
      <c r="C73" s="695">
        <v>0</v>
      </c>
      <c r="D73" s="695">
        <v>0</v>
      </c>
      <c r="E73" s="695">
        <v>0</v>
      </c>
      <c r="F73" s="695">
        <v>0</v>
      </c>
      <c r="G73" s="695">
        <v>0</v>
      </c>
      <c r="H73" s="695">
        <v>142.29364740039725</v>
      </c>
      <c r="I73" s="695">
        <v>142.29364740039725</v>
      </c>
      <c r="J73" s="571"/>
      <c r="K73" s="571"/>
      <c r="L73" s="571"/>
      <c r="M73" s="571"/>
      <c r="N73" s="571"/>
      <c r="O73" s="571"/>
      <c r="P73" s="571"/>
      <c r="Q73" s="571"/>
      <c r="R73" s="571"/>
      <c r="S73" s="571"/>
      <c r="T73" s="571"/>
      <c r="U73" s="571"/>
      <c r="V73" s="571"/>
    </row>
    <row r="74" spans="1:22" s="142" customFormat="1" x14ac:dyDescent="0.2">
      <c r="A74" s="348"/>
      <c r="B74" s="449" t="s">
        <v>261</v>
      </c>
      <c r="C74" s="695">
        <v>0</v>
      </c>
      <c r="D74" s="695">
        <v>0</v>
      </c>
      <c r="E74" s="695">
        <v>0</v>
      </c>
      <c r="F74" s="695">
        <v>0</v>
      </c>
      <c r="G74" s="695">
        <v>0</v>
      </c>
      <c r="H74" s="695">
        <v>121.58379754644234</v>
      </c>
      <c r="I74" s="695">
        <v>121.58379754644234</v>
      </c>
      <c r="J74" s="571"/>
      <c r="K74" s="571"/>
      <c r="L74" s="571"/>
      <c r="M74" s="571"/>
      <c r="N74" s="571"/>
      <c r="O74" s="571"/>
      <c r="P74" s="571"/>
      <c r="Q74" s="571"/>
      <c r="R74" s="571"/>
      <c r="S74" s="571"/>
      <c r="T74" s="571"/>
      <c r="U74" s="571"/>
      <c r="V74" s="571"/>
    </row>
    <row r="75" spans="1:22" s="142" customFormat="1" x14ac:dyDescent="0.2">
      <c r="A75" s="348"/>
      <c r="B75" s="565" t="s">
        <v>27</v>
      </c>
      <c r="C75" s="695">
        <v>0</v>
      </c>
      <c r="D75" s="695">
        <v>0</v>
      </c>
      <c r="E75" s="695">
        <v>0</v>
      </c>
      <c r="F75" s="695">
        <v>0</v>
      </c>
      <c r="G75" s="695">
        <v>0</v>
      </c>
      <c r="H75" s="695">
        <v>1.9221333760166277</v>
      </c>
      <c r="I75" s="695">
        <v>1.9221333760166277</v>
      </c>
      <c r="J75" s="571"/>
      <c r="K75" s="571"/>
      <c r="L75" s="571"/>
      <c r="M75" s="571"/>
      <c r="N75" s="571"/>
      <c r="O75" s="571"/>
      <c r="P75" s="571"/>
      <c r="Q75" s="571"/>
      <c r="R75" s="571"/>
      <c r="S75" s="571"/>
      <c r="T75" s="571"/>
      <c r="U75" s="571"/>
      <c r="V75" s="571"/>
    </row>
    <row r="76" spans="1:22" s="142" customFormat="1" x14ac:dyDescent="0.2">
      <c r="A76" s="348"/>
      <c r="B76" s="449" t="s">
        <v>260</v>
      </c>
      <c r="C76" s="695">
        <v>0</v>
      </c>
      <c r="D76" s="695">
        <v>0</v>
      </c>
      <c r="E76" s="695">
        <v>0</v>
      </c>
      <c r="F76" s="695">
        <v>0</v>
      </c>
      <c r="G76" s="695">
        <v>0</v>
      </c>
      <c r="H76" s="695">
        <v>1.3262066120549432</v>
      </c>
      <c r="I76" s="695">
        <v>1.3262066120549432</v>
      </c>
      <c r="J76" s="571"/>
      <c r="K76" s="571"/>
      <c r="L76" s="571"/>
      <c r="M76" s="571"/>
      <c r="N76" s="571"/>
      <c r="O76" s="571"/>
      <c r="P76" s="571"/>
      <c r="Q76" s="571"/>
      <c r="R76" s="571"/>
      <c r="S76" s="571"/>
      <c r="T76" s="571"/>
      <c r="U76" s="571"/>
      <c r="V76" s="571"/>
    </row>
    <row r="77" spans="1:22" s="142" customFormat="1" x14ac:dyDescent="0.2">
      <c r="A77" s="348"/>
      <c r="B77" s="449" t="s">
        <v>261</v>
      </c>
      <c r="C77" s="695">
        <v>0</v>
      </c>
      <c r="D77" s="695">
        <v>0</v>
      </c>
      <c r="E77" s="695">
        <v>0</v>
      </c>
      <c r="F77" s="695">
        <v>0</v>
      </c>
      <c r="G77" s="695">
        <v>0</v>
      </c>
      <c r="H77" s="695">
        <v>0.59592676396168442</v>
      </c>
      <c r="I77" s="695">
        <v>0.59592676396168442</v>
      </c>
      <c r="J77" s="571"/>
      <c r="K77" s="571"/>
      <c r="L77" s="571"/>
      <c r="M77" s="571"/>
      <c r="N77" s="571"/>
      <c r="O77" s="571"/>
      <c r="P77" s="571"/>
      <c r="Q77" s="571"/>
      <c r="R77" s="571"/>
      <c r="S77" s="571"/>
      <c r="T77" s="571"/>
      <c r="U77" s="571"/>
      <c r="V77" s="571"/>
    </row>
    <row r="78" spans="1:22" s="142" customFormat="1" x14ac:dyDescent="0.2">
      <c r="A78" s="348"/>
      <c r="B78" s="450" t="s">
        <v>28</v>
      </c>
      <c r="C78" s="697">
        <v>0</v>
      </c>
      <c r="D78" s="697">
        <v>0</v>
      </c>
      <c r="E78" s="697">
        <v>0</v>
      </c>
      <c r="F78" s="697">
        <v>0</v>
      </c>
      <c r="G78" s="697">
        <v>0</v>
      </c>
      <c r="H78" s="697">
        <v>123.4098345788658</v>
      </c>
      <c r="I78" s="697">
        <v>123.4098345788658</v>
      </c>
      <c r="J78" s="571"/>
      <c r="K78" s="571"/>
      <c r="L78" s="571"/>
      <c r="M78" s="571"/>
      <c r="N78" s="571"/>
      <c r="O78" s="571"/>
      <c r="P78" s="571"/>
      <c r="Q78" s="571"/>
      <c r="R78" s="571"/>
      <c r="S78" s="571"/>
      <c r="T78" s="571"/>
      <c r="U78" s="571"/>
      <c r="V78" s="571"/>
    </row>
    <row r="79" spans="1:22" s="142" customFormat="1" x14ac:dyDescent="0.2">
      <c r="A79" s="348"/>
      <c r="B79" s="450" t="s">
        <v>380</v>
      </c>
      <c r="C79" s="697">
        <v>0</v>
      </c>
      <c r="D79" s="697">
        <v>0</v>
      </c>
      <c r="E79" s="697">
        <v>93.540363677860455</v>
      </c>
      <c r="F79" s="697">
        <v>0</v>
      </c>
      <c r="G79" s="697">
        <v>0</v>
      </c>
      <c r="H79" s="697">
        <v>92.523620594405429</v>
      </c>
      <c r="I79" s="697">
        <v>186.06398427226586</v>
      </c>
      <c r="J79" s="571"/>
      <c r="K79" s="571"/>
      <c r="L79" s="571"/>
      <c r="M79" s="571"/>
      <c r="N79" s="571"/>
      <c r="O79" s="571"/>
      <c r="P79" s="571"/>
      <c r="Q79" s="571"/>
      <c r="R79" s="571"/>
      <c r="S79" s="571"/>
      <c r="T79" s="571"/>
      <c r="U79" s="571"/>
      <c r="V79" s="571"/>
    </row>
    <row r="80" spans="1:22" s="142" customFormat="1" x14ac:dyDescent="0.2">
      <c r="A80" s="348"/>
      <c r="B80" s="425" t="s">
        <v>413</v>
      </c>
      <c r="C80" s="697">
        <v>0</v>
      </c>
      <c r="D80" s="697">
        <v>0</v>
      </c>
      <c r="E80" s="697">
        <v>102.28445879972421</v>
      </c>
      <c r="F80" s="697">
        <v>0</v>
      </c>
      <c r="G80" s="697">
        <v>0</v>
      </c>
      <c r="H80" s="697">
        <v>101.17267120405242</v>
      </c>
      <c r="I80" s="697">
        <v>203.45713000377663</v>
      </c>
      <c r="J80" s="571"/>
      <c r="K80" s="571"/>
      <c r="L80" s="571"/>
      <c r="M80" s="571"/>
      <c r="N80" s="571"/>
      <c r="O80" s="571"/>
      <c r="P80" s="571"/>
      <c r="Q80" s="571"/>
      <c r="R80" s="571"/>
      <c r="S80" s="571"/>
      <c r="T80" s="571"/>
      <c r="U80" s="571"/>
      <c r="V80" s="571"/>
    </row>
    <row r="81" spans="1:22" s="142" customFormat="1" x14ac:dyDescent="0.2">
      <c r="A81" s="348"/>
      <c r="B81" s="450" t="s">
        <v>414</v>
      </c>
      <c r="C81" s="697">
        <v>0</v>
      </c>
      <c r="D81" s="697">
        <v>0</v>
      </c>
      <c r="E81" s="697">
        <v>39.589139711451509</v>
      </c>
      <c r="F81" s="697">
        <v>0</v>
      </c>
      <c r="G81" s="697">
        <v>0</v>
      </c>
      <c r="H81" s="697">
        <v>39.158822975431107</v>
      </c>
      <c r="I81" s="697">
        <v>78.747962686882616</v>
      </c>
      <c r="J81" s="571"/>
      <c r="K81" s="571"/>
      <c r="L81" s="571"/>
      <c r="M81" s="571"/>
      <c r="N81" s="571"/>
      <c r="O81" s="571"/>
      <c r="P81" s="571"/>
      <c r="Q81" s="571"/>
      <c r="R81" s="571"/>
      <c r="S81" s="571"/>
      <c r="T81" s="571"/>
      <c r="U81" s="571"/>
      <c r="V81" s="571"/>
    </row>
    <row r="82" spans="1:22" s="142" customFormat="1" x14ac:dyDescent="0.2">
      <c r="A82" s="348"/>
      <c r="B82" s="425" t="s">
        <v>415</v>
      </c>
      <c r="C82" s="697">
        <v>0</v>
      </c>
      <c r="D82" s="697">
        <v>50.00328736491614</v>
      </c>
      <c r="E82" s="697">
        <v>0</v>
      </c>
      <c r="F82" s="697">
        <v>0</v>
      </c>
      <c r="G82" s="697">
        <v>0</v>
      </c>
      <c r="H82" s="697">
        <v>0</v>
      </c>
      <c r="I82" s="697">
        <v>50.00328736491614</v>
      </c>
      <c r="J82" s="571"/>
      <c r="K82" s="571"/>
      <c r="L82" s="571"/>
      <c r="M82" s="571"/>
      <c r="N82" s="571"/>
      <c r="O82" s="571"/>
      <c r="P82" s="571"/>
      <c r="Q82" s="571"/>
      <c r="R82" s="571"/>
      <c r="S82" s="571"/>
      <c r="T82" s="571"/>
      <c r="U82" s="571"/>
      <c r="V82" s="571"/>
    </row>
    <row r="83" spans="1:22" s="142" customFormat="1" x14ac:dyDescent="0.2">
      <c r="A83" s="348"/>
      <c r="B83" s="425" t="s">
        <v>427</v>
      </c>
      <c r="C83" s="697">
        <v>0</v>
      </c>
      <c r="D83" s="697">
        <v>0</v>
      </c>
      <c r="E83" s="697">
        <v>44.535048117976231</v>
      </c>
      <c r="F83" s="697">
        <v>0</v>
      </c>
      <c r="G83" s="697">
        <v>0</v>
      </c>
      <c r="H83" s="697">
        <v>44.05097150799822</v>
      </c>
      <c r="I83" s="697">
        <v>88.586019625974444</v>
      </c>
      <c r="J83" s="571"/>
      <c r="K83" s="571"/>
      <c r="L83" s="571"/>
      <c r="M83" s="571"/>
      <c r="N83" s="571"/>
      <c r="O83" s="571"/>
      <c r="P83" s="571"/>
      <c r="Q83" s="571"/>
      <c r="R83" s="571"/>
      <c r="S83" s="571"/>
      <c r="T83" s="571"/>
      <c r="U83" s="571"/>
      <c r="V83" s="571"/>
    </row>
    <row r="84" spans="1:22" s="142" customFormat="1" x14ac:dyDescent="0.2">
      <c r="A84" s="348"/>
      <c r="B84" s="425" t="s">
        <v>643</v>
      </c>
      <c r="C84" s="697">
        <v>135.42783032835459</v>
      </c>
      <c r="D84" s="697">
        <v>0</v>
      </c>
      <c r="E84" s="697">
        <v>0</v>
      </c>
      <c r="F84" s="697">
        <v>136.91604824405078</v>
      </c>
      <c r="G84" s="697">
        <v>0</v>
      </c>
      <c r="H84" s="697">
        <v>0</v>
      </c>
      <c r="I84" s="697">
        <v>272.3438785724054</v>
      </c>
      <c r="J84" s="571"/>
      <c r="K84" s="571"/>
      <c r="L84" s="571"/>
      <c r="M84" s="571"/>
      <c r="N84" s="571"/>
      <c r="O84" s="571"/>
      <c r="P84" s="571"/>
      <c r="Q84" s="571"/>
      <c r="R84" s="571"/>
      <c r="S84" s="571"/>
      <c r="T84" s="571"/>
      <c r="U84" s="571"/>
      <c r="V84" s="571"/>
    </row>
    <row r="85" spans="1:22" s="142" customFormat="1" x14ac:dyDescent="0.2">
      <c r="A85" s="348"/>
      <c r="B85" s="425" t="s">
        <v>883</v>
      </c>
      <c r="C85" s="697">
        <v>0</v>
      </c>
      <c r="D85" s="697">
        <v>17.433401084482202</v>
      </c>
      <c r="E85" s="697">
        <v>17.336889758053061</v>
      </c>
      <c r="F85" s="697">
        <v>17.239837353655538</v>
      </c>
      <c r="G85" s="697">
        <v>17.142240838204263</v>
      </c>
      <c r="H85" s="697">
        <v>17.044097160596912</v>
      </c>
      <c r="I85" s="697">
        <v>86.19646619499197</v>
      </c>
      <c r="J85" s="571"/>
      <c r="K85" s="571"/>
      <c r="L85" s="571"/>
      <c r="M85" s="571"/>
      <c r="N85" s="571"/>
      <c r="O85" s="571"/>
      <c r="P85" s="571"/>
      <c r="Q85" s="571"/>
      <c r="R85" s="571"/>
      <c r="S85" s="571"/>
      <c r="T85" s="571"/>
      <c r="U85" s="571"/>
      <c r="V85" s="571"/>
    </row>
    <row r="86" spans="1:22" s="142" customFormat="1" x14ac:dyDescent="0.2">
      <c r="A86" s="348"/>
      <c r="B86" s="425" t="s">
        <v>492</v>
      </c>
      <c r="C86" s="697">
        <v>0</v>
      </c>
      <c r="D86" s="697">
        <v>0</v>
      </c>
      <c r="E86" s="697">
        <v>91.817183303824805</v>
      </c>
      <c r="F86" s="697">
        <v>0</v>
      </c>
      <c r="G86" s="697">
        <v>0</v>
      </c>
      <c r="H86" s="697">
        <v>0</v>
      </c>
      <c r="I86" s="697">
        <v>91.817183303824805</v>
      </c>
      <c r="J86" s="571"/>
      <c r="K86" s="571"/>
      <c r="L86" s="571"/>
      <c r="M86" s="571"/>
      <c r="N86" s="571"/>
      <c r="O86" s="571"/>
      <c r="P86" s="571"/>
      <c r="Q86" s="571"/>
      <c r="R86" s="571"/>
      <c r="S86" s="571"/>
      <c r="T86" s="571"/>
      <c r="U86" s="571"/>
      <c r="V86" s="571"/>
    </row>
    <row r="87" spans="1:22" s="142" customFormat="1" x14ac:dyDescent="0.2">
      <c r="A87" s="348"/>
      <c r="B87" s="425" t="s">
        <v>589</v>
      </c>
      <c r="C87" s="697">
        <v>0</v>
      </c>
      <c r="D87" s="697">
        <v>0</v>
      </c>
      <c r="E87" s="697">
        <v>0</v>
      </c>
      <c r="F87" s="697">
        <v>259.31087963806709</v>
      </c>
      <c r="G87" s="697">
        <v>0</v>
      </c>
      <c r="H87" s="697">
        <v>0</v>
      </c>
      <c r="I87" s="697">
        <v>259.31087963806709</v>
      </c>
      <c r="J87" s="571"/>
      <c r="K87" s="571"/>
      <c r="L87" s="571"/>
      <c r="M87" s="571"/>
      <c r="N87" s="571"/>
      <c r="O87" s="571"/>
      <c r="P87" s="571"/>
      <c r="Q87" s="571"/>
      <c r="R87" s="571"/>
      <c r="S87" s="571"/>
      <c r="T87" s="571"/>
      <c r="U87" s="571"/>
      <c r="V87" s="571"/>
    </row>
    <row r="88" spans="1:22" s="142" customFormat="1" x14ac:dyDescent="0.2">
      <c r="A88" s="348"/>
      <c r="B88" s="450" t="s">
        <v>590</v>
      </c>
      <c r="C88" s="697">
        <v>0</v>
      </c>
      <c r="D88" s="697">
        <v>0</v>
      </c>
      <c r="E88" s="697">
        <v>0</v>
      </c>
      <c r="F88" s="697">
        <v>177.81448232363303</v>
      </c>
      <c r="G88" s="697">
        <v>0</v>
      </c>
      <c r="H88" s="697">
        <v>0</v>
      </c>
      <c r="I88" s="697">
        <v>177.81448232363303</v>
      </c>
      <c r="J88" s="571"/>
      <c r="K88" s="571"/>
      <c r="L88" s="571"/>
      <c r="M88" s="571"/>
      <c r="N88" s="571"/>
      <c r="O88" s="571"/>
      <c r="P88" s="571"/>
      <c r="Q88" s="571"/>
      <c r="R88" s="571"/>
      <c r="S88" s="571"/>
      <c r="T88" s="571"/>
      <c r="U88" s="571"/>
      <c r="V88" s="571"/>
    </row>
    <row r="89" spans="1:22" s="142" customFormat="1" x14ac:dyDescent="0.2">
      <c r="A89" s="348"/>
      <c r="B89" s="425" t="s">
        <v>591</v>
      </c>
      <c r="C89" s="697">
        <v>0</v>
      </c>
      <c r="D89" s="697">
        <v>0</v>
      </c>
      <c r="E89" s="697">
        <v>0</v>
      </c>
      <c r="F89" s="697">
        <v>197.06046418540834</v>
      </c>
      <c r="G89" s="697">
        <v>0</v>
      </c>
      <c r="H89" s="697">
        <v>0</v>
      </c>
      <c r="I89" s="697">
        <v>197.06046418540834</v>
      </c>
      <c r="J89" s="571"/>
      <c r="K89" s="571"/>
      <c r="L89" s="571"/>
      <c r="M89" s="571"/>
      <c r="N89" s="571"/>
      <c r="O89" s="571"/>
      <c r="P89" s="571"/>
      <c r="Q89" s="571"/>
      <c r="R89" s="571"/>
      <c r="S89" s="571"/>
      <c r="T89" s="571"/>
      <c r="U89" s="571"/>
      <c r="V89" s="571"/>
    </row>
    <row r="90" spans="1:22" s="142" customFormat="1" x14ac:dyDescent="0.2">
      <c r="A90" s="565"/>
      <c r="B90" s="450" t="s">
        <v>609</v>
      </c>
      <c r="C90" s="697">
        <v>0</v>
      </c>
      <c r="D90" s="697">
        <v>0</v>
      </c>
      <c r="E90" s="697">
        <v>0</v>
      </c>
      <c r="F90" s="697">
        <v>0</v>
      </c>
      <c r="G90" s="697">
        <v>0</v>
      </c>
      <c r="H90" s="697">
        <v>0</v>
      </c>
      <c r="I90" s="697">
        <v>0</v>
      </c>
      <c r="J90" s="571"/>
      <c r="K90" s="571"/>
      <c r="L90" s="571"/>
      <c r="M90" s="571"/>
      <c r="N90" s="571"/>
      <c r="O90" s="571"/>
      <c r="P90" s="571"/>
      <c r="Q90" s="571"/>
      <c r="R90" s="571"/>
      <c r="S90" s="571"/>
      <c r="T90" s="571"/>
      <c r="U90" s="571"/>
      <c r="V90" s="571"/>
    </row>
    <row r="91" spans="1:22" s="142" customFormat="1" x14ac:dyDescent="0.2">
      <c r="A91" s="565"/>
      <c r="B91" s="450" t="s">
        <v>948</v>
      </c>
      <c r="C91" s="697">
        <v>0</v>
      </c>
      <c r="D91" s="697">
        <v>0</v>
      </c>
      <c r="E91" s="697">
        <v>0</v>
      </c>
      <c r="F91" s="697">
        <v>0</v>
      </c>
      <c r="G91" s="697">
        <v>237.71272424458712</v>
      </c>
      <c r="H91" s="697">
        <v>0</v>
      </c>
      <c r="I91" s="697">
        <v>237.71272424458712</v>
      </c>
      <c r="J91" s="571"/>
      <c r="K91" s="571"/>
      <c r="L91" s="571"/>
      <c r="M91" s="571"/>
      <c r="N91" s="571"/>
      <c r="O91" s="571"/>
      <c r="P91" s="571"/>
      <c r="Q91" s="571"/>
      <c r="R91" s="571"/>
      <c r="S91" s="571"/>
      <c r="T91" s="571"/>
      <c r="U91" s="571"/>
      <c r="V91" s="571"/>
    </row>
    <row r="92" spans="1:22" s="142" customFormat="1" x14ac:dyDescent="0.2">
      <c r="A92" s="565"/>
      <c r="B92" s="450" t="s">
        <v>955</v>
      </c>
      <c r="C92" s="697">
        <v>0</v>
      </c>
      <c r="D92" s="697">
        <v>0</v>
      </c>
      <c r="E92" s="697">
        <v>0</v>
      </c>
      <c r="F92" s="697">
        <v>0</v>
      </c>
      <c r="G92" s="697">
        <v>337.81011945999995</v>
      </c>
      <c r="H92" s="697">
        <v>0</v>
      </c>
      <c r="I92" s="697">
        <f>SUM(C92:H92)</f>
        <v>337.81011945999995</v>
      </c>
      <c r="J92" s="571"/>
      <c r="K92" s="571"/>
      <c r="L92" s="571"/>
      <c r="M92" s="571"/>
      <c r="N92" s="571"/>
      <c r="O92" s="571"/>
      <c r="P92" s="571"/>
      <c r="Q92" s="571"/>
      <c r="R92" s="571"/>
      <c r="S92" s="571"/>
      <c r="T92" s="571"/>
      <c r="U92" s="571"/>
      <c r="V92" s="571"/>
    </row>
    <row r="93" spans="1:22" s="142" customFormat="1" x14ac:dyDescent="0.2">
      <c r="A93" s="565"/>
      <c r="B93" s="450" t="s">
        <v>959</v>
      </c>
      <c r="C93" s="697">
        <v>0</v>
      </c>
      <c r="D93" s="697">
        <v>0</v>
      </c>
      <c r="E93" s="697">
        <v>0</v>
      </c>
      <c r="F93" s="697">
        <v>0</v>
      </c>
      <c r="G93" s="697">
        <v>523.83551163000004</v>
      </c>
      <c r="H93" s="697">
        <v>0</v>
      </c>
      <c r="I93" s="697">
        <f>SUM(C93:H93)</f>
        <v>523.83551163000004</v>
      </c>
      <c r="J93" s="571"/>
      <c r="K93" s="571"/>
      <c r="L93" s="571"/>
      <c r="M93" s="571"/>
      <c r="N93" s="571"/>
      <c r="O93" s="571"/>
      <c r="P93" s="571"/>
      <c r="Q93" s="571"/>
      <c r="R93" s="571"/>
      <c r="S93" s="571"/>
      <c r="T93" s="571"/>
      <c r="U93" s="571"/>
      <c r="V93" s="571"/>
    </row>
    <row r="94" spans="1:22" s="142" customFormat="1" x14ac:dyDescent="0.2">
      <c r="A94" s="565"/>
      <c r="B94" s="425" t="s">
        <v>416</v>
      </c>
      <c r="C94" s="697">
        <v>0</v>
      </c>
      <c r="D94" s="697">
        <v>0</v>
      </c>
      <c r="E94" s="697">
        <v>0</v>
      </c>
      <c r="F94" s="697">
        <v>117.90242668</v>
      </c>
      <c r="G94" s="697">
        <v>0</v>
      </c>
      <c r="H94" s="697">
        <v>0</v>
      </c>
      <c r="I94" s="697">
        <v>117.90242668</v>
      </c>
      <c r="J94" s="571"/>
      <c r="K94" s="571"/>
      <c r="L94" s="571"/>
      <c r="M94" s="571"/>
      <c r="N94" s="571"/>
      <c r="O94" s="571"/>
      <c r="P94" s="571"/>
      <c r="Q94" s="571"/>
      <c r="R94" s="571"/>
      <c r="S94" s="571"/>
      <c r="T94" s="571"/>
      <c r="U94" s="571"/>
      <c r="V94" s="571"/>
    </row>
    <row r="95" spans="1:22" s="142" customFormat="1" x14ac:dyDescent="0.2">
      <c r="A95" s="565"/>
      <c r="B95" s="450" t="s">
        <v>564</v>
      </c>
      <c r="C95" s="697">
        <v>0</v>
      </c>
      <c r="D95" s="697">
        <v>0</v>
      </c>
      <c r="E95" s="697">
        <v>0</v>
      </c>
      <c r="F95" s="697">
        <v>0</v>
      </c>
      <c r="G95" s="697">
        <v>0</v>
      </c>
      <c r="H95" s="697">
        <v>174.28794468000001</v>
      </c>
      <c r="I95" s="697">
        <v>174.28794468000001</v>
      </c>
      <c r="J95" s="571"/>
      <c r="K95" s="571"/>
      <c r="L95" s="571"/>
      <c r="M95" s="571"/>
      <c r="N95" s="571"/>
      <c r="O95" s="571"/>
      <c r="P95" s="571"/>
      <c r="Q95" s="571"/>
      <c r="R95" s="571"/>
      <c r="S95" s="571"/>
      <c r="T95" s="571"/>
      <c r="U95" s="571"/>
      <c r="V95" s="571"/>
    </row>
    <row r="96" spans="1:22" s="142" customFormat="1" x14ac:dyDescent="0.2">
      <c r="A96" s="565"/>
      <c r="B96" s="425" t="s">
        <v>565</v>
      </c>
      <c r="C96" s="697">
        <v>0</v>
      </c>
      <c r="D96" s="697">
        <v>0</v>
      </c>
      <c r="E96" s="697">
        <v>0</v>
      </c>
      <c r="F96" s="697">
        <v>0</v>
      </c>
      <c r="G96" s="697">
        <v>0</v>
      </c>
      <c r="H96" s="697">
        <v>177.59946388999998</v>
      </c>
      <c r="I96" s="697">
        <v>177.59946388999998</v>
      </c>
      <c r="J96" s="571"/>
      <c r="K96" s="571"/>
      <c r="L96" s="571"/>
      <c r="M96" s="571"/>
      <c r="N96" s="571"/>
      <c r="O96" s="571"/>
      <c r="P96" s="571"/>
      <c r="Q96" s="571"/>
      <c r="R96" s="571"/>
      <c r="S96" s="571"/>
      <c r="T96" s="571"/>
      <c r="U96" s="571"/>
      <c r="V96" s="571"/>
    </row>
    <row r="97" spans="1:22" s="142" customFormat="1" x14ac:dyDescent="0.2">
      <c r="A97" s="565"/>
      <c r="B97" s="450" t="s">
        <v>566</v>
      </c>
      <c r="C97" s="697">
        <v>0</v>
      </c>
      <c r="D97" s="697">
        <v>0</v>
      </c>
      <c r="E97" s="697">
        <v>0</v>
      </c>
      <c r="F97" s="697">
        <v>0</v>
      </c>
      <c r="G97" s="697">
        <v>0</v>
      </c>
      <c r="H97" s="697">
        <v>184.68842028999998</v>
      </c>
      <c r="I97" s="697">
        <v>184.68842028999998</v>
      </c>
      <c r="J97" s="571"/>
      <c r="K97" s="571"/>
      <c r="L97" s="571"/>
      <c r="M97" s="571"/>
      <c r="N97" s="571"/>
      <c r="O97" s="571"/>
      <c r="P97" s="571"/>
      <c r="Q97" s="571"/>
      <c r="R97" s="571"/>
      <c r="S97" s="571"/>
      <c r="T97" s="571"/>
      <c r="U97" s="571"/>
      <c r="V97" s="571"/>
    </row>
    <row r="98" spans="1:22" s="142" customFormat="1" x14ac:dyDescent="0.2">
      <c r="A98" s="565"/>
      <c r="B98" s="450" t="s">
        <v>958</v>
      </c>
      <c r="C98" s="697">
        <v>0</v>
      </c>
      <c r="D98" s="697">
        <v>0</v>
      </c>
      <c r="E98" s="697">
        <v>0</v>
      </c>
      <c r="F98" s="697">
        <v>44.154652329999998</v>
      </c>
      <c r="G98" s="697">
        <v>0</v>
      </c>
      <c r="H98" s="697">
        <v>0</v>
      </c>
      <c r="I98" s="697">
        <f>SUM(C98:H98)</f>
        <v>44.154652329999998</v>
      </c>
      <c r="J98" s="571"/>
      <c r="K98" s="571"/>
      <c r="L98" s="571"/>
      <c r="M98" s="571"/>
      <c r="N98" s="571"/>
      <c r="O98" s="571"/>
      <c r="P98" s="571"/>
      <c r="Q98" s="571"/>
      <c r="R98" s="571"/>
      <c r="S98" s="571"/>
      <c r="T98" s="571"/>
      <c r="U98" s="571"/>
      <c r="V98" s="571"/>
    </row>
    <row r="99" spans="1:22" s="142" customFormat="1" x14ac:dyDescent="0.2">
      <c r="A99" s="565"/>
      <c r="B99" s="450" t="s">
        <v>957</v>
      </c>
      <c r="C99" s="697">
        <v>0</v>
      </c>
      <c r="D99" s="697">
        <v>0</v>
      </c>
      <c r="E99" s="697">
        <v>0</v>
      </c>
      <c r="F99" s="697">
        <v>115.54434106000001</v>
      </c>
      <c r="G99" s="697">
        <v>0</v>
      </c>
      <c r="H99" s="697">
        <v>0</v>
      </c>
      <c r="I99" s="697">
        <f>SUM(C99:H99)</f>
        <v>115.54434106000001</v>
      </c>
      <c r="J99" s="571"/>
      <c r="K99" s="571"/>
      <c r="L99" s="571"/>
      <c r="M99" s="571"/>
      <c r="N99" s="571"/>
      <c r="O99" s="571"/>
      <c r="P99" s="571"/>
      <c r="Q99" s="571"/>
      <c r="R99" s="571"/>
      <c r="S99" s="571"/>
      <c r="T99" s="571"/>
      <c r="U99" s="571"/>
      <c r="V99" s="571"/>
    </row>
    <row r="100" spans="1:22" s="142" customFormat="1" x14ac:dyDescent="0.2">
      <c r="A100" s="565"/>
      <c r="B100" s="450" t="s">
        <v>650</v>
      </c>
      <c r="C100" s="697">
        <v>0</v>
      </c>
      <c r="D100" s="697">
        <v>0</v>
      </c>
      <c r="E100" s="697">
        <v>0</v>
      </c>
      <c r="F100" s="697">
        <v>103.72979526</v>
      </c>
      <c r="G100" s="697">
        <v>0</v>
      </c>
      <c r="H100" s="697">
        <v>0</v>
      </c>
      <c r="I100" s="697">
        <v>103.72979526</v>
      </c>
      <c r="J100" s="571"/>
      <c r="K100" s="571"/>
      <c r="L100" s="571"/>
      <c r="M100" s="571"/>
      <c r="N100" s="571"/>
      <c r="O100" s="571"/>
      <c r="P100" s="571"/>
      <c r="Q100" s="571"/>
      <c r="R100" s="571"/>
      <c r="S100" s="571"/>
      <c r="T100" s="571"/>
      <c r="U100" s="571"/>
      <c r="V100" s="571"/>
    </row>
    <row r="101" spans="1:22" s="142" customFormat="1" x14ac:dyDescent="0.2">
      <c r="A101" s="565"/>
      <c r="B101" s="425" t="s">
        <v>480</v>
      </c>
      <c r="C101" s="697">
        <v>0</v>
      </c>
      <c r="D101" s="697">
        <v>0</v>
      </c>
      <c r="E101" s="697">
        <v>0</v>
      </c>
      <c r="F101" s="697">
        <v>85.9375</v>
      </c>
      <c r="G101" s="697">
        <v>0</v>
      </c>
      <c r="H101" s="697">
        <v>0</v>
      </c>
      <c r="I101" s="697">
        <v>85.9375</v>
      </c>
      <c r="J101" s="571"/>
      <c r="K101" s="571"/>
      <c r="L101" s="571"/>
      <c r="M101" s="571"/>
      <c r="N101" s="571"/>
      <c r="O101" s="571"/>
      <c r="P101" s="571"/>
      <c r="Q101" s="571"/>
      <c r="R101" s="571"/>
      <c r="S101" s="571"/>
      <c r="T101" s="571"/>
      <c r="U101" s="571"/>
      <c r="V101" s="571"/>
    </row>
    <row r="102" spans="1:22" s="142" customFormat="1" x14ac:dyDescent="0.2">
      <c r="A102" s="565"/>
      <c r="B102" s="450" t="s">
        <v>481</v>
      </c>
      <c r="C102" s="697">
        <v>0</v>
      </c>
      <c r="D102" s="697">
        <v>0</v>
      </c>
      <c r="E102" s="697">
        <v>0</v>
      </c>
      <c r="F102" s="697">
        <v>154.6875</v>
      </c>
      <c r="G102" s="697">
        <v>0</v>
      </c>
      <c r="H102" s="697">
        <v>0</v>
      </c>
      <c r="I102" s="697">
        <v>154.6875</v>
      </c>
      <c r="J102" s="571"/>
      <c r="K102" s="571"/>
      <c r="L102" s="571"/>
      <c r="M102" s="571"/>
      <c r="N102" s="571"/>
      <c r="O102" s="571"/>
      <c r="P102" s="571"/>
      <c r="Q102" s="571"/>
      <c r="R102" s="571"/>
      <c r="S102" s="571"/>
      <c r="T102" s="571"/>
      <c r="U102" s="571"/>
      <c r="V102" s="571"/>
    </row>
    <row r="103" spans="1:22" s="142" customFormat="1" x14ac:dyDescent="0.2">
      <c r="A103" s="565"/>
      <c r="B103" s="425" t="s">
        <v>482</v>
      </c>
      <c r="C103" s="697">
        <v>0</v>
      </c>
      <c r="D103" s="697">
        <v>0</v>
      </c>
      <c r="E103" s="697">
        <v>0</v>
      </c>
      <c r="F103" s="697">
        <v>243.75</v>
      </c>
      <c r="G103" s="697">
        <v>0</v>
      </c>
      <c r="H103" s="697">
        <v>0</v>
      </c>
      <c r="I103" s="697">
        <v>243.75</v>
      </c>
      <c r="J103" s="571"/>
      <c r="K103" s="571"/>
      <c r="L103" s="571"/>
      <c r="M103" s="571"/>
      <c r="N103" s="571"/>
      <c r="O103" s="571"/>
      <c r="P103" s="571"/>
      <c r="Q103" s="571"/>
      <c r="R103" s="571"/>
      <c r="S103" s="571"/>
      <c r="T103" s="571"/>
      <c r="U103" s="571"/>
      <c r="V103" s="571"/>
    </row>
    <row r="104" spans="1:22" s="142" customFormat="1" x14ac:dyDescent="0.2">
      <c r="A104" s="565"/>
      <c r="B104" s="450" t="s">
        <v>483</v>
      </c>
      <c r="C104" s="697">
        <v>0</v>
      </c>
      <c r="D104" s="697">
        <v>0</v>
      </c>
      <c r="E104" s="697">
        <v>0</v>
      </c>
      <c r="F104" s="697">
        <v>104.84375</v>
      </c>
      <c r="G104" s="697">
        <v>0</v>
      </c>
      <c r="H104" s="697">
        <v>0</v>
      </c>
      <c r="I104" s="697">
        <v>104.84375</v>
      </c>
      <c r="J104" s="571"/>
      <c r="K104" s="571"/>
      <c r="L104" s="571"/>
      <c r="M104" s="571"/>
      <c r="N104" s="571"/>
      <c r="O104" s="571"/>
      <c r="P104" s="571"/>
      <c r="Q104" s="571"/>
      <c r="R104" s="571"/>
      <c r="S104" s="571"/>
      <c r="T104" s="571"/>
      <c r="U104" s="571"/>
      <c r="V104" s="571"/>
    </row>
    <row r="105" spans="1:22" s="142" customFormat="1" x14ac:dyDescent="0.2">
      <c r="A105" s="565"/>
      <c r="B105" s="425" t="s">
        <v>489</v>
      </c>
      <c r="C105" s="697">
        <v>33.125</v>
      </c>
      <c r="D105" s="697">
        <v>0</v>
      </c>
      <c r="E105" s="697">
        <v>0</v>
      </c>
      <c r="F105" s="697">
        <v>0</v>
      </c>
      <c r="G105" s="697">
        <v>0</v>
      </c>
      <c r="H105" s="697">
        <v>0</v>
      </c>
      <c r="I105" s="697">
        <v>33.125</v>
      </c>
      <c r="J105" s="571"/>
      <c r="K105" s="571"/>
      <c r="L105" s="571"/>
      <c r="M105" s="571"/>
      <c r="N105" s="571"/>
      <c r="O105" s="571"/>
      <c r="P105" s="571"/>
      <c r="Q105" s="571"/>
      <c r="R105" s="571"/>
      <c r="S105" s="571"/>
      <c r="T105" s="571"/>
      <c r="U105" s="571"/>
      <c r="V105" s="571"/>
    </row>
    <row r="106" spans="1:22" s="142" customFormat="1" x14ac:dyDescent="0.2">
      <c r="A106" s="565"/>
      <c r="B106" s="425" t="s">
        <v>801</v>
      </c>
      <c r="C106" s="697">
        <v>40.46875</v>
      </c>
      <c r="D106" s="697">
        <v>0</v>
      </c>
      <c r="E106" s="697">
        <v>0</v>
      </c>
      <c r="F106" s="697">
        <v>0</v>
      </c>
      <c r="G106" s="697">
        <v>0</v>
      </c>
      <c r="H106" s="697">
        <v>0</v>
      </c>
      <c r="I106" s="697">
        <v>40.46875</v>
      </c>
      <c r="J106" s="571"/>
      <c r="K106" s="571"/>
      <c r="L106" s="571"/>
      <c r="M106" s="571"/>
      <c r="N106" s="571"/>
      <c r="O106" s="571"/>
      <c r="P106" s="571"/>
      <c r="Q106" s="571"/>
      <c r="R106" s="571"/>
      <c r="S106" s="571"/>
      <c r="T106" s="571"/>
      <c r="U106" s="571"/>
      <c r="V106" s="571"/>
    </row>
    <row r="107" spans="1:22" s="142" customFormat="1" x14ac:dyDescent="0.2">
      <c r="A107" s="565"/>
      <c r="B107" s="450" t="s">
        <v>491</v>
      </c>
      <c r="C107" s="697">
        <v>62.34375</v>
      </c>
      <c r="D107" s="697">
        <v>0</v>
      </c>
      <c r="E107" s="697">
        <v>0</v>
      </c>
      <c r="F107" s="697">
        <v>0</v>
      </c>
      <c r="G107" s="697">
        <v>0</v>
      </c>
      <c r="H107" s="697">
        <v>0</v>
      </c>
      <c r="I107" s="697">
        <v>62.34375</v>
      </c>
      <c r="J107" s="571"/>
      <c r="K107" s="571"/>
      <c r="L107" s="571"/>
      <c r="M107" s="571"/>
      <c r="N107" s="571"/>
      <c r="O107" s="571"/>
      <c r="P107" s="571"/>
      <c r="Q107" s="571"/>
      <c r="R107" s="571"/>
      <c r="S107" s="571"/>
      <c r="T107" s="571"/>
      <c r="U107" s="571"/>
      <c r="V107" s="571"/>
    </row>
    <row r="108" spans="1:22" s="142" customFormat="1" x14ac:dyDescent="0.2">
      <c r="A108" s="348"/>
      <c r="B108" s="450" t="s">
        <v>647</v>
      </c>
      <c r="C108" s="697">
        <v>0</v>
      </c>
      <c r="D108" s="697">
        <v>0</v>
      </c>
      <c r="E108" s="697">
        <v>0</v>
      </c>
      <c r="F108" s="697">
        <v>0</v>
      </c>
      <c r="G108" s="697">
        <v>0</v>
      </c>
      <c r="H108" s="697">
        <v>97.96875</v>
      </c>
      <c r="I108" s="697">
        <v>97.96875</v>
      </c>
      <c r="J108" s="571"/>
      <c r="K108" s="571"/>
      <c r="L108" s="571"/>
      <c r="M108" s="571"/>
      <c r="N108" s="571"/>
      <c r="O108" s="571"/>
      <c r="P108" s="571"/>
      <c r="Q108" s="571"/>
      <c r="R108" s="571"/>
      <c r="S108" s="571"/>
      <c r="T108" s="571"/>
      <c r="U108" s="571"/>
      <c r="V108" s="571"/>
    </row>
    <row r="109" spans="1:22" s="142" customFormat="1" x14ac:dyDescent="0.2">
      <c r="A109" s="348"/>
      <c r="B109" s="450" t="s">
        <v>648</v>
      </c>
      <c r="C109" s="697">
        <v>0</v>
      </c>
      <c r="D109" s="697">
        <v>0</v>
      </c>
      <c r="E109" s="697">
        <v>0</v>
      </c>
      <c r="F109" s="697">
        <v>13.633609371844072</v>
      </c>
      <c r="G109" s="697">
        <v>0</v>
      </c>
      <c r="H109" s="697">
        <v>0</v>
      </c>
      <c r="I109" s="697">
        <v>13.633609371844072</v>
      </c>
      <c r="J109" s="571"/>
      <c r="K109" s="571"/>
      <c r="L109" s="571"/>
      <c r="M109" s="571"/>
      <c r="N109" s="571"/>
      <c r="O109" s="571"/>
      <c r="P109" s="571"/>
      <c r="Q109" s="571"/>
      <c r="R109" s="571"/>
      <c r="S109" s="571"/>
      <c r="T109" s="571"/>
      <c r="U109" s="571"/>
      <c r="V109" s="571"/>
    </row>
    <row r="110" spans="1:22" s="142" customFormat="1" x14ac:dyDescent="0.2">
      <c r="A110" s="348"/>
      <c r="B110" s="450" t="s">
        <v>645</v>
      </c>
      <c r="C110" s="697">
        <v>0</v>
      </c>
      <c r="D110" s="697">
        <v>0</v>
      </c>
      <c r="E110" s="697">
        <v>0</v>
      </c>
      <c r="F110" s="697">
        <v>0</v>
      </c>
      <c r="G110" s="697">
        <v>0</v>
      </c>
      <c r="H110" s="697">
        <v>0</v>
      </c>
      <c r="I110" s="697">
        <v>0</v>
      </c>
      <c r="J110" s="571"/>
      <c r="K110" s="571"/>
      <c r="L110" s="571"/>
      <c r="M110" s="571"/>
      <c r="N110" s="571"/>
      <c r="O110" s="571"/>
      <c r="P110" s="571"/>
      <c r="Q110" s="571"/>
      <c r="R110" s="571"/>
      <c r="S110" s="571"/>
      <c r="T110" s="571"/>
      <c r="U110" s="571"/>
      <c r="V110" s="571"/>
    </row>
    <row r="111" spans="1:22" s="142" customFormat="1" x14ac:dyDescent="0.2">
      <c r="A111" s="348"/>
      <c r="B111" s="425" t="s">
        <v>488</v>
      </c>
      <c r="C111" s="697">
        <v>0</v>
      </c>
      <c r="D111" s="697">
        <v>3.4734359700000002</v>
      </c>
      <c r="E111" s="697">
        <v>0</v>
      </c>
      <c r="F111" s="697">
        <v>0</v>
      </c>
      <c r="G111" s="697">
        <v>0</v>
      </c>
      <c r="H111" s="697">
        <v>0</v>
      </c>
      <c r="I111" s="697">
        <v>3.4734359700000002</v>
      </c>
      <c r="J111" s="571"/>
      <c r="K111" s="571"/>
      <c r="L111" s="571"/>
      <c r="M111" s="571"/>
      <c r="N111" s="571"/>
      <c r="O111" s="571"/>
      <c r="P111" s="571"/>
      <c r="Q111" s="571"/>
      <c r="R111" s="571"/>
      <c r="S111" s="571"/>
      <c r="T111" s="571"/>
      <c r="U111" s="571"/>
      <c r="V111" s="571"/>
    </row>
    <row r="112" spans="1:22" s="142" customFormat="1" x14ac:dyDescent="0.2">
      <c r="A112" s="348"/>
      <c r="B112" s="450" t="s">
        <v>567</v>
      </c>
      <c r="C112" s="697">
        <v>0</v>
      </c>
      <c r="D112" s="697">
        <v>0</v>
      </c>
      <c r="E112" s="697">
        <v>0</v>
      </c>
      <c r="F112" s="697">
        <v>0</v>
      </c>
      <c r="G112" s="697">
        <v>151.84618559999998</v>
      </c>
      <c r="H112" s="697">
        <v>0</v>
      </c>
      <c r="I112" s="697">
        <v>151.84618559999998</v>
      </c>
      <c r="J112" s="571"/>
      <c r="K112" s="571"/>
      <c r="L112" s="571"/>
      <c r="M112" s="571"/>
      <c r="N112" s="571"/>
      <c r="O112" s="571"/>
      <c r="P112" s="571"/>
      <c r="Q112" s="571"/>
      <c r="R112" s="571"/>
      <c r="S112" s="571"/>
      <c r="T112" s="571"/>
      <c r="U112" s="571"/>
      <c r="V112" s="571"/>
    </row>
    <row r="113" spans="1:22" s="142" customFormat="1" x14ac:dyDescent="0.2">
      <c r="A113" s="348"/>
      <c r="B113" s="425" t="s">
        <v>568</v>
      </c>
      <c r="C113" s="697">
        <v>0</v>
      </c>
      <c r="D113" s="697">
        <v>0</v>
      </c>
      <c r="E113" s="697">
        <v>85.49966714</v>
      </c>
      <c r="F113" s="697">
        <v>0</v>
      </c>
      <c r="G113" s="697">
        <v>0</v>
      </c>
      <c r="H113" s="697">
        <v>0</v>
      </c>
      <c r="I113" s="697">
        <v>85.49966714</v>
      </c>
      <c r="J113" s="571"/>
      <c r="K113" s="571"/>
      <c r="L113" s="571"/>
      <c r="M113" s="571"/>
      <c r="N113" s="571"/>
      <c r="O113" s="571"/>
      <c r="P113" s="571"/>
      <c r="Q113" s="571"/>
      <c r="R113" s="571"/>
      <c r="S113" s="571"/>
      <c r="T113" s="571"/>
      <c r="U113" s="571"/>
      <c r="V113" s="571"/>
    </row>
    <row r="114" spans="1:22" s="142" customFormat="1" x14ac:dyDescent="0.2">
      <c r="A114" s="348"/>
      <c r="B114" s="425" t="s">
        <v>802</v>
      </c>
      <c r="C114" s="697">
        <v>124.84375</v>
      </c>
      <c r="D114" s="697">
        <v>0</v>
      </c>
      <c r="E114" s="697">
        <v>0</v>
      </c>
      <c r="F114" s="697">
        <v>0</v>
      </c>
      <c r="G114" s="697">
        <v>0</v>
      </c>
      <c r="H114" s="697">
        <v>0</v>
      </c>
      <c r="I114" s="697">
        <v>124.84375</v>
      </c>
      <c r="J114" s="571"/>
      <c r="K114" s="571"/>
      <c r="L114" s="571"/>
      <c r="M114" s="571"/>
      <c r="N114" s="571"/>
      <c r="O114" s="571"/>
      <c r="P114" s="571"/>
      <c r="Q114" s="571"/>
      <c r="R114" s="571"/>
      <c r="S114" s="571"/>
      <c r="T114" s="571"/>
      <c r="U114" s="571"/>
      <c r="V114" s="571"/>
    </row>
    <row r="115" spans="1:22" s="142" customFormat="1" x14ac:dyDescent="0.2">
      <c r="A115" s="348"/>
      <c r="B115" s="450" t="s">
        <v>610</v>
      </c>
      <c r="C115" s="697">
        <v>91.40625</v>
      </c>
      <c r="D115" s="697">
        <v>0</v>
      </c>
      <c r="E115" s="697">
        <v>0</v>
      </c>
      <c r="F115" s="697">
        <v>0</v>
      </c>
      <c r="G115" s="697">
        <v>0</v>
      </c>
      <c r="H115" s="697">
        <v>0</v>
      </c>
      <c r="I115" s="697">
        <v>91.40625</v>
      </c>
      <c r="J115" s="571"/>
      <c r="K115" s="571"/>
      <c r="L115" s="571"/>
      <c r="M115" s="571"/>
      <c r="N115" s="571"/>
      <c r="O115" s="571"/>
      <c r="P115" s="571"/>
      <c r="Q115" s="571"/>
      <c r="R115" s="571"/>
      <c r="S115" s="571"/>
      <c r="T115" s="571"/>
      <c r="U115" s="571"/>
      <c r="V115" s="571"/>
    </row>
    <row r="116" spans="1:22" s="142" customFormat="1" x14ac:dyDescent="0.2">
      <c r="A116" s="348"/>
      <c r="B116" s="450" t="s">
        <v>803</v>
      </c>
      <c r="C116" s="697">
        <v>103.125</v>
      </c>
      <c r="D116" s="697">
        <v>0</v>
      </c>
      <c r="E116" s="697">
        <v>0</v>
      </c>
      <c r="F116" s="697">
        <v>0</v>
      </c>
      <c r="G116" s="697">
        <v>0</v>
      </c>
      <c r="H116" s="697">
        <v>0</v>
      </c>
      <c r="I116" s="697">
        <v>103.125</v>
      </c>
      <c r="J116" s="571"/>
      <c r="K116" s="571"/>
      <c r="L116" s="571"/>
      <c r="M116" s="571"/>
      <c r="N116" s="571"/>
      <c r="O116" s="571"/>
      <c r="P116" s="571"/>
      <c r="Q116" s="571"/>
      <c r="R116" s="571"/>
      <c r="S116" s="571"/>
      <c r="T116" s="571"/>
      <c r="U116" s="571"/>
      <c r="V116" s="571"/>
    </row>
    <row r="117" spans="1:22" s="142" customFormat="1" x14ac:dyDescent="0.2">
      <c r="A117" s="348"/>
      <c r="B117" s="425" t="s">
        <v>611</v>
      </c>
      <c r="C117" s="697">
        <v>128.90625</v>
      </c>
      <c r="D117" s="697">
        <v>0</v>
      </c>
      <c r="E117" s="697">
        <v>0</v>
      </c>
      <c r="F117" s="697">
        <v>0</v>
      </c>
      <c r="G117" s="697">
        <v>0</v>
      </c>
      <c r="H117" s="697">
        <v>0</v>
      </c>
      <c r="I117" s="697">
        <v>128.90625</v>
      </c>
      <c r="J117" s="571"/>
      <c r="K117" s="571"/>
      <c r="L117" s="571"/>
      <c r="M117" s="571"/>
      <c r="N117" s="571"/>
      <c r="O117" s="571"/>
      <c r="P117" s="571"/>
      <c r="Q117" s="571"/>
      <c r="R117" s="571"/>
      <c r="S117" s="571"/>
      <c r="T117" s="571"/>
      <c r="U117" s="571"/>
      <c r="V117" s="571"/>
    </row>
    <row r="118" spans="1:22" s="142" customFormat="1" x14ac:dyDescent="0.2">
      <c r="A118" s="348"/>
      <c r="B118" s="450" t="s">
        <v>494</v>
      </c>
      <c r="C118" s="697">
        <v>17.811383212051656</v>
      </c>
      <c r="D118" s="697">
        <v>0</v>
      </c>
      <c r="E118" s="697">
        <v>0</v>
      </c>
      <c r="F118" s="697">
        <v>0</v>
      </c>
      <c r="G118" s="697">
        <v>0</v>
      </c>
      <c r="H118" s="697">
        <v>0</v>
      </c>
      <c r="I118" s="697">
        <v>17.811383212051656</v>
      </c>
      <c r="J118" s="571"/>
      <c r="K118" s="571"/>
      <c r="L118" s="571"/>
      <c r="M118" s="571"/>
      <c r="N118" s="571"/>
      <c r="O118" s="571"/>
      <c r="P118" s="571"/>
      <c r="Q118" s="571"/>
      <c r="R118" s="571"/>
      <c r="S118" s="571"/>
      <c r="T118" s="571"/>
      <c r="U118" s="571"/>
      <c r="V118" s="571"/>
    </row>
    <row r="119" spans="1:22" s="142" customFormat="1" x14ac:dyDescent="0.2">
      <c r="A119" s="348"/>
      <c r="B119" s="425" t="s">
        <v>592</v>
      </c>
      <c r="C119" s="697">
        <v>0</v>
      </c>
      <c r="D119" s="697">
        <v>0</v>
      </c>
      <c r="E119" s="697">
        <v>0</v>
      </c>
      <c r="F119" s="697">
        <v>32.742137328384587</v>
      </c>
      <c r="G119" s="697">
        <v>0</v>
      </c>
      <c r="H119" s="697">
        <v>0</v>
      </c>
      <c r="I119" s="697">
        <v>32.742137328384587</v>
      </c>
      <c r="J119" s="571"/>
      <c r="K119" s="571"/>
      <c r="L119" s="571"/>
      <c r="M119" s="571"/>
      <c r="N119" s="571"/>
      <c r="O119" s="571"/>
      <c r="P119" s="571"/>
      <c r="Q119" s="571"/>
      <c r="R119" s="571"/>
      <c r="S119" s="571"/>
      <c r="T119" s="571"/>
      <c r="U119" s="571"/>
      <c r="V119" s="571"/>
    </row>
    <row r="120" spans="1:22" s="142" customFormat="1" x14ac:dyDescent="0.2">
      <c r="A120" s="348"/>
      <c r="B120" s="425" t="s">
        <v>813</v>
      </c>
      <c r="C120" s="697">
        <v>0</v>
      </c>
      <c r="D120" s="697">
        <v>0</v>
      </c>
      <c r="E120" s="697">
        <v>21.437113248980307</v>
      </c>
      <c r="F120" s="697">
        <v>0</v>
      </c>
      <c r="G120" s="697">
        <v>0</v>
      </c>
      <c r="H120" s="697">
        <v>0</v>
      </c>
      <c r="I120" s="697">
        <v>21.437113248980307</v>
      </c>
      <c r="J120" s="571"/>
      <c r="K120" s="571"/>
      <c r="L120" s="571"/>
      <c r="M120" s="571"/>
      <c r="N120" s="571"/>
      <c r="O120" s="571"/>
      <c r="P120" s="571"/>
      <c r="Q120" s="571"/>
      <c r="R120" s="571"/>
      <c r="S120" s="571"/>
      <c r="T120" s="571"/>
      <c r="U120" s="571"/>
      <c r="V120" s="571"/>
    </row>
    <row r="121" spans="1:22" s="142" customFormat="1" x14ac:dyDescent="0.2">
      <c r="A121" s="348"/>
      <c r="B121" s="425" t="s">
        <v>910</v>
      </c>
      <c r="C121" s="697">
        <v>0</v>
      </c>
      <c r="D121" s="697">
        <v>0</v>
      </c>
      <c r="E121" s="697">
        <v>0</v>
      </c>
      <c r="F121" s="697">
        <v>21.211755215980212</v>
      </c>
      <c r="G121" s="697">
        <v>0</v>
      </c>
      <c r="H121" s="697">
        <v>0</v>
      </c>
      <c r="I121" s="697">
        <v>21.211755215980212</v>
      </c>
      <c r="J121" s="571"/>
      <c r="K121" s="571"/>
      <c r="L121" s="571"/>
      <c r="M121" s="571"/>
      <c r="N121" s="571"/>
      <c r="O121" s="571"/>
      <c r="P121" s="571"/>
      <c r="Q121" s="571"/>
      <c r="R121" s="571"/>
      <c r="S121" s="571"/>
      <c r="T121" s="571"/>
      <c r="U121" s="571"/>
      <c r="V121" s="571"/>
    </row>
    <row r="122" spans="1:22" s="142" customFormat="1" x14ac:dyDescent="0.2">
      <c r="A122" s="348"/>
      <c r="B122" s="425" t="s">
        <v>708</v>
      </c>
      <c r="C122" s="697">
        <v>21.975508695358982</v>
      </c>
      <c r="D122" s="697">
        <v>0</v>
      </c>
      <c r="E122" s="697">
        <v>0</v>
      </c>
      <c r="F122" s="697">
        <v>0</v>
      </c>
      <c r="G122" s="697">
        <v>0</v>
      </c>
      <c r="H122" s="697">
        <v>0</v>
      </c>
      <c r="I122" s="697">
        <v>21.975508695358982</v>
      </c>
      <c r="J122" s="571"/>
      <c r="K122" s="571"/>
      <c r="L122" s="571"/>
      <c r="M122" s="571"/>
      <c r="N122" s="571"/>
      <c r="O122" s="571"/>
      <c r="P122" s="571"/>
      <c r="Q122" s="571"/>
      <c r="R122" s="571"/>
      <c r="S122" s="571"/>
      <c r="T122" s="571"/>
      <c r="U122" s="571"/>
      <c r="V122" s="571"/>
    </row>
    <row r="123" spans="1:22" s="142" customFormat="1" x14ac:dyDescent="0.2">
      <c r="A123" s="348"/>
      <c r="B123" s="425" t="s">
        <v>709</v>
      </c>
      <c r="C123" s="697">
        <v>0</v>
      </c>
      <c r="D123" s="697">
        <v>0</v>
      </c>
      <c r="E123" s="697">
        <v>0</v>
      </c>
      <c r="F123" s="697">
        <v>27.469657430163721</v>
      </c>
      <c r="G123" s="697">
        <v>0</v>
      </c>
      <c r="H123" s="697">
        <v>0</v>
      </c>
      <c r="I123" s="697">
        <v>27.469657430163721</v>
      </c>
      <c r="J123" s="571"/>
      <c r="K123" s="571"/>
      <c r="L123" s="571"/>
      <c r="M123" s="571"/>
      <c r="N123" s="571"/>
      <c r="O123" s="571"/>
      <c r="P123" s="571"/>
      <c r="Q123" s="571"/>
      <c r="R123" s="571"/>
      <c r="S123" s="571"/>
      <c r="T123" s="571"/>
      <c r="U123" s="571"/>
      <c r="V123" s="571"/>
    </row>
    <row r="124" spans="1:22" s="142" customFormat="1" x14ac:dyDescent="0.2">
      <c r="A124" s="348"/>
      <c r="B124" s="425" t="s">
        <v>697</v>
      </c>
      <c r="C124" s="697">
        <v>0</v>
      </c>
      <c r="D124" s="697">
        <v>0</v>
      </c>
      <c r="E124" s="697">
        <v>293.78859884102462</v>
      </c>
      <c r="F124" s="697">
        <v>0</v>
      </c>
      <c r="G124" s="697">
        <v>0</v>
      </c>
      <c r="H124" s="697">
        <v>290.59524450569444</v>
      </c>
      <c r="I124" s="697">
        <v>584.383843346719</v>
      </c>
      <c r="J124" s="571"/>
      <c r="K124" s="571"/>
      <c r="L124" s="571"/>
      <c r="M124" s="571"/>
      <c r="N124" s="571"/>
      <c r="O124" s="571"/>
      <c r="P124" s="571"/>
      <c r="Q124" s="571"/>
      <c r="R124" s="571"/>
      <c r="S124" s="571"/>
      <c r="T124" s="571"/>
      <c r="U124" s="571"/>
      <c r="V124" s="571"/>
    </row>
    <row r="125" spans="1:22" s="142" customFormat="1" x14ac:dyDescent="0.2">
      <c r="A125" s="348"/>
      <c r="B125" s="425" t="s">
        <v>710</v>
      </c>
      <c r="C125" s="697">
        <v>0</v>
      </c>
      <c r="D125" s="697">
        <v>0</v>
      </c>
      <c r="E125" s="697">
        <v>0</v>
      </c>
      <c r="F125" s="697">
        <v>0</v>
      </c>
      <c r="G125" s="697">
        <v>0</v>
      </c>
      <c r="H125" s="697">
        <v>0</v>
      </c>
      <c r="I125" s="697">
        <v>0</v>
      </c>
      <c r="J125" s="571"/>
      <c r="K125" s="571"/>
      <c r="L125" s="571"/>
      <c r="M125" s="571"/>
      <c r="N125" s="571"/>
      <c r="O125" s="571"/>
      <c r="P125" s="571"/>
      <c r="Q125" s="571"/>
      <c r="R125" s="571"/>
      <c r="S125" s="571"/>
      <c r="T125" s="571"/>
      <c r="U125" s="571"/>
      <c r="V125" s="571"/>
    </row>
    <row r="126" spans="1:22" s="142" customFormat="1" x14ac:dyDescent="0.2">
      <c r="A126" s="348"/>
      <c r="B126" s="450" t="s">
        <v>593</v>
      </c>
      <c r="C126" s="697">
        <v>0</v>
      </c>
      <c r="D126" s="697">
        <v>0</v>
      </c>
      <c r="E126" s="697">
        <v>0</v>
      </c>
      <c r="F126" s="697">
        <v>0</v>
      </c>
      <c r="G126" s="697">
        <v>0</v>
      </c>
      <c r="H126" s="697">
        <v>0</v>
      </c>
      <c r="I126" s="697">
        <v>0</v>
      </c>
      <c r="J126" s="571"/>
      <c r="K126" s="571"/>
      <c r="L126" s="571"/>
      <c r="M126" s="571"/>
      <c r="N126" s="571"/>
      <c r="O126" s="571"/>
      <c r="P126" s="571"/>
      <c r="Q126" s="571"/>
      <c r="R126" s="571"/>
      <c r="S126" s="571"/>
      <c r="T126" s="571"/>
      <c r="U126" s="571"/>
      <c r="V126" s="571"/>
    </row>
    <row r="127" spans="1:22" s="142" customFormat="1" x14ac:dyDescent="0.2">
      <c r="A127" s="348"/>
      <c r="B127" s="425" t="s">
        <v>594</v>
      </c>
      <c r="C127" s="697">
        <v>0</v>
      </c>
      <c r="D127" s="697">
        <v>0</v>
      </c>
      <c r="E127" s="697">
        <v>0</v>
      </c>
      <c r="F127" s="697">
        <v>0</v>
      </c>
      <c r="G127" s="697">
        <v>0</v>
      </c>
      <c r="H127" s="697">
        <v>0</v>
      </c>
      <c r="I127" s="697">
        <v>0</v>
      </c>
      <c r="J127" s="571"/>
      <c r="K127" s="571"/>
      <c r="L127" s="571"/>
      <c r="M127" s="571"/>
      <c r="N127" s="571"/>
      <c r="O127" s="571"/>
      <c r="P127" s="571"/>
      <c r="Q127" s="571"/>
      <c r="R127" s="571"/>
      <c r="S127" s="571"/>
      <c r="T127" s="571"/>
      <c r="U127" s="571"/>
      <c r="V127" s="571"/>
    </row>
    <row r="128" spans="1:22" s="142" customFormat="1" x14ac:dyDescent="0.2">
      <c r="A128" s="348"/>
      <c r="B128" s="450" t="s">
        <v>711</v>
      </c>
      <c r="C128" s="697">
        <v>0</v>
      </c>
      <c r="D128" s="697">
        <v>0</v>
      </c>
      <c r="E128" s="697">
        <v>0</v>
      </c>
      <c r="F128" s="697">
        <v>0</v>
      </c>
      <c r="G128" s="697">
        <v>0</v>
      </c>
      <c r="H128" s="697">
        <v>0</v>
      </c>
      <c r="I128" s="697">
        <v>0</v>
      </c>
      <c r="J128" s="571"/>
      <c r="K128" s="571"/>
      <c r="L128" s="571"/>
      <c r="M128" s="571"/>
      <c r="N128" s="571"/>
      <c r="O128" s="571"/>
      <c r="P128" s="571"/>
      <c r="Q128" s="571"/>
      <c r="R128" s="571"/>
      <c r="S128" s="571"/>
      <c r="T128" s="571"/>
      <c r="U128" s="571"/>
      <c r="V128" s="571"/>
    </row>
    <row r="129" spans="1:22" s="142" customFormat="1" x14ac:dyDescent="0.2">
      <c r="A129" s="348"/>
      <c r="B129" s="425" t="s">
        <v>712</v>
      </c>
      <c r="C129" s="697">
        <v>0</v>
      </c>
      <c r="D129" s="697">
        <v>0</v>
      </c>
      <c r="E129" s="697">
        <v>0</v>
      </c>
      <c r="F129" s="697">
        <v>0</v>
      </c>
      <c r="G129" s="697">
        <v>54.766912022432528</v>
      </c>
      <c r="H129" s="697">
        <v>0</v>
      </c>
      <c r="I129" s="697">
        <v>54.766912022432528</v>
      </c>
      <c r="J129" s="571"/>
      <c r="K129" s="571"/>
      <c r="L129" s="571"/>
      <c r="M129" s="571"/>
      <c r="N129" s="571"/>
      <c r="O129" s="571"/>
      <c r="P129" s="571"/>
      <c r="Q129" s="571"/>
      <c r="R129" s="571"/>
      <c r="S129" s="571"/>
      <c r="T129" s="571"/>
      <c r="U129" s="571"/>
      <c r="V129" s="571"/>
    </row>
    <row r="130" spans="1:22" s="142" customFormat="1" x14ac:dyDescent="0.2">
      <c r="A130" s="348"/>
      <c r="B130" s="450" t="s">
        <v>87</v>
      </c>
      <c r="C130" s="697">
        <v>79.097480199999993</v>
      </c>
      <c r="D130" s="697">
        <v>10.49124434</v>
      </c>
      <c r="E130" s="697">
        <v>3.5104137899999999</v>
      </c>
      <c r="F130" s="697">
        <v>12.77232626</v>
      </c>
      <c r="G130" s="697">
        <v>0</v>
      </c>
      <c r="H130" s="697">
        <v>37.558764540000006</v>
      </c>
      <c r="I130" s="697">
        <v>143.43022912999999</v>
      </c>
      <c r="J130" s="571"/>
      <c r="K130" s="571"/>
      <c r="L130" s="571"/>
      <c r="M130" s="571"/>
      <c r="N130" s="571"/>
      <c r="O130" s="571"/>
      <c r="P130" s="571"/>
      <c r="Q130" s="571"/>
      <c r="R130" s="571"/>
      <c r="S130" s="571"/>
      <c r="T130" s="571"/>
      <c r="U130" s="571"/>
      <c r="V130" s="571"/>
    </row>
    <row r="131" spans="1:22" s="142" customFormat="1" x14ac:dyDescent="0.2">
      <c r="A131" s="348"/>
      <c r="B131" s="425" t="s">
        <v>239</v>
      </c>
      <c r="C131" s="426">
        <v>38.331033109622787</v>
      </c>
      <c r="D131" s="426">
        <v>2.4250182283094901</v>
      </c>
      <c r="E131" s="426">
        <v>247.39128255923941</v>
      </c>
      <c r="F131" s="426">
        <v>0.63713838720518889</v>
      </c>
      <c r="G131" s="426">
        <v>1.7448117200303519</v>
      </c>
      <c r="H131" s="426">
        <v>236.73661807863019</v>
      </c>
      <c r="I131" s="426">
        <v>527.26590208303742</v>
      </c>
      <c r="J131" s="571"/>
      <c r="K131" s="571"/>
      <c r="L131" s="571"/>
      <c r="M131" s="571"/>
      <c r="N131" s="571"/>
      <c r="O131" s="571"/>
      <c r="P131" s="571"/>
      <c r="Q131" s="571"/>
      <c r="R131" s="571"/>
      <c r="S131" s="571"/>
      <c r="T131" s="571"/>
      <c r="U131" s="571"/>
      <c r="V131" s="571"/>
    </row>
    <row r="132" spans="1:22" s="142" customFormat="1" x14ac:dyDescent="0.2">
      <c r="A132" s="565"/>
      <c r="B132" s="433" t="s">
        <v>78</v>
      </c>
      <c r="C132" s="429">
        <v>38.331033109622787</v>
      </c>
      <c r="D132" s="429">
        <v>2.4250182283094901</v>
      </c>
      <c r="E132" s="429">
        <v>247.39128255923941</v>
      </c>
      <c r="F132" s="429">
        <v>0.63713838720518889</v>
      </c>
      <c r="G132" s="429">
        <v>1.7448117200303519</v>
      </c>
      <c r="H132" s="429">
        <v>236.73661807863019</v>
      </c>
      <c r="I132" s="429">
        <v>527.26590208303742</v>
      </c>
      <c r="J132" s="571"/>
      <c r="K132" s="571"/>
      <c r="L132" s="571"/>
      <c r="M132" s="571"/>
      <c r="N132" s="571"/>
      <c r="O132" s="571"/>
      <c r="P132" s="571"/>
      <c r="Q132" s="571"/>
      <c r="R132" s="571"/>
      <c r="S132" s="571"/>
      <c r="T132" s="571"/>
      <c r="U132" s="571"/>
      <c r="V132" s="571"/>
    </row>
    <row r="133" spans="1:22" x14ac:dyDescent="0.2">
      <c r="B133" s="464" t="s">
        <v>76</v>
      </c>
      <c r="C133" s="429">
        <v>0</v>
      </c>
      <c r="D133" s="429">
        <v>0</v>
      </c>
      <c r="E133" s="429">
        <v>0</v>
      </c>
      <c r="F133" s="429">
        <v>0</v>
      </c>
      <c r="G133" s="429">
        <v>0</v>
      </c>
      <c r="H133" s="429">
        <v>0</v>
      </c>
      <c r="I133" s="429">
        <v>0</v>
      </c>
      <c r="R133" s="571"/>
      <c r="S133" s="571"/>
      <c r="T133" s="571"/>
      <c r="U133" s="571"/>
      <c r="V133" s="571"/>
    </row>
    <row r="134" spans="1:22" s="142" customFormat="1" x14ac:dyDescent="0.2">
      <c r="A134" s="348"/>
      <c r="B134" s="425" t="s">
        <v>375</v>
      </c>
      <c r="C134" s="426">
        <v>16.50157189425946</v>
      </c>
      <c r="D134" s="426">
        <v>0.5088209504504414</v>
      </c>
      <c r="E134" s="426">
        <v>0.52752094697189744</v>
      </c>
      <c r="F134" s="426">
        <v>16.654932601231053</v>
      </c>
      <c r="G134" s="426">
        <v>0.4865309400148089</v>
      </c>
      <c r="H134" s="426">
        <v>0.47910093653626468</v>
      </c>
      <c r="I134" s="426">
        <v>35.15847826946392</v>
      </c>
      <c r="J134" s="571"/>
      <c r="K134" s="571"/>
      <c r="L134" s="571"/>
      <c r="M134" s="571"/>
      <c r="N134" s="571"/>
      <c r="O134" s="571"/>
      <c r="P134" s="571"/>
      <c r="Q134" s="571"/>
      <c r="R134" s="571"/>
      <c r="S134" s="571"/>
      <c r="T134" s="571"/>
      <c r="U134" s="571"/>
      <c r="V134" s="571"/>
    </row>
    <row r="135" spans="1:22" s="142" customFormat="1" x14ac:dyDescent="0.2">
      <c r="A135" s="348"/>
      <c r="B135" s="432" t="s">
        <v>78</v>
      </c>
      <c r="C135" s="454">
        <v>16.50157189425946</v>
      </c>
      <c r="D135" s="454">
        <v>0.5088209504504414</v>
      </c>
      <c r="E135" s="454">
        <v>0.50139094697189734</v>
      </c>
      <c r="F135" s="454">
        <v>16.654932601231053</v>
      </c>
      <c r="G135" s="454">
        <v>0.4865309400148089</v>
      </c>
      <c r="H135" s="454">
        <v>0.47910093653626468</v>
      </c>
      <c r="I135" s="454">
        <v>35.132348269463925</v>
      </c>
      <c r="J135" s="571"/>
      <c r="K135" s="571"/>
      <c r="L135" s="571"/>
      <c r="M135" s="571"/>
      <c r="N135" s="571"/>
      <c r="O135" s="571"/>
      <c r="P135" s="571"/>
      <c r="Q135" s="571"/>
      <c r="R135" s="571"/>
      <c r="S135" s="571"/>
      <c r="T135" s="571"/>
      <c r="U135" s="571"/>
      <c r="V135" s="571"/>
    </row>
    <row r="136" spans="1:22" s="142" customFormat="1" x14ac:dyDescent="0.2">
      <c r="A136" s="348"/>
      <c r="B136" s="1068" t="s">
        <v>922</v>
      </c>
      <c r="C136" s="459">
        <v>0.51626297193195414</v>
      </c>
      <c r="D136" s="459">
        <v>0.5088209504504414</v>
      </c>
      <c r="E136" s="459">
        <v>0.50139094697189734</v>
      </c>
      <c r="F136" s="459">
        <v>0.49396094349335312</v>
      </c>
      <c r="G136" s="459">
        <v>0.4865309400148089</v>
      </c>
      <c r="H136" s="459">
        <v>0.47910093653626468</v>
      </c>
      <c r="I136" s="459">
        <v>2.9860676893987197</v>
      </c>
      <c r="J136" s="571"/>
      <c r="K136" s="571"/>
      <c r="L136" s="571"/>
      <c r="M136" s="571"/>
      <c r="N136" s="571"/>
      <c r="O136" s="571"/>
      <c r="P136" s="571"/>
      <c r="Q136" s="571"/>
      <c r="R136" s="571"/>
      <c r="S136" s="571"/>
      <c r="T136" s="571"/>
      <c r="U136" s="571"/>
      <c r="V136" s="571"/>
    </row>
    <row r="137" spans="1:22" s="142" customFormat="1" x14ac:dyDescent="0.2">
      <c r="A137" s="348"/>
      <c r="B137" s="1069" t="s">
        <v>923</v>
      </c>
      <c r="C137" s="455">
        <v>0.51626297193195414</v>
      </c>
      <c r="D137" s="455">
        <v>0.5088209504504414</v>
      </c>
      <c r="E137" s="455">
        <v>0.50139094697189734</v>
      </c>
      <c r="F137" s="455">
        <v>0.49396094349335312</v>
      </c>
      <c r="G137" s="455">
        <v>0.4865309400148089</v>
      </c>
      <c r="H137" s="455">
        <v>0.47910093653626468</v>
      </c>
      <c r="I137" s="455">
        <v>2.9860676893987197</v>
      </c>
      <c r="J137" s="571"/>
      <c r="K137" s="571"/>
      <c r="L137" s="571"/>
      <c r="M137" s="571"/>
      <c r="N137" s="571"/>
      <c r="O137" s="571"/>
      <c r="P137" s="571"/>
      <c r="Q137" s="571"/>
      <c r="R137" s="571"/>
      <c r="S137" s="571"/>
      <c r="T137" s="571"/>
      <c r="U137" s="571"/>
      <c r="V137" s="571"/>
    </row>
    <row r="138" spans="1:22" s="142" customFormat="1" x14ac:dyDescent="0.2">
      <c r="A138" s="565"/>
      <c r="B138" s="1070" t="s">
        <v>924</v>
      </c>
      <c r="C138" s="455">
        <v>15.985308922327507</v>
      </c>
      <c r="D138" s="455">
        <v>0</v>
      </c>
      <c r="E138" s="455">
        <v>0</v>
      </c>
      <c r="F138" s="455">
        <v>16.160971657737701</v>
      </c>
      <c r="G138" s="455">
        <v>0</v>
      </c>
      <c r="H138" s="455">
        <v>0</v>
      </c>
      <c r="I138" s="455">
        <v>32.146280580065209</v>
      </c>
      <c r="J138" s="571"/>
      <c r="K138" s="571"/>
      <c r="L138" s="571"/>
      <c r="M138" s="571"/>
      <c r="N138" s="571"/>
      <c r="O138" s="571"/>
      <c r="P138" s="571"/>
      <c r="Q138" s="571"/>
      <c r="R138" s="571"/>
      <c r="S138" s="571"/>
      <c r="T138" s="571"/>
      <c r="U138" s="571"/>
      <c r="V138" s="571"/>
    </row>
    <row r="139" spans="1:22" x14ac:dyDescent="0.2">
      <c r="A139" s="562"/>
      <c r="B139" s="1069" t="s">
        <v>923</v>
      </c>
      <c r="C139" s="455">
        <v>15.985308922327507</v>
      </c>
      <c r="D139" s="455">
        <v>0</v>
      </c>
      <c r="E139" s="455">
        <v>0</v>
      </c>
      <c r="F139" s="455">
        <v>16.160971657737701</v>
      </c>
      <c r="G139" s="455">
        <v>0</v>
      </c>
      <c r="H139" s="455">
        <v>0</v>
      </c>
      <c r="I139" s="455">
        <v>32.146280580065209</v>
      </c>
      <c r="R139" s="571"/>
      <c r="S139" s="571"/>
      <c r="T139" s="571"/>
      <c r="U139" s="571"/>
      <c r="V139" s="571"/>
    </row>
    <row r="140" spans="1:22" x14ac:dyDescent="0.2">
      <c r="A140" s="562"/>
      <c r="B140" s="433" t="s">
        <v>76</v>
      </c>
      <c r="C140" s="459">
        <v>0</v>
      </c>
      <c r="D140" s="459">
        <v>0</v>
      </c>
      <c r="E140" s="459">
        <v>2.613E-2</v>
      </c>
      <c r="F140" s="459">
        <v>0</v>
      </c>
      <c r="G140" s="459">
        <v>0</v>
      </c>
      <c r="H140" s="459">
        <v>0</v>
      </c>
      <c r="I140" s="459">
        <v>2.613E-2</v>
      </c>
      <c r="R140" s="571"/>
      <c r="S140" s="571"/>
      <c r="T140" s="571"/>
      <c r="U140" s="571"/>
      <c r="V140" s="571"/>
    </row>
    <row r="141" spans="1:22" x14ac:dyDescent="0.2">
      <c r="B141" s="1069" t="s">
        <v>925</v>
      </c>
      <c r="C141" s="455">
        <v>0</v>
      </c>
      <c r="D141" s="455">
        <v>0</v>
      </c>
      <c r="E141" s="455">
        <v>2.613E-2</v>
      </c>
      <c r="F141" s="455">
        <v>0</v>
      </c>
      <c r="G141" s="455">
        <v>0</v>
      </c>
      <c r="H141" s="455">
        <v>0</v>
      </c>
      <c r="I141" s="455">
        <v>2.613E-2</v>
      </c>
      <c r="R141" s="571"/>
      <c r="S141" s="571"/>
      <c r="T141" s="571"/>
      <c r="U141" s="571"/>
      <c r="V141" s="571"/>
    </row>
    <row r="142" spans="1:22" x14ac:dyDescent="0.2">
      <c r="B142" s="460"/>
      <c r="C142" s="105">
        <v>0</v>
      </c>
      <c r="D142" s="105">
        <v>0</v>
      </c>
      <c r="E142" s="105">
        <v>0</v>
      </c>
      <c r="F142" s="105">
        <v>0</v>
      </c>
      <c r="G142" s="105">
        <v>0</v>
      </c>
      <c r="H142" s="105">
        <v>0</v>
      </c>
      <c r="I142" s="105">
        <v>0</v>
      </c>
      <c r="R142" s="571"/>
      <c r="S142" s="571"/>
      <c r="T142" s="571"/>
      <c r="U142" s="571"/>
      <c r="V142" s="571"/>
    </row>
    <row r="143" spans="1:22" x14ac:dyDescent="0.2">
      <c r="B143" s="423" t="s">
        <v>117</v>
      </c>
      <c r="C143" s="424">
        <v>232.96132272501802</v>
      </c>
      <c r="D143" s="424">
        <v>73.669136819431756</v>
      </c>
      <c r="E143" s="424">
        <v>973.5433092213683</v>
      </c>
      <c r="F143" s="424">
        <v>889.97103009991895</v>
      </c>
      <c r="G143" s="424">
        <v>260.35300906161945</v>
      </c>
      <c r="H143" s="424">
        <v>1050.1040237933346</v>
      </c>
      <c r="I143" s="145">
        <v>3480.6018317206913</v>
      </c>
    </row>
    <row r="144" spans="1:22" x14ac:dyDescent="0.2">
      <c r="B144" s="425" t="s">
        <v>118</v>
      </c>
      <c r="C144" s="426">
        <v>43.217124495828081</v>
      </c>
      <c r="D144" s="426">
        <v>3.4913115246639475</v>
      </c>
      <c r="E144" s="426">
        <v>30.741949002939744</v>
      </c>
      <c r="F144" s="426">
        <v>84.831195273853581</v>
      </c>
      <c r="G144" s="426">
        <v>3.4687361767928366</v>
      </c>
      <c r="H144" s="426">
        <v>216.4396644773872</v>
      </c>
      <c r="I144" s="145">
        <v>382.18998095146537</v>
      </c>
    </row>
    <row r="145" spans="2:9" x14ac:dyDescent="0.2">
      <c r="B145" s="425" t="s">
        <v>656</v>
      </c>
      <c r="C145" s="426">
        <v>189.74419822918992</v>
      </c>
      <c r="D145" s="426">
        <v>70.177825294767814</v>
      </c>
      <c r="E145" s="426">
        <v>942.8013602184285</v>
      </c>
      <c r="F145" s="426">
        <v>805.13983482606534</v>
      </c>
      <c r="G145" s="426">
        <v>256.8842728848266</v>
      </c>
      <c r="H145" s="426">
        <v>833.66435931594731</v>
      </c>
      <c r="I145" s="145">
        <v>3098.4118507692256</v>
      </c>
    </row>
    <row r="146" spans="2:9" x14ac:dyDescent="0.2">
      <c r="B146" s="423" t="s">
        <v>119</v>
      </c>
      <c r="C146" s="426">
        <v>748.51868968526958</v>
      </c>
      <c r="D146" s="426">
        <v>102.5231932405121</v>
      </c>
      <c r="E146" s="426">
        <v>382.7522126021878</v>
      </c>
      <c r="F146" s="426">
        <v>1054.4271742599265</v>
      </c>
      <c r="G146" s="426">
        <v>1259.7405211744344</v>
      </c>
      <c r="H146" s="426">
        <v>1564.6717340595076</v>
      </c>
      <c r="I146" s="145">
        <v>5112.6335250218381</v>
      </c>
    </row>
    <row r="148" spans="2:9" x14ac:dyDescent="0.2">
      <c r="B148" s="117" t="s">
        <v>376</v>
      </c>
    </row>
  </sheetData>
  <mergeCells count="2">
    <mergeCell ref="B11:I11"/>
    <mergeCell ref="B6:I6"/>
  </mergeCells>
  <hyperlinks>
    <hyperlink ref="A1" location="INDICE!A1" display="Indice"/>
  </hyperlinks>
  <printOptions horizontalCentered="1"/>
  <pageMargins left="0.39370078740157483" right="0.39370078740157483" top="0.19685039370078741" bottom="0.19685039370078741" header="0.15748031496062992" footer="0"/>
  <pageSetup paperSize="9" scale="28" orientation="portrait" r:id="rId1"/>
  <headerFooter scaleWithDoc="0">
    <oddFooter>&amp;R&amp;A</oddFooter>
  </headerFooter>
  <ignoredErrors>
    <ignoredError sqref="C18:I18"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C170"/>
  <sheetViews>
    <sheetView showGridLines="0" zoomScaleNormal="100" zoomScaleSheetLayoutView="80" workbookViewId="0">
      <selection activeCell="B1" sqref="B1"/>
    </sheetView>
  </sheetViews>
  <sheetFormatPr baseColWidth="10" defaultColWidth="11.42578125" defaultRowHeight="12.75" x14ac:dyDescent="0.2"/>
  <cols>
    <col min="1" max="1" width="6.42578125" style="3" bestFit="1" customWidth="1"/>
    <col min="2" max="2" width="55.7109375" style="138" customWidth="1"/>
    <col min="3" max="14" width="11.42578125" style="90"/>
    <col min="15" max="15" width="9.5703125" style="90" bestFit="1" customWidth="1"/>
    <col min="16" max="16" width="13.140625" style="138" customWidth="1"/>
    <col min="17" max="17" width="16.28515625" style="138" bestFit="1" customWidth="1"/>
    <col min="18" max="18" width="16.42578125" style="138" bestFit="1" customWidth="1"/>
    <col min="19" max="28" width="11.42578125" style="138" customWidth="1"/>
    <col min="29" max="16384" width="11.42578125" style="138"/>
  </cols>
  <sheetData>
    <row r="1" spans="1:29" ht="15" x14ac:dyDescent="0.25">
      <c r="A1" s="1003" t="s">
        <v>238</v>
      </c>
      <c r="B1" s="1006"/>
    </row>
    <row r="2" spans="1:29" ht="15" customHeight="1" x14ac:dyDescent="0.25">
      <c r="A2" s="61"/>
      <c r="B2" s="474" t="s">
        <v>874</v>
      </c>
      <c r="C2" s="5"/>
      <c r="D2" s="5"/>
      <c r="E2" s="5"/>
      <c r="F2" s="5"/>
      <c r="G2" s="5"/>
      <c r="H2" s="5"/>
      <c r="I2" s="5"/>
      <c r="J2" s="5"/>
      <c r="K2" s="5"/>
      <c r="L2" s="5"/>
      <c r="M2" s="5"/>
      <c r="N2" s="5"/>
      <c r="O2" s="106"/>
    </row>
    <row r="3" spans="1:29" ht="15" customHeight="1" x14ac:dyDescent="0.25">
      <c r="A3" s="61"/>
      <c r="B3" s="349" t="s">
        <v>332</v>
      </c>
      <c r="C3" s="5"/>
      <c r="D3" s="5"/>
      <c r="E3" s="5"/>
      <c r="F3" s="5"/>
      <c r="G3" s="5"/>
      <c r="H3" s="5"/>
      <c r="I3" s="5"/>
      <c r="J3" s="5"/>
      <c r="K3" s="5"/>
      <c r="L3" s="5"/>
      <c r="M3" s="5"/>
      <c r="N3" s="5"/>
      <c r="O3" s="106"/>
    </row>
    <row r="4" spans="1:29" s="107" customFormat="1" x14ac:dyDescent="0.2">
      <c r="A4" s="7"/>
      <c r="B4" s="106"/>
      <c r="C4" s="106"/>
      <c r="D4" s="106"/>
      <c r="E4" s="106"/>
      <c r="F4" s="106"/>
      <c r="G4" s="106"/>
      <c r="H4" s="106"/>
      <c r="I4" s="106"/>
      <c r="J4" s="106"/>
      <c r="K4" s="106"/>
      <c r="L4" s="106"/>
      <c r="M4" s="106"/>
      <c r="N4" s="106"/>
      <c r="O4" s="106"/>
      <c r="P4" s="138"/>
      <c r="Q4" s="138"/>
      <c r="R4" s="138"/>
      <c r="S4" s="138"/>
      <c r="T4" s="138"/>
      <c r="U4" s="138"/>
      <c r="V4" s="138"/>
      <c r="W4" s="138"/>
      <c r="X4" s="138"/>
      <c r="Y4" s="138"/>
      <c r="Z4" s="138"/>
      <c r="AA4" s="138"/>
      <c r="AB4" s="138"/>
      <c r="AC4" s="138"/>
    </row>
    <row r="5" spans="1:29" s="107" customFormat="1" ht="13.5" thickBot="1" x14ac:dyDescent="0.25">
      <c r="A5" s="7"/>
      <c r="B5" s="106"/>
      <c r="C5" s="106"/>
      <c r="D5" s="106"/>
      <c r="E5" s="106"/>
      <c r="F5" s="106"/>
      <c r="G5" s="106"/>
      <c r="H5" s="106"/>
      <c r="I5" s="106"/>
      <c r="J5" s="106"/>
      <c r="K5" s="106"/>
      <c r="L5" s="106"/>
      <c r="M5" s="106"/>
      <c r="N5" s="106"/>
      <c r="O5" s="106"/>
      <c r="P5" s="138"/>
      <c r="Q5" s="138"/>
      <c r="R5" s="138"/>
      <c r="S5" s="138"/>
      <c r="T5" s="138"/>
      <c r="U5" s="138"/>
      <c r="V5" s="138"/>
      <c r="W5" s="138"/>
      <c r="X5" s="138"/>
      <c r="Y5" s="138"/>
      <c r="Z5" s="138"/>
      <c r="AA5" s="138"/>
      <c r="AB5" s="138"/>
      <c r="AC5" s="138"/>
    </row>
    <row r="6" spans="1:29" s="107" customFormat="1" ht="22.5" customHeight="1" thickBot="1" x14ac:dyDescent="0.25">
      <c r="A6" s="7"/>
      <c r="B6" s="1303" t="s">
        <v>616</v>
      </c>
      <c r="C6" s="1304"/>
      <c r="D6" s="1304"/>
      <c r="E6" s="1304"/>
      <c r="F6" s="1304"/>
      <c r="G6" s="1304"/>
      <c r="H6" s="1304"/>
      <c r="I6" s="1304"/>
      <c r="J6" s="1304"/>
      <c r="K6" s="1304"/>
      <c r="L6" s="1304"/>
      <c r="M6" s="1304"/>
      <c r="N6" s="1304"/>
      <c r="O6" s="1305"/>
      <c r="P6" s="138"/>
      <c r="Q6" s="138"/>
      <c r="R6" s="138"/>
      <c r="S6" s="138"/>
      <c r="T6" s="138"/>
      <c r="U6" s="138"/>
      <c r="V6" s="138"/>
      <c r="W6" s="138"/>
      <c r="X6" s="138"/>
      <c r="Y6" s="138"/>
      <c r="Z6" s="138"/>
      <c r="AA6" s="138"/>
      <c r="AB6" s="138"/>
      <c r="AC6" s="138"/>
    </row>
    <row r="7" spans="1:29" s="107" customFormat="1" x14ac:dyDescent="0.2">
      <c r="A7" s="7"/>
      <c r="B7" s="7"/>
      <c r="C7" s="7"/>
      <c r="D7" s="7"/>
      <c r="E7" s="7"/>
      <c r="F7" s="7"/>
      <c r="G7" s="7"/>
      <c r="H7" s="7"/>
      <c r="I7" s="7"/>
      <c r="J7" s="7"/>
      <c r="K7" s="7"/>
      <c r="L7" s="7"/>
      <c r="M7" s="7"/>
      <c r="N7" s="7"/>
      <c r="O7" s="7"/>
      <c r="P7" s="138"/>
      <c r="Q7" s="138"/>
      <c r="R7" s="138"/>
      <c r="S7" s="138"/>
      <c r="T7" s="138"/>
      <c r="U7" s="138"/>
      <c r="V7" s="138"/>
      <c r="W7" s="138"/>
      <c r="X7" s="138"/>
      <c r="Y7" s="138"/>
      <c r="Z7" s="138"/>
      <c r="AA7" s="138"/>
      <c r="AB7" s="138"/>
      <c r="AC7" s="138"/>
    </row>
    <row r="8" spans="1:29" s="107" customFormat="1" ht="13.5" thickBot="1" x14ac:dyDescent="0.25">
      <c r="A8" s="7"/>
      <c r="B8" s="565" t="s">
        <v>911</v>
      </c>
      <c r="C8" s="7"/>
      <c r="D8" s="7"/>
      <c r="E8" s="7"/>
      <c r="F8" s="7"/>
      <c r="G8" s="7"/>
      <c r="H8" s="7"/>
      <c r="I8" s="7"/>
      <c r="J8" s="7"/>
      <c r="K8" s="7"/>
      <c r="L8" s="7"/>
      <c r="M8" s="7"/>
      <c r="N8" s="7"/>
      <c r="O8" s="94"/>
      <c r="P8" s="138"/>
      <c r="Q8" s="138"/>
      <c r="R8" s="138"/>
      <c r="S8" s="138"/>
      <c r="T8" s="138"/>
      <c r="U8" s="138"/>
      <c r="V8" s="138"/>
      <c r="W8" s="138"/>
      <c r="X8" s="138"/>
      <c r="Y8" s="138"/>
      <c r="Z8" s="138"/>
      <c r="AA8" s="138"/>
      <c r="AB8" s="138"/>
      <c r="AC8" s="138"/>
    </row>
    <row r="9" spans="1:29" s="107" customFormat="1" ht="14.25" thickTop="1" thickBot="1" x14ac:dyDescent="0.25">
      <c r="A9" s="7"/>
      <c r="B9" s="139"/>
      <c r="C9" s="566">
        <v>43466</v>
      </c>
      <c r="D9" s="566">
        <v>43497</v>
      </c>
      <c r="E9" s="566">
        <v>43525</v>
      </c>
      <c r="F9" s="566">
        <v>43556</v>
      </c>
      <c r="G9" s="566">
        <v>43586</v>
      </c>
      <c r="H9" s="566">
        <v>43617</v>
      </c>
      <c r="I9" s="566">
        <v>43647</v>
      </c>
      <c r="J9" s="566">
        <v>43678</v>
      </c>
      <c r="K9" s="566">
        <v>43709</v>
      </c>
      <c r="L9" s="566">
        <v>43739</v>
      </c>
      <c r="M9" s="566">
        <v>43770</v>
      </c>
      <c r="N9" s="566">
        <v>43800</v>
      </c>
      <c r="O9" s="567">
        <v>2019</v>
      </c>
      <c r="P9" s="138"/>
      <c r="Q9" s="138"/>
      <c r="R9" s="138"/>
      <c r="S9" s="138"/>
      <c r="T9" s="138"/>
      <c r="U9" s="138"/>
      <c r="V9" s="138"/>
      <c r="W9" s="138"/>
      <c r="X9" s="138"/>
      <c r="Y9" s="138"/>
      <c r="Z9" s="138"/>
      <c r="AA9" s="138"/>
      <c r="AB9" s="138"/>
      <c r="AC9" s="138"/>
    </row>
    <row r="10" spans="1:29" s="107" customFormat="1" ht="14.25" thickTop="1" thickBot="1" x14ac:dyDescent="0.25">
      <c r="A10" s="7"/>
      <c r="B10" s="7"/>
      <c r="C10" s="7"/>
      <c r="D10" s="7"/>
      <c r="E10" s="7"/>
      <c r="F10" s="112"/>
      <c r="G10" s="112"/>
      <c r="H10" s="112"/>
      <c r="I10" s="112"/>
      <c r="J10" s="112"/>
      <c r="K10" s="112"/>
      <c r="L10" s="112"/>
      <c r="M10" s="112"/>
      <c r="N10" s="112"/>
      <c r="O10" s="112"/>
      <c r="P10" s="138"/>
      <c r="Q10" s="138"/>
      <c r="R10" s="138"/>
      <c r="S10" s="138"/>
      <c r="T10" s="138"/>
      <c r="U10" s="138"/>
      <c r="V10" s="138"/>
      <c r="W10" s="138"/>
      <c r="X10" s="138"/>
      <c r="Y10" s="138"/>
      <c r="Z10" s="138"/>
      <c r="AA10" s="138"/>
      <c r="AB10" s="138"/>
      <c r="AC10" s="138"/>
    </row>
    <row r="11" spans="1:29" s="107" customFormat="1" ht="13.5" thickBot="1" x14ac:dyDescent="0.25">
      <c r="A11" s="7"/>
      <c r="B11" s="1300" t="s">
        <v>479</v>
      </c>
      <c r="C11" s="1301"/>
      <c r="D11" s="1301"/>
      <c r="E11" s="1301"/>
      <c r="F11" s="1301"/>
      <c r="G11" s="1301"/>
      <c r="H11" s="1301"/>
      <c r="I11" s="1301"/>
      <c r="J11" s="1301"/>
      <c r="K11" s="1301"/>
      <c r="L11" s="1301"/>
      <c r="M11" s="1301"/>
      <c r="N11" s="1301"/>
      <c r="O11" s="1302"/>
      <c r="P11" s="138"/>
      <c r="Q11" s="138"/>
      <c r="R11" s="138"/>
      <c r="S11" s="138"/>
      <c r="T11" s="138"/>
      <c r="U11" s="138"/>
      <c r="V11" s="138"/>
      <c r="W11" s="138"/>
      <c r="X11" s="138"/>
      <c r="Y11" s="138"/>
      <c r="Z11" s="138"/>
      <c r="AA11" s="138"/>
      <c r="AB11" s="138"/>
      <c r="AC11" s="138"/>
    </row>
    <row r="12" spans="1:29" s="142" customFormat="1" ht="13.5" thickBot="1" x14ac:dyDescent="0.25">
      <c r="A12" s="140"/>
      <c r="B12" s="141"/>
      <c r="C12" s="112"/>
      <c r="D12" s="112"/>
      <c r="E12" s="112"/>
      <c r="F12" s="112"/>
      <c r="G12" s="112"/>
      <c r="H12" s="112"/>
      <c r="I12" s="112"/>
      <c r="J12" s="112"/>
      <c r="K12" s="112"/>
      <c r="L12" s="112"/>
      <c r="M12" s="112"/>
      <c r="N12" s="112"/>
      <c r="O12" s="112"/>
      <c r="P12" s="138"/>
      <c r="Q12" s="138"/>
      <c r="R12" s="138"/>
      <c r="S12" s="138"/>
      <c r="T12" s="138"/>
      <c r="U12" s="138"/>
      <c r="V12" s="138"/>
      <c r="W12" s="138"/>
      <c r="X12" s="138"/>
      <c r="Y12" s="138"/>
      <c r="Z12" s="138"/>
      <c r="AA12" s="138"/>
      <c r="AB12" s="138"/>
      <c r="AC12" s="138"/>
    </row>
    <row r="13" spans="1:29" ht="15.75" thickBot="1" x14ac:dyDescent="0.25">
      <c r="B13" s="417" t="s">
        <v>65</v>
      </c>
      <c r="C13" s="418">
        <f t="shared" ref="C13:O13" si="0">+C14+C15</f>
        <v>3587.8413829781689</v>
      </c>
      <c r="D13" s="418">
        <f t="shared" si="0"/>
        <v>4989.33574095328</v>
      </c>
      <c r="E13" s="418">
        <f t="shared" si="0"/>
        <v>8891.0999277346036</v>
      </c>
      <c r="F13" s="418">
        <f t="shared" si="0"/>
        <v>7687.4763016689467</v>
      </c>
      <c r="G13" s="418">
        <f t="shared" si="0"/>
        <v>6603.4770523269026</v>
      </c>
      <c r="H13" s="418">
        <f t="shared" si="0"/>
        <v>4681.4613169435561</v>
      </c>
      <c r="I13" s="418">
        <f t="shared" si="0"/>
        <v>538.50654944869575</v>
      </c>
      <c r="J13" s="418">
        <f t="shared" si="0"/>
        <v>155.7768427047458</v>
      </c>
      <c r="K13" s="418">
        <f t="shared" si="0"/>
        <v>2390.0163114249299</v>
      </c>
      <c r="L13" s="418">
        <f t="shared" si="0"/>
        <v>325.02663236358995</v>
      </c>
      <c r="M13" s="418">
        <f t="shared" si="0"/>
        <v>193.38505673893744</v>
      </c>
      <c r="N13" s="418">
        <f t="shared" si="0"/>
        <v>1279.3998052379229</v>
      </c>
      <c r="O13" s="418">
        <f t="shared" si="0"/>
        <v>41322.802920524278</v>
      </c>
      <c r="P13" s="108"/>
      <c r="Q13" s="108"/>
      <c r="R13" s="108"/>
      <c r="S13" s="108"/>
      <c r="T13" s="108"/>
      <c r="U13" s="108"/>
      <c r="V13" s="108"/>
      <c r="W13" s="108"/>
      <c r="X13" s="108"/>
      <c r="Y13" s="108"/>
      <c r="Z13" s="108"/>
      <c r="AA13" s="108"/>
      <c r="AB13" s="108"/>
    </row>
    <row r="14" spans="1:29" x14ac:dyDescent="0.2">
      <c r="A14" s="7"/>
      <c r="B14" s="572" t="s">
        <v>66</v>
      </c>
      <c r="C14" s="147">
        <v>2417.9832103946369</v>
      </c>
      <c r="D14" s="147">
        <v>4718.6905980005477</v>
      </c>
      <c r="E14" s="111">
        <v>1805.1604721828583</v>
      </c>
      <c r="F14" s="111">
        <v>1628.326640495882</v>
      </c>
      <c r="G14" s="111">
        <v>1289.6794021142207</v>
      </c>
      <c r="H14" s="147">
        <v>3181.4965854402199</v>
      </c>
      <c r="I14" s="147">
        <v>0</v>
      </c>
      <c r="J14" s="147">
        <v>0</v>
      </c>
      <c r="K14" s="147">
        <v>0</v>
      </c>
      <c r="L14" s="147">
        <v>0</v>
      </c>
      <c r="M14" s="147">
        <v>0</v>
      </c>
      <c r="N14" s="147">
        <v>0</v>
      </c>
      <c r="O14" s="147">
        <f>SUM(C14:N14)</f>
        <v>15041.336908628366</v>
      </c>
      <c r="P14" s="108"/>
      <c r="Q14" s="108"/>
      <c r="R14" s="108"/>
      <c r="S14" s="108"/>
      <c r="T14" s="108"/>
      <c r="U14" s="108"/>
      <c r="V14" s="108"/>
      <c r="W14" s="108"/>
      <c r="X14" s="108"/>
      <c r="Y14" s="108"/>
      <c r="Z14" s="108"/>
      <c r="AA14" s="108"/>
      <c r="AB14" s="108"/>
    </row>
    <row r="15" spans="1:29" x14ac:dyDescent="0.2">
      <c r="A15" s="7"/>
      <c r="B15" s="572" t="s">
        <v>67</v>
      </c>
      <c r="C15" s="147">
        <v>1169.858172583532</v>
      </c>
      <c r="D15" s="147">
        <v>270.64514295273278</v>
      </c>
      <c r="E15" s="111">
        <v>7085.9394555517456</v>
      </c>
      <c r="F15" s="111">
        <v>6059.1496611730645</v>
      </c>
      <c r="G15" s="111">
        <v>5313.7976502126821</v>
      </c>
      <c r="H15" s="147">
        <v>1499.9647315033358</v>
      </c>
      <c r="I15" s="147">
        <v>538.50654944869575</v>
      </c>
      <c r="J15" s="147">
        <v>155.7768427047458</v>
      </c>
      <c r="K15" s="147">
        <v>2390.0163114249299</v>
      </c>
      <c r="L15" s="147">
        <v>325.02663236358995</v>
      </c>
      <c r="M15" s="147">
        <v>193.38505673893744</v>
      </c>
      <c r="N15" s="147">
        <v>1279.3998052379229</v>
      </c>
      <c r="O15" s="147">
        <f>SUM(C15:N15)</f>
        <v>26281.466011895915</v>
      </c>
      <c r="P15" s="108"/>
      <c r="Q15" s="108"/>
      <c r="R15" s="108"/>
      <c r="S15" s="108"/>
      <c r="T15" s="108"/>
      <c r="U15" s="108"/>
      <c r="V15" s="108"/>
      <c r="W15" s="108"/>
      <c r="X15" s="108"/>
      <c r="Y15" s="108"/>
      <c r="Z15" s="108"/>
      <c r="AA15" s="108"/>
      <c r="AB15" s="108"/>
    </row>
    <row r="16" spans="1:29" s="142" customFormat="1" ht="13.5" thickBot="1" x14ac:dyDescent="0.25">
      <c r="A16" s="7"/>
      <c r="B16" s="7"/>
      <c r="C16" s="568"/>
      <c r="D16" s="568"/>
      <c r="E16" s="580"/>
      <c r="F16" s="580"/>
      <c r="G16" s="580"/>
      <c r="H16" s="568"/>
      <c r="I16" s="568"/>
      <c r="J16" s="568"/>
      <c r="K16" s="568"/>
      <c r="L16" s="568"/>
      <c r="M16" s="568"/>
      <c r="N16" s="568"/>
      <c r="O16" s="568"/>
      <c r="P16" s="108"/>
      <c r="Q16" s="108"/>
      <c r="R16" s="108"/>
      <c r="S16" s="108"/>
      <c r="T16" s="108"/>
      <c r="U16" s="108"/>
      <c r="V16" s="108"/>
      <c r="W16" s="108"/>
      <c r="X16" s="108"/>
      <c r="Y16" s="108"/>
      <c r="Z16" s="108"/>
      <c r="AA16" s="108"/>
      <c r="AB16" s="108"/>
      <c r="AC16" s="138"/>
    </row>
    <row r="17" spans="1:29" s="90" customFormat="1" ht="13.5" thickBot="1" x14ac:dyDescent="0.25">
      <c r="A17" s="7"/>
      <c r="B17" s="148" t="s">
        <v>55</v>
      </c>
      <c r="C17" s="97">
        <f>+C18+C23+C26+C32+C33+C41</f>
        <v>191.68910835947796</v>
      </c>
      <c r="D17" s="97">
        <f>+D18+D23+D26+D32+D33+D41</f>
        <v>125.99424694020345</v>
      </c>
      <c r="E17" s="97">
        <f>+E18+E23+E26+E32+E33+E41</f>
        <v>454.77942625928006</v>
      </c>
      <c r="F17" s="97">
        <f>+F18+F23+F26+F32+F33+F41</f>
        <v>143.40393786065974</v>
      </c>
      <c r="G17" s="97">
        <f t="shared" ref="G17:M17" si="1">+G18+G23+G26+G32+G33+G41</f>
        <v>3796.9645981080103</v>
      </c>
      <c r="H17" s="97">
        <f t="shared" si="1"/>
        <v>185.17732616599173</v>
      </c>
      <c r="I17" s="97">
        <f t="shared" si="1"/>
        <v>192.13609797165802</v>
      </c>
      <c r="J17" s="97">
        <f t="shared" si="1"/>
        <v>110.87751707259247</v>
      </c>
      <c r="K17" s="97">
        <f t="shared" si="1"/>
        <v>287.65881219914507</v>
      </c>
      <c r="L17" s="97">
        <f t="shared" si="1"/>
        <v>144.65686761082699</v>
      </c>
      <c r="M17" s="97">
        <f t="shared" si="1"/>
        <v>170.20324283626306</v>
      </c>
      <c r="N17" s="97">
        <f>+N18+N23+N26+N32+N33+N41</f>
        <v>187.40695440516458</v>
      </c>
      <c r="O17" s="149">
        <f>+O18+O23+O26+O32+O33+O41</f>
        <v>5990.9481357892728</v>
      </c>
      <c r="P17" s="108"/>
      <c r="Q17" s="108"/>
      <c r="R17" s="108"/>
      <c r="S17" s="108"/>
      <c r="T17" s="108"/>
      <c r="U17" s="108"/>
      <c r="V17" s="108"/>
      <c r="W17" s="108"/>
      <c r="X17" s="108"/>
      <c r="Y17" s="108"/>
      <c r="Z17" s="108"/>
      <c r="AA17" s="108"/>
      <c r="AB17" s="108"/>
      <c r="AC17" s="138"/>
    </row>
    <row r="18" spans="1:29" s="90" customFormat="1" x14ac:dyDescent="0.2">
      <c r="A18" s="7"/>
      <c r="B18" s="573" t="s">
        <v>68</v>
      </c>
      <c r="C18" s="98">
        <f>SUM(C19:C22)</f>
        <v>102.01106473</v>
      </c>
      <c r="D18" s="98">
        <f>SUM(D19:D22)</f>
        <v>81.612399444000005</v>
      </c>
      <c r="E18" s="98">
        <f t="shared" ref="E18:O18" si="2">SUM(E19:E22)</f>
        <v>266.85297943960973</v>
      </c>
      <c r="F18" s="98">
        <f t="shared" si="2"/>
        <v>112.04469607725484</v>
      </c>
      <c r="G18" s="98">
        <f t="shared" si="2"/>
        <v>152.67213827399999</v>
      </c>
      <c r="H18" s="98">
        <f t="shared" si="2"/>
        <v>167.11676105024199</v>
      </c>
      <c r="I18" s="98">
        <f t="shared" si="2"/>
        <v>102.01106473</v>
      </c>
      <c r="J18" s="98">
        <f t="shared" si="2"/>
        <v>80.907195364000017</v>
      </c>
      <c r="K18" s="98">
        <f t="shared" si="2"/>
        <v>253.72442071347632</v>
      </c>
      <c r="L18" s="98">
        <f t="shared" si="2"/>
        <v>112.17648011725485</v>
      </c>
      <c r="M18" s="98">
        <f t="shared" si="2"/>
        <v>154.12166885299999</v>
      </c>
      <c r="N18" s="98">
        <f t="shared" si="2"/>
        <v>168.581975708242</v>
      </c>
      <c r="O18" s="98">
        <f t="shared" si="2"/>
        <v>1753.8328445010795</v>
      </c>
      <c r="P18" s="108"/>
      <c r="Q18" s="108"/>
      <c r="R18" s="108"/>
      <c r="S18" s="108"/>
      <c r="T18" s="108"/>
      <c r="U18" s="108"/>
      <c r="V18" s="108"/>
      <c r="W18" s="108"/>
      <c r="X18" s="108"/>
      <c r="Y18" s="108"/>
      <c r="Z18" s="108"/>
      <c r="AA18" s="108"/>
      <c r="AB18" s="108"/>
      <c r="AC18" s="138"/>
    </row>
    <row r="19" spans="1:29" s="90" customFormat="1" x14ac:dyDescent="0.2">
      <c r="A19" s="7"/>
      <c r="B19" s="574" t="s">
        <v>69</v>
      </c>
      <c r="C19" s="113">
        <v>30.57680148</v>
      </c>
      <c r="D19" s="113">
        <v>9.2011278500000007</v>
      </c>
      <c r="E19" s="113">
        <v>115.1600073346097</v>
      </c>
      <c r="F19" s="113">
        <v>57.843223709999997</v>
      </c>
      <c r="G19" s="113">
        <v>22.54115861</v>
      </c>
      <c r="H19" s="113">
        <v>33.618539169999998</v>
      </c>
      <c r="I19" s="113">
        <v>30.57680148</v>
      </c>
      <c r="J19" s="113">
        <v>2.83004539</v>
      </c>
      <c r="K19" s="113">
        <v>88.919595933476316</v>
      </c>
      <c r="L19" s="113">
        <v>57.975007750000003</v>
      </c>
      <c r="M19" s="113">
        <v>22.534750589999998</v>
      </c>
      <c r="N19" s="113">
        <v>33.618539169999998</v>
      </c>
      <c r="O19" s="113">
        <f>SUM(C19:N19)</f>
        <v>505.39559846808606</v>
      </c>
      <c r="P19" s="108"/>
      <c r="Q19" s="108"/>
      <c r="R19" s="108"/>
      <c r="S19" s="108"/>
      <c r="T19" s="108"/>
      <c r="U19" s="108"/>
      <c r="V19" s="108"/>
      <c r="W19" s="108"/>
      <c r="X19" s="108"/>
      <c r="Y19" s="108"/>
      <c r="Z19" s="108"/>
      <c r="AA19" s="108"/>
      <c r="AB19" s="108"/>
      <c r="AC19" s="138"/>
    </row>
    <row r="20" spans="1:29" s="90" customFormat="1" x14ac:dyDescent="0.2">
      <c r="A20" s="7"/>
      <c r="B20" s="575" t="s">
        <v>70</v>
      </c>
      <c r="C20" s="429">
        <v>53.175685720000004</v>
      </c>
      <c r="D20" s="429">
        <v>40.244147921999996</v>
      </c>
      <c r="E20" s="429">
        <v>128.19053432000004</v>
      </c>
      <c r="F20" s="429">
        <v>44.510957050000002</v>
      </c>
      <c r="G20" s="429">
        <v>105.05088187399998</v>
      </c>
      <c r="H20" s="429">
        <v>51.817999929999999</v>
      </c>
      <c r="I20" s="429">
        <v>53.175685720000004</v>
      </c>
      <c r="J20" s="429">
        <v>45.910026302000006</v>
      </c>
      <c r="K20" s="429">
        <v>141.24051524499998</v>
      </c>
      <c r="L20" s="102">
        <v>44.510957050000002</v>
      </c>
      <c r="M20" s="429">
        <v>105.05088182399999</v>
      </c>
      <c r="N20" s="429">
        <v>51.818000830000003</v>
      </c>
      <c r="O20" s="102">
        <f>SUM(C20:N20)</f>
        <v>864.696273787</v>
      </c>
      <c r="P20" s="108"/>
      <c r="Q20" s="108"/>
      <c r="R20" s="108"/>
      <c r="S20" s="108"/>
      <c r="T20" s="108"/>
      <c r="U20" s="108"/>
      <c r="V20" s="108"/>
      <c r="W20" s="108"/>
      <c r="X20" s="108"/>
      <c r="Y20" s="108"/>
      <c r="Z20" s="108"/>
      <c r="AA20" s="108"/>
      <c r="AB20" s="108"/>
      <c r="AC20" s="138"/>
    </row>
    <row r="21" spans="1:29" s="90" customFormat="1" x14ac:dyDescent="0.2">
      <c r="A21" s="7"/>
      <c r="B21" s="575" t="s">
        <v>908</v>
      </c>
      <c r="C21" s="430">
        <v>0</v>
      </c>
      <c r="D21" s="430">
        <v>0</v>
      </c>
      <c r="E21" s="430">
        <v>0</v>
      </c>
      <c r="F21" s="430">
        <v>0</v>
      </c>
      <c r="G21" s="430">
        <v>0</v>
      </c>
      <c r="H21" s="430">
        <v>0</v>
      </c>
      <c r="I21" s="430">
        <v>0</v>
      </c>
      <c r="J21" s="430">
        <v>0</v>
      </c>
      <c r="K21" s="430">
        <v>0</v>
      </c>
      <c r="L21" s="101">
        <v>0</v>
      </c>
      <c r="M21" s="430">
        <v>0</v>
      </c>
      <c r="N21" s="430">
        <v>0</v>
      </c>
      <c r="O21" s="102">
        <f>SUM(C21:N21)</f>
        <v>0</v>
      </c>
      <c r="P21" s="108"/>
      <c r="Q21" s="108"/>
      <c r="R21" s="108"/>
      <c r="S21" s="108"/>
      <c r="T21" s="108"/>
      <c r="U21" s="108"/>
      <c r="V21" s="108"/>
      <c r="W21" s="108"/>
      <c r="X21" s="108"/>
      <c r="Y21" s="108"/>
      <c r="Z21" s="108"/>
      <c r="AA21" s="108"/>
      <c r="AB21" s="108"/>
      <c r="AC21" s="138"/>
    </row>
    <row r="22" spans="1:29" s="90" customFormat="1" x14ac:dyDescent="0.2">
      <c r="A22" s="7"/>
      <c r="B22" s="576" t="s">
        <v>71</v>
      </c>
      <c r="C22" s="430">
        <v>18.25857753</v>
      </c>
      <c r="D22" s="430">
        <v>32.167123672000002</v>
      </c>
      <c r="E22" s="430">
        <v>23.502437784999998</v>
      </c>
      <c r="F22" s="430">
        <v>9.6905153172548459</v>
      </c>
      <c r="G22" s="430">
        <v>25.08009779</v>
      </c>
      <c r="H22" s="430">
        <v>81.680221950241986</v>
      </c>
      <c r="I22" s="430">
        <v>18.25857753</v>
      </c>
      <c r="J22" s="430">
        <v>32.167123672000002</v>
      </c>
      <c r="K22" s="430">
        <v>23.564309535</v>
      </c>
      <c r="L22" s="101">
        <v>9.6905153172548459</v>
      </c>
      <c r="M22" s="430">
        <v>26.536036439</v>
      </c>
      <c r="N22" s="430">
        <v>83.145435708241976</v>
      </c>
      <c r="O22" s="101">
        <f>SUM(C22:N22)</f>
        <v>383.74097224599359</v>
      </c>
      <c r="P22" s="108"/>
      <c r="Q22" s="108"/>
      <c r="R22" s="108"/>
      <c r="S22" s="108"/>
      <c r="T22" s="108"/>
      <c r="U22" s="108"/>
      <c r="V22" s="108"/>
      <c r="W22" s="108"/>
      <c r="X22" s="108"/>
      <c r="Y22" s="108"/>
      <c r="Z22" s="108"/>
      <c r="AA22" s="108"/>
      <c r="AB22" s="108"/>
      <c r="AC22" s="138"/>
    </row>
    <row r="23" spans="1:29" s="143" customFormat="1" x14ac:dyDescent="0.2">
      <c r="A23" s="7"/>
      <c r="B23" s="447" t="s">
        <v>72</v>
      </c>
      <c r="C23" s="448">
        <f t="shared" ref="C23:O23" si="3">+C24+C25</f>
        <v>1.1216351626244464E-3</v>
      </c>
      <c r="D23" s="448">
        <f t="shared" si="3"/>
        <v>14.580869689461499</v>
      </c>
      <c r="E23" s="448">
        <f t="shared" si="3"/>
        <v>0</v>
      </c>
      <c r="F23" s="448">
        <f t="shared" si="3"/>
        <v>0</v>
      </c>
      <c r="G23" s="448">
        <f t="shared" si="3"/>
        <v>0</v>
      </c>
      <c r="H23" s="448">
        <f t="shared" si="3"/>
        <v>0</v>
      </c>
      <c r="I23" s="448">
        <f t="shared" si="3"/>
        <v>0</v>
      </c>
      <c r="J23" s="448">
        <f t="shared" si="3"/>
        <v>0</v>
      </c>
      <c r="K23" s="448">
        <f t="shared" si="3"/>
        <v>0</v>
      </c>
      <c r="L23" s="448">
        <f t="shared" si="3"/>
        <v>0</v>
      </c>
      <c r="M23" s="448">
        <f t="shared" si="3"/>
        <v>0</v>
      </c>
      <c r="N23" s="448">
        <f t="shared" si="3"/>
        <v>0</v>
      </c>
      <c r="O23" s="99">
        <f t="shared" si="3"/>
        <v>14.581991324624124</v>
      </c>
      <c r="P23" s="108"/>
      <c r="Q23" s="108"/>
      <c r="R23" s="108"/>
      <c r="S23" s="108"/>
      <c r="T23" s="108"/>
      <c r="U23" s="108"/>
      <c r="V23" s="108"/>
      <c r="W23" s="108"/>
      <c r="X23" s="108"/>
      <c r="Y23" s="108"/>
      <c r="Z23" s="108"/>
      <c r="AA23" s="108"/>
      <c r="AB23" s="108"/>
      <c r="AC23" s="138"/>
    </row>
    <row r="24" spans="1:29" s="143" customFormat="1" x14ac:dyDescent="0.2">
      <c r="A24" s="7"/>
      <c r="B24" s="574" t="s">
        <v>73</v>
      </c>
      <c r="C24" s="431">
        <v>1.0867165680856633E-3</v>
      </c>
      <c r="D24" s="431">
        <v>14.580869689461499</v>
      </c>
      <c r="E24" s="431">
        <v>0</v>
      </c>
      <c r="F24" s="431">
        <v>0</v>
      </c>
      <c r="G24" s="431">
        <v>0</v>
      </c>
      <c r="H24" s="431">
        <v>0</v>
      </c>
      <c r="I24" s="431">
        <v>0</v>
      </c>
      <c r="J24" s="431">
        <v>0</v>
      </c>
      <c r="K24" s="431">
        <v>0</v>
      </c>
      <c r="L24" s="431">
        <v>0</v>
      </c>
      <c r="M24" s="431">
        <v>0</v>
      </c>
      <c r="N24" s="431">
        <v>0</v>
      </c>
      <c r="O24" s="113">
        <f>SUM(C24:N24)</f>
        <v>14.581956406029585</v>
      </c>
      <c r="P24" s="108"/>
      <c r="Q24" s="108"/>
      <c r="R24" s="108"/>
      <c r="S24" s="108"/>
      <c r="T24" s="108"/>
      <c r="U24" s="108"/>
      <c r="V24" s="108"/>
      <c r="W24" s="108"/>
      <c r="X24" s="108"/>
      <c r="Y24" s="108"/>
      <c r="Z24" s="108"/>
      <c r="AA24" s="108"/>
      <c r="AB24" s="108"/>
      <c r="AC24" s="138"/>
    </row>
    <row r="25" spans="1:29" s="90" customFormat="1" x14ac:dyDescent="0.2">
      <c r="A25" s="7"/>
      <c r="B25" s="576" t="s">
        <v>74</v>
      </c>
      <c r="C25" s="430">
        <v>3.4918594538783202E-5</v>
      </c>
      <c r="D25" s="430">
        <v>0</v>
      </c>
      <c r="E25" s="430">
        <v>0</v>
      </c>
      <c r="F25" s="430">
        <v>0</v>
      </c>
      <c r="G25" s="430">
        <v>0</v>
      </c>
      <c r="H25" s="430">
        <v>0</v>
      </c>
      <c r="I25" s="430">
        <v>0</v>
      </c>
      <c r="J25" s="430">
        <v>0</v>
      </c>
      <c r="K25" s="430">
        <v>0</v>
      </c>
      <c r="L25" s="430">
        <v>0</v>
      </c>
      <c r="M25" s="430">
        <v>0</v>
      </c>
      <c r="N25" s="430">
        <v>0</v>
      </c>
      <c r="O25" s="101">
        <f>SUM(C25:N25)</f>
        <v>3.4918594538783202E-5</v>
      </c>
      <c r="P25" s="108"/>
      <c r="Q25" s="108"/>
      <c r="R25" s="108"/>
      <c r="S25" s="108"/>
      <c r="T25" s="108"/>
      <c r="U25" s="108"/>
      <c r="V25" s="108"/>
      <c r="W25" s="108"/>
      <c r="X25" s="108"/>
      <c r="Y25" s="108"/>
      <c r="Z25" s="108"/>
      <c r="AA25" s="108"/>
      <c r="AB25" s="108"/>
      <c r="AC25" s="138"/>
    </row>
    <row r="26" spans="1:29" s="90" customFormat="1" x14ac:dyDescent="0.2">
      <c r="A26" s="7"/>
      <c r="B26" s="447" t="s">
        <v>75</v>
      </c>
      <c r="C26" s="448">
        <f>+C27+C30</f>
        <v>1.0874484315321979E-2</v>
      </c>
      <c r="D26" s="448">
        <f t="shared" ref="D26:O26" si="4">+D27+D30</f>
        <v>0.53758596674196257</v>
      </c>
      <c r="E26" s="448">
        <f t="shared" si="4"/>
        <v>1.129999709104367E-2</v>
      </c>
      <c r="F26" s="448">
        <f t="shared" si="4"/>
        <v>1.1067713404885269E-2</v>
      </c>
      <c r="G26" s="448">
        <f t="shared" ref="G26" si="5">+G27+G30</f>
        <v>0.53787629308541185</v>
      </c>
      <c r="H26" s="448">
        <f t="shared" ref="H26" si="6">+H27+H30</f>
        <v>1.1197830688378979E-2</v>
      </c>
      <c r="I26" s="448">
        <f t="shared" ref="I26" si="7">+I27+I30</f>
        <v>1.1355711658031092E-2</v>
      </c>
      <c r="J26" s="448">
        <f t="shared" ref="J26" si="8">+J27+J30</f>
        <v>0.53797746859244366</v>
      </c>
      <c r="K26" s="448">
        <f t="shared" ref="K26" si="9">+K27+K30</f>
        <v>12.179395563449296</v>
      </c>
      <c r="L26" s="448">
        <f t="shared" ref="L26" si="10">+L27+L30</f>
        <v>1.154937907475944E-2</v>
      </c>
      <c r="M26" s="448">
        <f t="shared" si="4"/>
        <v>0.53817747326305809</v>
      </c>
      <c r="N26" s="448">
        <f t="shared" si="4"/>
        <v>1.1680520177646191E-2</v>
      </c>
      <c r="O26" s="448">
        <f t="shared" si="4"/>
        <v>14.410038401542238</v>
      </c>
      <c r="P26" s="108"/>
      <c r="Q26" s="108"/>
      <c r="R26" s="108"/>
      <c r="S26" s="108"/>
      <c r="T26" s="108"/>
      <c r="U26" s="108"/>
      <c r="V26" s="108"/>
      <c r="W26" s="108"/>
      <c r="X26" s="108"/>
      <c r="Y26" s="108"/>
      <c r="Z26" s="108"/>
      <c r="AA26" s="108"/>
      <c r="AB26" s="108"/>
      <c r="AC26" s="138"/>
    </row>
    <row r="27" spans="1:29" s="143" customFormat="1" x14ac:dyDescent="0.2">
      <c r="A27" s="7"/>
      <c r="B27" s="574" t="s">
        <v>78</v>
      </c>
      <c r="C27" s="431">
        <f>+C28+C29</f>
        <v>0</v>
      </c>
      <c r="D27" s="431">
        <f t="shared" ref="D27:N27" si="11">+D28+D29</f>
        <v>0.52664801934743999</v>
      </c>
      <c r="E27" s="431">
        <f t="shared" si="11"/>
        <v>0</v>
      </c>
      <c r="F27" s="431">
        <f t="shared" si="11"/>
        <v>0</v>
      </c>
      <c r="G27" s="431">
        <f t="shared" ref="G27" si="12">+G28+G29</f>
        <v>0.52664801934743999</v>
      </c>
      <c r="H27" s="431">
        <f t="shared" ref="H27" si="13">+H28+H29</f>
        <v>0</v>
      </c>
      <c r="I27" s="431">
        <f t="shared" ref="I27" si="14">+I28+I29</f>
        <v>0</v>
      </c>
      <c r="J27" s="431">
        <f t="shared" ref="J27" si="15">+J28+J29</f>
        <v>0.52664801934743999</v>
      </c>
      <c r="K27" s="431">
        <f t="shared" ref="K27" si="16">+K28+K29</f>
        <v>0</v>
      </c>
      <c r="L27" s="431">
        <f t="shared" ref="L27" si="17">+L28+L29</f>
        <v>0</v>
      </c>
      <c r="M27" s="431">
        <f t="shared" si="11"/>
        <v>0.52664801934743999</v>
      </c>
      <c r="N27" s="431">
        <f t="shared" si="11"/>
        <v>0</v>
      </c>
      <c r="O27" s="431">
        <f>SUM(C27:N27)</f>
        <v>2.10659207738976</v>
      </c>
      <c r="P27" s="108"/>
      <c r="Q27" s="108"/>
      <c r="R27" s="108"/>
      <c r="S27" s="108"/>
      <c r="T27" s="108"/>
      <c r="U27" s="108"/>
      <c r="V27" s="108"/>
      <c r="W27" s="108"/>
      <c r="X27" s="108"/>
      <c r="Y27" s="108"/>
      <c r="Z27" s="108"/>
      <c r="AA27" s="108"/>
      <c r="AB27" s="108"/>
      <c r="AC27" s="138"/>
    </row>
    <row r="28" spans="1:29" s="143" customFormat="1" x14ac:dyDescent="0.2">
      <c r="A28" s="7"/>
      <c r="B28" s="576" t="s">
        <v>109</v>
      </c>
      <c r="C28" s="430">
        <v>0</v>
      </c>
      <c r="D28" s="430">
        <v>0</v>
      </c>
      <c r="E28" s="430">
        <v>0</v>
      </c>
      <c r="F28" s="430">
        <v>0</v>
      </c>
      <c r="G28" s="430">
        <v>0</v>
      </c>
      <c r="H28" s="430">
        <v>0</v>
      </c>
      <c r="I28" s="430">
        <v>0</v>
      </c>
      <c r="J28" s="430">
        <v>0</v>
      </c>
      <c r="K28" s="430">
        <v>0</v>
      </c>
      <c r="L28" s="430">
        <v>0</v>
      </c>
      <c r="M28" s="430">
        <v>0</v>
      </c>
      <c r="N28" s="430">
        <v>0</v>
      </c>
      <c r="O28" s="101">
        <f>SUM(C28:N28)</f>
        <v>0</v>
      </c>
      <c r="P28" s="108"/>
      <c r="Q28" s="108"/>
      <c r="R28" s="108"/>
      <c r="S28" s="108"/>
      <c r="T28" s="108"/>
      <c r="U28" s="108"/>
      <c r="V28" s="108"/>
      <c r="W28" s="108"/>
      <c r="X28" s="108"/>
      <c r="Y28" s="108"/>
      <c r="Z28" s="108"/>
      <c r="AA28" s="108"/>
      <c r="AB28" s="108"/>
      <c r="AC28" s="138"/>
    </row>
    <row r="29" spans="1:29" s="90" customFormat="1" x14ac:dyDescent="0.2">
      <c r="A29" s="7"/>
      <c r="B29" s="578" t="s">
        <v>110</v>
      </c>
      <c r="C29" s="468">
        <v>0</v>
      </c>
      <c r="D29" s="468">
        <v>0.52664801934743999</v>
      </c>
      <c r="E29" s="468">
        <v>0</v>
      </c>
      <c r="F29" s="468">
        <v>0</v>
      </c>
      <c r="G29" s="468">
        <v>0.52664801934743999</v>
      </c>
      <c r="H29" s="468">
        <v>0</v>
      </c>
      <c r="I29" s="468">
        <v>0</v>
      </c>
      <c r="J29" s="468">
        <v>0.52664801934743999</v>
      </c>
      <c r="K29" s="468">
        <v>0</v>
      </c>
      <c r="L29" s="468">
        <v>0</v>
      </c>
      <c r="M29" s="468">
        <v>0.52664801934743999</v>
      </c>
      <c r="N29" s="468">
        <v>0</v>
      </c>
      <c r="O29" s="150">
        <f>SUM(C29:N29)</f>
        <v>2.10659207738976</v>
      </c>
      <c r="P29" s="108"/>
      <c r="Q29" s="108"/>
      <c r="R29" s="108"/>
      <c r="S29" s="108"/>
      <c r="T29" s="108"/>
      <c r="U29" s="108"/>
      <c r="V29" s="108"/>
      <c r="W29" s="108"/>
      <c r="X29" s="108"/>
      <c r="Y29" s="108"/>
      <c r="Z29" s="108"/>
      <c r="AA29" s="108"/>
      <c r="AB29" s="108"/>
      <c r="AC29" s="138"/>
    </row>
    <row r="30" spans="1:29" s="90" customFormat="1" x14ac:dyDescent="0.2">
      <c r="A30" s="7"/>
      <c r="B30" s="575" t="s">
        <v>76</v>
      </c>
      <c r="C30" s="429">
        <f>+C31</f>
        <v>1.0874484315321979E-2</v>
      </c>
      <c r="D30" s="429">
        <f t="shared" ref="D30:N30" si="18">+D31</f>
        <v>1.0937947394522579E-2</v>
      </c>
      <c r="E30" s="429">
        <f t="shared" si="18"/>
        <v>1.129999709104367E-2</v>
      </c>
      <c r="F30" s="429">
        <f t="shared" si="18"/>
        <v>1.1067713404885269E-2</v>
      </c>
      <c r="G30" s="429">
        <f t="shared" ref="G30" si="19">+G31</f>
        <v>1.122827373797187E-2</v>
      </c>
      <c r="H30" s="429">
        <f t="shared" ref="H30" si="20">+H31</f>
        <v>1.1197830688378979E-2</v>
      </c>
      <c r="I30" s="429">
        <f t="shared" ref="I30" si="21">+I31</f>
        <v>1.1355711658031092E-2</v>
      </c>
      <c r="J30" s="429">
        <f t="shared" ref="J30" si="22">+J31</f>
        <v>1.13294492450037E-2</v>
      </c>
      <c r="K30" s="429">
        <f t="shared" ref="K30" si="23">+K31</f>
        <v>12.179395563449296</v>
      </c>
      <c r="L30" s="429">
        <f t="shared" ref="L30" si="24">+L31</f>
        <v>1.154937907475944E-2</v>
      </c>
      <c r="M30" s="429">
        <f t="shared" si="18"/>
        <v>1.1529453915618059E-2</v>
      </c>
      <c r="N30" s="429">
        <f t="shared" si="18"/>
        <v>1.1680520177646191E-2</v>
      </c>
      <c r="O30" s="102">
        <f t="shared" ref="O30:O32" si="25">SUM(C30:N30)</f>
        <v>12.303446324152478</v>
      </c>
      <c r="P30" s="108"/>
      <c r="Q30" s="108"/>
      <c r="R30" s="108"/>
      <c r="S30" s="108"/>
      <c r="T30" s="108"/>
      <c r="U30" s="108"/>
      <c r="V30" s="108"/>
      <c r="W30" s="108"/>
      <c r="X30" s="108"/>
      <c r="Y30" s="108"/>
      <c r="Z30" s="108"/>
      <c r="AA30" s="108"/>
      <c r="AB30" s="108"/>
      <c r="AC30" s="138"/>
    </row>
    <row r="31" spans="1:29" s="143" customFormat="1" x14ac:dyDescent="0.2">
      <c r="A31" s="7"/>
      <c r="B31" s="579" t="s">
        <v>110</v>
      </c>
      <c r="C31" s="430">
        <v>1.0874484315321979E-2</v>
      </c>
      <c r="D31" s="430">
        <v>1.0937947394522579E-2</v>
      </c>
      <c r="E31" s="430">
        <v>1.129999709104367E-2</v>
      </c>
      <c r="F31" s="430">
        <v>1.1067713404885269E-2</v>
      </c>
      <c r="G31" s="430">
        <v>1.122827373797187E-2</v>
      </c>
      <c r="H31" s="430">
        <v>1.1197830688378979E-2</v>
      </c>
      <c r="I31" s="430">
        <v>1.1355711658031092E-2</v>
      </c>
      <c r="J31" s="430">
        <v>1.13294492450037E-2</v>
      </c>
      <c r="K31" s="430">
        <v>12.179395563449296</v>
      </c>
      <c r="L31" s="430">
        <v>1.154937907475944E-2</v>
      </c>
      <c r="M31" s="430">
        <v>1.1529453915618059E-2</v>
      </c>
      <c r="N31" s="430">
        <v>1.1680520177646191E-2</v>
      </c>
      <c r="O31" s="101">
        <f t="shared" si="25"/>
        <v>12.303446324152478</v>
      </c>
      <c r="P31" s="108"/>
      <c r="Q31" s="108"/>
      <c r="R31" s="108"/>
      <c r="S31" s="108"/>
      <c r="T31" s="108"/>
      <c r="U31" s="108"/>
      <c r="V31" s="108"/>
      <c r="W31" s="108"/>
      <c r="X31" s="108"/>
      <c r="Y31" s="108"/>
      <c r="Z31" s="108"/>
      <c r="AA31" s="108"/>
      <c r="AB31" s="108"/>
      <c r="AC31" s="138"/>
    </row>
    <row r="32" spans="1:29" s="7" customFormat="1" x14ac:dyDescent="0.2">
      <c r="B32" s="447" t="s">
        <v>77</v>
      </c>
      <c r="C32" s="448">
        <v>78.579361710000015</v>
      </c>
      <c r="D32" s="448">
        <v>0</v>
      </c>
      <c r="E32" s="448">
        <v>1.2532808122194099</v>
      </c>
      <c r="F32" s="448">
        <v>18.79113503</v>
      </c>
      <c r="G32" s="448">
        <v>3631.1551257409246</v>
      </c>
      <c r="H32" s="448">
        <v>0.56669109506133897</v>
      </c>
      <c r="I32" s="448">
        <v>78.579361710000015</v>
      </c>
      <c r="J32" s="448">
        <v>0</v>
      </c>
      <c r="K32" s="448">
        <v>1.2532808122194099</v>
      </c>
      <c r="L32" s="448">
        <v>19.313026134497353</v>
      </c>
      <c r="M32" s="448">
        <v>2.34358567</v>
      </c>
      <c r="N32" s="448">
        <v>0.56669110674494694</v>
      </c>
      <c r="O32" s="99">
        <f t="shared" si="25"/>
        <v>3832.401539821667</v>
      </c>
      <c r="P32" s="108"/>
      <c r="Q32" s="108"/>
      <c r="R32" s="108"/>
      <c r="S32" s="108"/>
      <c r="T32" s="108"/>
      <c r="U32" s="108"/>
      <c r="V32" s="108"/>
      <c r="W32" s="108"/>
      <c r="X32" s="108"/>
      <c r="Y32" s="108"/>
      <c r="Z32" s="108"/>
      <c r="AA32" s="108"/>
      <c r="AB32" s="108"/>
      <c r="AC32" s="138"/>
    </row>
    <row r="33" spans="1:29" s="7" customFormat="1" x14ac:dyDescent="0.2">
      <c r="B33" s="425" t="s">
        <v>404</v>
      </c>
      <c r="C33" s="448">
        <f t="shared" ref="C33:O33" si="26">+C34+C36+C39</f>
        <v>1.3996066599999999</v>
      </c>
      <c r="D33" s="448">
        <f t="shared" si="26"/>
        <v>13.947560880000001</v>
      </c>
      <c r="E33" s="448">
        <f t="shared" si="26"/>
        <v>167.02273189035986</v>
      </c>
      <c r="F33" s="448">
        <f t="shared" si="26"/>
        <v>0</v>
      </c>
      <c r="G33" s="448">
        <f t="shared" si="26"/>
        <v>0</v>
      </c>
      <c r="H33" s="448">
        <f t="shared" si="26"/>
        <v>0</v>
      </c>
      <c r="I33" s="448">
        <f t="shared" si="26"/>
        <v>1.35536974</v>
      </c>
      <c r="J33" s="448">
        <f t="shared" si="26"/>
        <v>13.414975330000001</v>
      </c>
      <c r="K33" s="448">
        <f t="shared" si="26"/>
        <v>0</v>
      </c>
      <c r="L33" s="448">
        <f t="shared" si="26"/>
        <v>0</v>
      </c>
      <c r="M33" s="448">
        <f t="shared" si="26"/>
        <v>0</v>
      </c>
      <c r="N33" s="448">
        <f t="shared" si="26"/>
        <v>0</v>
      </c>
      <c r="O33" s="99">
        <f t="shared" si="26"/>
        <v>197.14024450035987</v>
      </c>
      <c r="P33" s="108"/>
      <c r="Q33" s="108"/>
      <c r="R33" s="108"/>
      <c r="S33" s="108"/>
      <c r="T33" s="108"/>
      <c r="U33" s="108"/>
      <c r="V33" s="108"/>
      <c r="W33" s="108"/>
      <c r="X33" s="108"/>
      <c r="Y33" s="108"/>
      <c r="Z33" s="108"/>
      <c r="AA33" s="108"/>
      <c r="AB33" s="108"/>
      <c r="AC33" s="138"/>
    </row>
    <row r="34" spans="1:29" s="7" customFormat="1" x14ac:dyDescent="0.2">
      <c r="B34" s="457" t="s">
        <v>73</v>
      </c>
      <c r="C34" s="468">
        <f>+C35</f>
        <v>0</v>
      </c>
      <c r="D34" s="468">
        <f t="shared" ref="D34:N34" si="27">+D35</f>
        <v>0</v>
      </c>
      <c r="E34" s="468">
        <f t="shared" si="27"/>
        <v>0</v>
      </c>
      <c r="F34" s="468">
        <f t="shared" si="27"/>
        <v>0</v>
      </c>
      <c r="G34" s="468">
        <f t="shared" si="27"/>
        <v>0</v>
      </c>
      <c r="H34" s="468">
        <f t="shared" si="27"/>
        <v>0</v>
      </c>
      <c r="I34" s="468">
        <f t="shared" si="27"/>
        <v>0</v>
      </c>
      <c r="J34" s="468">
        <f t="shared" si="27"/>
        <v>0</v>
      </c>
      <c r="K34" s="468">
        <f t="shared" si="27"/>
        <v>0</v>
      </c>
      <c r="L34" s="468">
        <f t="shared" si="27"/>
        <v>0</v>
      </c>
      <c r="M34" s="468">
        <f t="shared" si="27"/>
        <v>0</v>
      </c>
      <c r="N34" s="468">
        <f t="shared" si="27"/>
        <v>0</v>
      </c>
      <c r="O34" s="150">
        <f t="shared" ref="O34" si="28">+O35</f>
        <v>0</v>
      </c>
      <c r="P34" s="108"/>
      <c r="Q34" s="108"/>
      <c r="R34" s="108"/>
      <c r="S34" s="108"/>
      <c r="T34" s="108"/>
      <c r="U34" s="108"/>
      <c r="V34" s="108"/>
      <c r="W34" s="108"/>
      <c r="X34" s="108"/>
      <c r="Y34" s="108"/>
      <c r="Z34" s="108"/>
      <c r="AA34" s="108"/>
      <c r="AB34" s="108"/>
      <c r="AC34" s="138"/>
    </row>
    <row r="35" spans="1:29" s="7" customFormat="1" x14ac:dyDescent="0.2">
      <c r="B35" s="433" t="s">
        <v>411</v>
      </c>
      <c r="C35" s="429">
        <v>0</v>
      </c>
      <c r="D35" s="429">
        <v>0</v>
      </c>
      <c r="E35" s="429">
        <v>0</v>
      </c>
      <c r="F35" s="429">
        <v>0</v>
      </c>
      <c r="G35" s="429">
        <v>0</v>
      </c>
      <c r="H35" s="429">
        <v>0</v>
      </c>
      <c r="I35" s="429">
        <v>0</v>
      </c>
      <c r="J35" s="429">
        <v>0</v>
      </c>
      <c r="K35" s="429">
        <v>0</v>
      </c>
      <c r="L35" s="429">
        <v>0</v>
      </c>
      <c r="M35" s="429">
        <v>0</v>
      </c>
      <c r="N35" s="429">
        <v>0</v>
      </c>
      <c r="O35" s="102">
        <f>SUM(C35:N35)</f>
        <v>0</v>
      </c>
      <c r="P35" s="108"/>
      <c r="Q35" s="108"/>
      <c r="R35" s="108"/>
      <c r="S35" s="108"/>
      <c r="T35" s="108"/>
      <c r="U35" s="108"/>
      <c r="V35" s="108"/>
      <c r="W35" s="108"/>
      <c r="X35" s="108"/>
      <c r="Y35" s="108"/>
      <c r="Z35" s="108"/>
      <c r="AA35" s="108"/>
      <c r="AB35" s="108"/>
      <c r="AC35" s="138"/>
    </row>
    <row r="36" spans="1:29" s="7" customFormat="1" x14ac:dyDescent="0.2">
      <c r="B36" s="433" t="s">
        <v>74</v>
      </c>
      <c r="C36" s="429">
        <f>+C37+C38</f>
        <v>0</v>
      </c>
      <c r="D36" s="429">
        <f t="shared" ref="D36:N36" si="29">+D37+D38</f>
        <v>0</v>
      </c>
      <c r="E36" s="429">
        <f t="shared" si="29"/>
        <v>167.02273189035986</v>
      </c>
      <c r="F36" s="429">
        <f t="shared" si="29"/>
        <v>0</v>
      </c>
      <c r="G36" s="429">
        <f t="shared" si="29"/>
        <v>0</v>
      </c>
      <c r="H36" s="429">
        <f t="shared" si="29"/>
        <v>0</v>
      </c>
      <c r="I36" s="429">
        <f t="shared" si="29"/>
        <v>0</v>
      </c>
      <c r="J36" s="429">
        <f t="shared" si="29"/>
        <v>0</v>
      </c>
      <c r="K36" s="429">
        <f t="shared" si="29"/>
        <v>0</v>
      </c>
      <c r="L36" s="429">
        <f t="shared" si="29"/>
        <v>0</v>
      </c>
      <c r="M36" s="429">
        <f t="shared" si="29"/>
        <v>0</v>
      </c>
      <c r="N36" s="429">
        <f t="shared" si="29"/>
        <v>0</v>
      </c>
      <c r="O36" s="102">
        <f t="shared" ref="O36" si="30">+O37+O38</f>
        <v>167.02273189035986</v>
      </c>
      <c r="P36" s="108"/>
      <c r="Q36" s="108"/>
      <c r="R36" s="108"/>
      <c r="S36" s="108"/>
      <c r="T36" s="108"/>
      <c r="U36" s="108"/>
      <c r="V36" s="108"/>
      <c r="W36" s="108"/>
      <c r="X36" s="108"/>
      <c r="Y36" s="108"/>
      <c r="Z36" s="108"/>
      <c r="AA36" s="108"/>
      <c r="AB36" s="108"/>
      <c r="AC36" s="138"/>
    </row>
    <row r="37" spans="1:29" s="7" customFormat="1" x14ac:dyDescent="0.2">
      <c r="B37" s="464" t="s">
        <v>81</v>
      </c>
      <c r="C37" s="430">
        <v>0</v>
      </c>
      <c r="D37" s="430">
        <v>0</v>
      </c>
      <c r="E37" s="430">
        <v>167.02273189035986</v>
      </c>
      <c r="F37" s="430">
        <v>0</v>
      </c>
      <c r="G37" s="430">
        <v>0</v>
      </c>
      <c r="H37" s="430">
        <v>0</v>
      </c>
      <c r="I37" s="430">
        <v>0</v>
      </c>
      <c r="J37" s="430">
        <v>0</v>
      </c>
      <c r="K37" s="430">
        <v>0</v>
      </c>
      <c r="L37" s="430">
        <v>0</v>
      </c>
      <c r="M37" s="430">
        <v>0</v>
      </c>
      <c r="N37" s="430">
        <v>0</v>
      </c>
      <c r="O37" s="101">
        <f>SUM(C37:N37)</f>
        <v>167.02273189035986</v>
      </c>
      <c r="P37" s="108"/>
      <c r="Q37" s="108"/>
      <c r="R37" s="108"/>
      <c r="S37" s="108"/>
      <c r="T37" s="108"/>
      <c r="U37" s="108"/>
      <c r="V37" s="108"/>
      <c r="W37" s="108"/>
      <c r="X37" s="108"/>
      <c r="Y37" s="108"/>
      <c r="Z37" s="108"/>
      <c r="AA37" s="108"/>
      <c r="AB37" s="108"/>
      <c r="AC37" s="138"/>
    </row>
    <row r="38" spans="1:29" s="7" customFormat="1" x14ac:dyDescent="0.2">
      <c r="B38" s="457" t="s">
        <v>110</v>
      </c>
      <c r="C38" s="468">
        <v>0</v>
      </c>
      <c r="D38" s="468">
        <v>0</v>
      </c>
      <c r="E38" s="468">
        <v>0</v>
      </c>
      <c r="F38" s="468">
        <v>0</v>
      </c>
      <c r="G38" s="468">
        <v>0</v>
      </c>
      <c r="H38" s="468">
        <v>0</v>
      </c>
      <c r="I38" s="468">
        <v>0</v>
      </c>
      <c r="J38" s="468">
        <v>0</v>
      </c>
      <c r="K38" s="468">
        <v>0</v>
      </c>
      <c r="L38" s="468">
        <v>0</v>
      </c>
      <c r="M38" s="468">
        <v>0</v>
      </c>
      <c r="N38" s="468">
        <v>0</v>
      </c>
      <c r="O38" s="150">
        <f>SUM(C38:N38)</f>
        <v>0</v>
      </c>
      <c r="P38" s="108"/>
      <c r="Q38" s="108"/>
      <c r="R38" s="108"/>
      <c r="S38" s="108"/>
      <c r="T38" s="108"/>
      <c r="U38" s="108"/>
      <c r="V38" s="108"/>
      <c r="W38" s="108"/>
      <c r="X38" s="108"/>
      <c r="Y38" s="108"/>
      <c r="Z38" s="108"/>
      <c r="AA38" s="108"/>
      <c r="AB38" s="108"/>
      <c r="AC38" s="138"/>
    </row>
    <row r="39" spans="1:29" s="7" customFormat="1" x14ac:dyDescent="0.2">
      <c r="B39" s="576" t="s">
        <v>76</v>
      </c>
      <c r="C39" s="430">
        <f>+C40</f>
        <v>1.3996066599999999</v>
      </c>
      <c r="D39" s="430">
        <f t="shared" ref="D39:N39" si="31">+D40</f>
        <v>13.947560880000001</v>
      </c>
      <c r="E39" s="430">
        <f t="shared" si="31"/>
        <v>0</v>
      </c>
      <c r="F39" s="430">
        <f t="shared" si="31"/>
        <v>0</v>
      </c>
      <c r="G39" s="430">
        <f t="shared" si="31"/>
        <v>0</v>
      </c>
      <c r="H39" s="430">
        <f t="shared" si="31"/>
        <v>0</v>
      </c>
      <c r="I39" s="430">
        <f t="shared" si="31"/>
        <v>1.35536974</v>
      </c>
      <c r="J39" s="430">
        <f t="shared" si="31"/>
        <v>13.414975330000001</v>
      </c>
      <c r="K39" s="430">
        <f t="shared" si="31"/>
        <v>0</v>
      </c>
      <c r="L39" s="430">
        <f t="shared" si="31"/>
        <v>0</v>
      </c>
      <c r="M39" s="430">
        <f t="shared" si="31"/>
        <v>0</v>
      </c>
      <c r="N39" s="430">
        <f t="shared" si="31"/>
        <v>0</v>
      </c>
      <c r="O39" s="101">
        <f t="shared" ref="O39" si="32">+O40</f>
        <v>30.117512610000002</v>
      </c>
      <c r="P39" s="108"/>
      <c r="Q39" s="108"/>
      <c r="R39" s="108"/>
      <c r="S39" s="108"/>
      <c r="T39" s="108"/>
      <c r="U39" s="108"/>
      <c r="V39" s="108"/>
      <c r="W39" s="108"/>
      <c r="X39" s="108"/>
      <c r="Y39" s="108"/>
      <c r="Z39" s="108"/>
      <c r="AA39" s="108"/>
      <c r="AB39" s="108"/>
      <c r="AC39" s="138"/>
    </row>
    <row r="40" spans="1:29" s="143" customFormat="1" x14ac:dyDescent="0.2">
      <c r="A40" s="7"/>
      <c r="B40" s="433" t="s">
        <v>412</v>
      </c>
      <c r="C40" s="429">
        <v>1.3996066599999999</v>
      </c>
      <c r="D40" s="429">
        <v>13.947560880000001</v>
      </c>
      <c r="E40" s="429">
        <v>0</v>
      </c>
      <c r="F40" s="429">
        <v>0</v>
      </c>
      <c r="G40" s="429">
        <v>0</v>
      </c>
      <c r="H40" s="429">
        <v>0</v>
      </c>
      <c r="I40" s="429">
        <v>1.35536974</v>
      </c>
      <c r="J40" s="429">
        <v>13.414975330000001</v>
      </c>
      <c r="K40" s="429">
        <v>0</v>
      </c>
      <c r="L40" s="429">
        <v>0</v>
      </c>
      <c r="M40" s="429">
        <v>0</v>
      </c>
      <c r="N40" s="429">
        <v>0</v>
      </c>
      <c r="O40" s="102">
        <f>SUM(C40:N40)</f>
        <v>30.117512610000002</v>
      </c>
      <c r="P40" s="108"/>
      <c r="Q40" s="108"/>
      <c r="R40" s="108"/>
      <c r="S40" s="108"/>
      <c r="T40" s="108"/>
      <c r="U40" s="108"/>
      <c r="V40" s="108"/>
      <c r="W40" s="108"/>
      <c r="X40" s="108"/>
      <c r="Y40" s="108"/>
      <c r="Z40" s="108"/>
      <c r="AA40" s="108"/>
      <c r="AB40" s="108"/>
      <c r="AC40" s="138"/>
    </row>
    <row r="41" spans="1:29" s="143" customFormat="1" x14ac:dyDescent="0.2">
      <c r="A41" s="7"/>
      <c r="B41" s="432" t="s">
        <v>418</v>
      </c>
      <c r="C41" s="431">
        <f t="shared" ref="C41:O41" si="33">+C42+C43</f>
        <v>9.6870791399999998</v>
      </c>
      <c r="D41" s="431">
        <f t="shared" si="33"/>
        <v>15.31583096</v>
      </c>
      <c r="E41" s="431">
        <f t="shared" si="33"/>
        <v>19.639134120000001</v>
      </c>
      <c r="F41" s="431">
        <f t="shared" si="33"/>
        <v>12.557039039999999</v>
      </c>
      <c r="G41" s="431">
        <f t="shared" si="33"/>
        <v>12.5994578</v>
      </c>
      <c r="H41" s="431">
        <f t="shared" si="33"/>
        <v>17.482676189999999</v>
      </c>
      <c r="I41" s="431">
        <f t="shared" si="33"/>
        <v>10.178946079999999</v>
      </c>
      <c r="J41" s="431">
        <f t="shared" si="33"/>
        <v>16.017368910000002</v>
      </c>
      <c r="K41" s="431">
        <f t="shared" si="33"/>
        <v>20.501715109999999</v>
      </c>
      <c r="L41" s="431">
        <f t="shared" si="33"/>
        <v>13.155811979999999</v>
      </c>
      <c r="M41" s="431">
        <f t="shared" si="33"/>
        <v>13.19981084</v>
      </c>
      <c r="N41" s="431">
        <f t="shared" si="33"/>
        <v>18.24660707</v>
      </c>
      <c r="O41" s="113">
        <f t="shared" si="33"/>
        <v>178.58147724000003</v>
      </c>
      <c r="P41" s="108"/>
      <c r="Q41" s="108"/>
      <c r="R41" s="108"/>
      <c r="S41" s="108"/>
      <c r="T41" s="108"/>
      <c r="U41" s="108"/>
      <c r="V41" s="108"/>
      <c r="W41" s="108"/>
      <c r="X41" s="108"/>
      <c r="Y41" s="108"/>
      <c r="Z41" s="108"/>
      <c r="AA41" s="108"/>
      <c r="AB41" s="108"/>
      <c r="AC41" s="138"/>
    </row>
    <row r="42" spans="1:29" s="90" customFormat="1" x14ac:dyDescent="0.2">
      <c r="A42" s="7"/>
      <c r="B42" s="432" t="s">
        <v>78</v>
      </c>
      <c r="C42" s="431">
        <v>0</v>
      </c>
      <c r="D42" s="431">
        <v>0</v>
      </c>
      <c r="E42" s="431">
        <v>0</v>
      </c>
      <c r="F42" s="431">
        <v>0</v>
      </c>
      <c r="G42" s="431">
        <v>0</v>
      </c>
      <c r="H42" s="431">
        <v>0</v>
      </c>
      <c r="I42" s="431">
        <v>0</v>
      </c>
      <c r="J42" s="431">
        <v>0</v>
      </c>
      <c r="K42" s="431">
        <v>0</v>
      </c>
      <c r="L42" s="431">
        <v>0</v>
      </c>
      <c r="M42" s="431">
        <v>0</v>
      </c>
      <c r="N42" s="431">
        <v>0</v>
      </c>
      <c r="O42" s="113">
        <f>SUM(C42:N42)</f>
        <v>0</v>
      </c>
      <c r="P42" s="108"/>
      <c r="Q42" s="108"/>
      <c r="R42" s="108"/>
      <c r="S42" s="108"/>
      <c r="T42" s="108"/>
      <c r="U42" s="108"/>
      <c r="V42" s="108"/>
      <c r="W42" s="108"/>
      <c r="X42" s="108"/>
      <c r="Y42" s="108"/>
      <c r="Z42" s="108"/>
      <c r="AA42" s="108"/>
      <c r="AB42" s="108"/>
      <c r="AC42" s="138"/>
    </row>
    <row r="43" spans="1:29" s="90" customFormat="1" x14ac:dyDescent="0.2">
      <c r="A43" s="7"/>
      <c r="B43" s="434" t="s">
        <v>76</v>
      </c>
      <c r="C43" s="435">
        <v>9.6870791399999998</v>
      </c>
      <c r="D43" s="435">
        <v>15.31583096</v>
      </c>
      <c r="E43" s="435">
        <v>19.639134120000001</v>
      </c>
      <c r="F43" s="435">
        <v>12.557039039999999</v>
      </c>
      <c r="G43" s="435">
        <v>12.5994578</v>
      </c>
      <c r="H43" s="435">
        <v>17.482676189999999</v>
      </c>
      <c r="I43" s="435">
        <v>10.178946079999999</v>
      </c>
      <c r="J43" s="435">
        <v>16.017368910000002</v>
      </c>
      <c r="K43" s="435">
        <v>20.501715109999999</v>
      </c>
      <c r="L43" s="435">
        <v>13.155811979999999</v>
      </c>
      <c r="M43" s="435">
        <v>13.19981084</v>
      </c>
      <c r="N43" s="435">
        <v>18.24660707</v>
      </c>
      <c r="O43" s="103">
        <f>SUM(C43:N43)</f>
        <v>178.58147724000003</v>
      </c>
      <c r="P43" s="108"/>
      <c r="Q43" s="108"/>
      <c r="R43" s="108"/>
      <c r="S43" s="108"/>
      <c r="T43" s="108"/>
      <c r="U43" s="108"/>
      <c r="V43" s="108"/>
      <c r="W43" s="108"/>
      <c r="X43" s="108"/>
      <c r="Y43" s="108"/>
      <c r="Z43" s="108"/>
      <c r="AA43" s="108"/>
      <c r="AB43" s="108"/>
      <c r="AC43" s="138"/>
    </row>
    <row r="44" spans="1:29" s="90" customFormat="1" ht="13.5" thickBot="1" x14ac:dyDescent="0.25">
      <c r="A44" s="7"/>
      <c r="B44" s="436"/>
      <c r="C44" s="436"/>
      <c r="D44" s="436"/>
      <c r="E44" s="436"/>
      <c r="F44" s="100"/>
      <c r="G44" s="100"/>
      <c r="H44" s="100"/>
      <c r="I44" s="100"/>
      <c r="J44" s="100"/>
      <c r="K44" s="100"/>
      <c r="L44" s="100"/>
      <c r="M44" s="100"/>
      <c r="N44" s="100"/>
      <c r="O44" s="100"/>
      <c r="P44" s="108"/>
      <c r="Q44" s="108"/>
      <c r="R44" s="108"/>
      <c r="S44" s="108"/>
      <c r="T44" s="108"/>
      <c r="U44" s="108"/>
      <c r="V44" s="108"/>
      <c r="W44" s="108"/>
      <c r="X44" s="108"/>
      <c r="Y44" s="108"/>
      <c r="Z44" s="108"/>
      <c r="AA44" s="108"/>
      <c r="AB44" s="108"/>
      <c r="AC44" s="138"/>
    </row>
    <row r="45" spans="1:29" s="142" customFormat="1" ht="13.5" thickBot="1" x14ac:dyDescent="0.25">
      <c r="A45" s="7"/>
      <c r="B45" s="148" t="s">
        <v>259</v>
      </c>
      <c r="C45" s="97">
        <v>876.59424081048564</v>
      </c>
      <c r="D45" s="97">
        <v>675.63587730452491</v>
      </c>
      <c r="E45" s="97">
        <v>2096.2036193294239</v>
      </c>
      <c r="F45" s="97">
        <v>1061.961007147881</v>
      </c>
      <c r="G45" s="97">
        <v>1297.5673643617661</v>
      </c>
      <c r="H45" s="97">
        <v>1954.1468451269329</v>
      </c>
      <c r="I45" s="97">
        <v>311.83194337131897</v>
      </c>
      <c r="J45" s="97">
        <v>0</v>
      </c>
      <c r="K45" s="97">
        <v>121.267977977735</v>
      </c>
      <c r="L45" s="97">
        <v>145.52157357328201</v>
      </c>
      <c r="M45" s="97">
        <v>0</v>
      </c>
      <c r="N45" s="97">
        <v>1022.11581438377</v>
      </c>
      <c r="O45" s="149">
        <f>SUM(C45:N45)</f>
        <v>9562.8462633871204</v>
      </c>
      <c r="P45" s="108"/>
      <c r="Q45" s="108"/>
      <c r="R45" s="108"/>
      <c r="S45" s="108"/>
      <c r="T45" s="108"/>
      <c r="U45" s="108"/>
      <c r="V45" s="108"/>
      <c r="W45" s="108"/>
      <c r="X45" s="108"/>
      <c r="Y45" s="108"/>
      <c r="Z45" s="108"/>
      <c r="AA45" s="108"/>
      <c r="AB45" s="108"/>
      <c r="AC45" s="138"/>
    </row>
    <row r="46" spans="1:29" s="90" customFormat="1" ht="13.5" thickBot="1" x14ac:dyDescent="0.25">
      <c r="A46" s="7"/>
      <c r="B46" s="438"/>
      <c r="C46" s="698"/>
      <c r="D46" s="698"/>
      <c r="E46" s="698"/>
      <c r="F46" s="698"/>
      <c r="G46" s="698"/>
      <c r="H46" s="698"/>
      <c r="I46" s="698"/>
      <c r="J46" s="698"/>
      <c r="K46" s="698"/>
      <c r="L46" s="698"/>
      <c r="M46" s="698"/>
      <c r="N46" s="698"/>
      <c r="O46" s="698"/>
      <c r="P46" s="108"/>
      <c r="Q46" s="108"/>
      <c r="R46" s="108"/>
      <c r="S46" s="108"/>
      <c r="T46" s="108"/>
      <c r="U46" s="108"/>
      <c r="V46" s="108"/>
      <c r="W46" s="108"/>
      <c r="X46" s="108"/>
      <c r="Y46" s="108"/>
      <c r="Z46" s="108"/>
      <c r="AA46" s="108"/>
      <c r="AB46" s="108"/>
      <c r="AC46" s="138"/>
    </row>
    <row r="47" spans="1:29" s="90" customFormat="1" ht="13.5" thickBot="1" x14ac:dyDescent="0.25">
      <c r="A47" s="7"/>
      <c r="B47" s="148" t="s">
        <v>335</v>
      </c>
      <c r="C47" s="97">
        <f t="shared" ref="C47:O47" si="34">+C48+C65+SUM(C82:C134)+C137</f>
        <v>2519.5580338082054</v>
      </c>
      <c r="D47" s="97">
        <f t="shared" si="34"/>
        <v>4187.7056167085539</v>
      </c>
      <c r="E47" s="97">
        <f t="shared" si="34"/>
        <v>6340.1168821459041</v>
      </c>
      <c r="F47" s="97">
        <f>+F48+F65+SUM(F82:F134)+F137</f>
        <v>6482.1113566604063</v>
      </c>
      <c r="G47" s="97">
        <f>+G48+G65+SUM(G82:G134)+G137</f>
        <v>1508.9450898571299</v>
      </c>
      <c r="H47" s="97">
        <f t="shared" si="34"/>
        <v>2542.1371456506308</v>
      </c>
      <c r="I47" s="97">
        <f t="shared" si="34"/>
        <v>34.538508105718719</v>
      </c>
      <c r="J47" s="97">
        <f t="shared" si="34"/>
        <v>44.899325632153321</v>
      </c>
      <c r="K47" s="97">
        <f t="shared" si="34"/>
        <v>1981.0895212480491</v>
      </c>
      <c r="L47" s="97">
        <f t="shared" si="34"/>
        <v>34.848191179480821</v>
      </c>
      <c r="M47" s="97">
        <f t="shared" si="34"/>
        <v>23.181813902674417</v>
      </c>
      <c r="N47" s="97">
        <f t="shared" si="34"/>
        <v>69.877036448990125</v>
      </c>
      <c r="O47" s="149">
        <f t="shared" si="34"/>
        <v>25769.0085213479</v>
      </c>
      <c r="P47" s="108"/>
      <c r="Q47" s="108"/>
      <c r="R47" s="108"/>
      <c r="S47" s="108"/>
      <c r="T47" s="108"/>
      <c r="U47" s="108"/>
      <c r="V47" s="108"/>
      <c r="W47" s="108"/>
      <c r="X47" s="108"/>
      <c r="Y47" s="108"/>
      <c r="Z47" s="108"/>
      <c r="AA47" s="108"/>
      <c r="AB47" s="108"/>
      <c r="AC47" s="138"/>
    </row>
    <row r="48" spans="1:29" s="90" customFormat="1" x14ac:dyDescent="0.2">
      <c r="A48" s="7"/>
      <c r="B48" s="441" t="s">
        <v>82</v>
      </c>
      <c r="C48" s="104">
        <f t="shared" ref="C48:F48" si="35">+C49+C52+C59+C62</f>
        <v>0</v>
      </c>
      <c r="D48" s="104">
        <f t="shared" si="35"/>
        <v>0</v>
      </c>
      <c r="E48" s="104">
        <f t="shared" si="35"/>
        <v>0</v>
      </c>
      <c r="F48" s="104">
        <f t="shared" si="35"/>
        <v>0</v>
      </c>
      <c r="G48" s="104">
        <f t="shared" ref="G48" si="36">+G49+G52+G59+G62</f>
        <v>0</v>
      </c>
      <c r="H48" s="104">
        <f t="shared" ref="H48" si="37">+H49+H52+H59+H62</f>
        <v>0</v>
      </c>
      <c r="I48" s="104">
        <f t="shared" ref="I48" si="38">+I49+I52+I59+I62</f>
        <v>0</v>
      </c>
      <c r="J48" s="104">
        <f t="shared" ref="J48" si="39">+J49+J52+J59+J62</f>
        <v>0</v>
      </c>
      <c r="K48" s="104">
        <f t="shared" ref="K48" si="40">+K49+K52+K59+K62</f>
        <v>0</v>
      </c>
      <c r="L48" s="104">
        <f t="shared" ref="L48" si="41">+L49+L52+L59+L62</f>
        <v>0</v>
      </c>
      <c r="M48" s="104">
        <f t="shared" ref="M48" si="42">+M49+M52+M59+M62</f>
        <v>0</v>
      </c>
      <c r="N48" s="104">
        <f t="shared" ref="N48" si="43">+N49+N52+N59+N62</f>
        <v>0</v>
      </c>
      <c r="O48" s="104">
        <f>+O49+O52+O59+O62</f>
        <v>0</v>
      </c>
      <c r="P48" s="108"/>
      <c r="Q48" s="108"/>
      <c r="R48" s="108"/>
      <c r="S48" s="108"/>
      <c r="T48" s="108"/>
      <c r="U48" s="108"/>
      <c r="V48" s="108"/>
      <c r="W48" s="108"/>
      <c r="X48" s="108"/>
      <c r="Y48" s="108"/>
      <c r="Z48" s="108"/>
      <c r="AA48" s="108"/>
      <c r="AB48" s="108"/>
      <c r="AC48" s="138"/>
    </row>
    <row r="49" spans="1:29" s="90" customFormat="1" x14ac:dyDescent="0.2">
      <c r="A49" s="7"/>
      <c r="B49" s="348" t="s">
        <v>20</v>
      </c>
      <c r="C49" s="565">
        <f>+C50+C51</f>
        <v>0</v>
      </c>
      <c r="D49" s="565">
        <f t="shared" ref="D49:N49" si="44">+D50+D51</f>
        <v>0</v>
      </c>
      <c r="E49" s="565">
        <f t="shared" si="44"/>
        <v>0</v>
      </c>
      <c r="F49" s="565">
        <f t="shared" si="44"/>
        <v>0</v>
      </c>
      <c r="G49" s="565">
        <f t="shared" ref="G49" si="45">+G50+G51</f>
        <v>0</v>
      </c>
      <c r="H49" s="565">
        <f t="shared" ref="H49" si="46">+H50+H51</f>
        <v>0</v>
      </c>
      <c r="I49" s="565">
        <f t="shared" ref="I49" si="47">+I50+I51</f>
        <v>0</v>
      </c>
      <c r="J49" s="565">
        <f t="shared" ref="J49" si="48">+J50+J51</f>
        <v>0</v>
      </c>
      <c r="K49" s="565">
        <f t="shared" ref="K49" si="49">+K50+K51</f>
        <v>0</v>
      </c>
      <c r="L49" s="565">
        <f t="shared" ref="L49" si="50">+L50+L51</f>
        <v>0</v>
      </c>
      <c r="M49" s="565">
        <f t="shared" ref="M49" si="51">+M50+M51</f>
        <v>0</v>
      </c>
      <c r="N49" s="565">
        <f t="shared" si="44"/>
        <v>0</v>
      </c>
      <c r="O49" s="114">
        <f t="shared" ref="O49:O109" si="52">SUM(C49:N49)</f>
        <v>0</v>
      </c>
      <c r="P49" s="108"/>
      <c r="Q49" s="108"/>
      <c r="R49" s="108"/>
      <c r="S49" s="108"/>
      <c r="T49" s="108"/>
      <c r="U49" s="108"/>
      <c r="V49" s="108"/>
      <c r="W49" s="108"/>
      <c r="X49" s="108"/>
      <c r="Y49" s="108"/>
      <c r="Z49" s="108"/>
      <c r="AA49" s="108"/>
      <c r="AB49" s="108"/>
      <c r="AC49" s="138"/>
    </row>
    <row r="50" spans="1:29" s="90" customFormat="1" x14ac:dyDescent="0.2">
      <c r="A50" s="7"/>
      <c r="B50" s="444" t="s">
        <v>260</v>
      </c>
      <c r="C50" s="565">
        <v>0</v>
      </c>
      <c r="D50" s="565">
        <v>0</v>
      </c>
      <c r="E50" s="565">
        <v>0</v>
      </c>
      <c r="F50" s="565">
        <v>0</v>
      </c>
      <c r="G50" s="565">
        <v>0</v>
      </c>
      <c r="H50" s="565">
        <v>0</v>
      </c>
      <c r="I50" s="565">
        <v>0</v>
      </c>
      <c r="J50" s="565">
        <v>0</v>
      </c>
      <c r="K50" s="565">
        <v>0</v>
      </c>
      <c r="L50" s="565">
        <v>0</v>
      </c>
      <c r="M50" s="565">
        <v>0</v>
      </c>
      <c r="N50" s="565">
        <v>0</v>
      </c>
      <c r="O50" s="100">
        <f t="shared" si="52"/>
        <v>0</v>
      </c>
      <c r="P50" s="108"/>
      <c r="Q50" s="108"/>
      <c r="R50" s="108"/>
      <c r="S50" s="108"/>
      <c r="T50" s="108"/>
      <c r="U50" s="108"/>
      <c r="V50" s="108"/>
      <c r="W50" s="108"/>
      <c r="X50" s="108"/>
      <c r="Y50" s="108"/>
      <c r="Z50" s="108"/>
      <c r="AA50" s="108"/>
      <c r="AB50" s="108"/>
      <c r="AC50" s="138"/>
    </row>
    <row r="51" spans="1:29" s="90" customFormat="1" x14ac:dyDescent="0.2">
      <c r="A51" s="7"/>
      <c r="B51" s="444" t="s">
        <v>261</v>
      </c>
      <c r="C51" s="565">
        <v>0</v>
      </c>
      <c r="D51" s="565">
        <v>0</v>
      </c>
      <c r="E51" s="565">
        <v>0</v>
      </c>
      <c r="F51" s="565">
        <v>0</v>
      </c>
      <c r="G51" s="565">
        <v>0</v>
      </c>
      <c r="H51" s="565">
        <v>0</v>
      </c>
      <c r="I51" s="565">
        <v>0</v>
      </c>
      <c r="J51" s="565">
        <v>0</v>
      </c>
      <c r="K51" s="565">
        <v>0</v>
      </c>
      <c r="L51" s="565">
        <v>0</v>
      </c>
      <c r="M51" s="565">
        <v>0</v>
      </c>
      <c r="N51" s="565">
        <v>0</v>
      </c>
      <c r="O51" s="100">
        <f t="shared" si="52"/>
        <v>0</v>
      </c>
      <c r="P51" s="108"/>
      <c r="Q51" s="108"/>
      <c r="R51" s="108"/>
      <c r="S51" s="108"/>
      <c r="T51" s="108"/>
      <c r="U51" s="108"/>
      <c r="V51" s="108"/>
      <c r="W51" s="108"/>
      <c r="X51" s="108"/>
      <c r="Y51" s="108"/>
      <c r="Z51" s="108"/>
      <c r="AA51" s="108"/>
      <c r="AB51" s="108"/>
      <c r="AC51" s="138"/>
    </row>
    <row r="52" spans="1:29" s="90" customFormat="1" x14ac:dyDescent="0.2">
      <c r="A52" s="7"/>
      <c r="B52" s="348" t="s">
        <v>21</v>
      </c>
      <c r="C52" s="565">
        <f>+C53+C56</f>
        <v>0</v>
      </c>
      <c r="D52" s="565">
        <f t="shared" ref="D52:F52" si="53">+D53+D56</f>
        <v>0</v>
      </c>
      <c r="E52" s="565">
        <f t="shared" si="53"/>
        <v>0</v>
      </c>
      <c r="F52" s="565">
        <f t="shared" si="53"/>
        <v>0</v>
      </c>
      <c r="G52" s="565">
        <f t="shared" ref="G52" si="54">+G53+G56</f>
        <v>0</v>
      </c>
      <c r="H52" s="565">
        <f t="shared" ref="H52" si="55">+H53+H56</f>
        <v>0</v>
      </c>
      <c r="I52" s="565">
        <f t="shared" ref="I52" si="56">+I53+I56</f>
        <v>0</v>
      </c>
      <c r="J52" s="565">
        <f t="shared" ref="J52" si="57">+J53+J56</f>
        <v>0</v>
      </c>
      <c r="K52" s="565">
        <f t="shared" ref="K52" si="58">+K53+K56</f>
        <v>0</v>
      </c>
      <c r="L52" s="565">
        <f t="shared" ref="L52" si="59">+L53+L56</f>
        <v>0</v>
      </c>
      <c r="M52" s="565">
        <f t="shared" ref="M52" si="60">+M53+M56</f>
        <v>0</v>
      </c>
      <c r="N52" s="565">
        <f t="shared" ref="N52" si="61">+N53+N56</f>
        <v>0</v>
      </c>
      <c r="O52" s="100">
        <f t="shared" si="52"/>
        <v>0</v>
      </c>
      <c r="P52" s="108"/>
      <c r="Q52" s="108"/>
      <c r="R52" s="108"/>
      <c r="S52" s="108"/>
      <c r="T52" s="108"/>
      <c r="U52" s="108"/>
      <c r="V52" s="108"/>
      <c r="W52" s="108"/>
      <c r="X52" s="108"/>
      <c r="Y52" s="108"/>
      <c r="Z52" s="108"/>
      <c r="AA52" s="108"/>
      <c r="AB52" s="108"/>
      <c r="AC52" s="138"/>
    </row>
    <row r="53" spans="1:29" s="90" customFormat="1" x14ac:dyDescent="0.2">
      <c r="A53" s="7"/>
      <c r="B53" s="444" t="s">
        <v>260</v>
      </c>
      <c r="C53" s="565">
        <f>+C54+C55</f>
        <v>0</v>
      </c>
      <c r="D53" s="565">
        <f t="shared" ref="D53:F53" si="62">+D54+D55</f>
        <v>0</v>
      </c>
      <c r="E53" s="565">
        <f t="shared" si="62"/>
        <v>0</v>
      </c>
      <c r="F53" s="565">
        <f t="shared" si="62"/>
        <v>0</v>
      </c>
      <c r="G53" s="565">
        <f t="shared" ref="G53" si="63">+G54+G55</f>
        <v>0</v>
      </c>
      <c r="H53" s="565">
        <f t="shared" ref="H53" si="64">+H54+H55</f>
        <v>0</v>
      </c>
      <c r="I53" s="565">
        <f t="shared" ref="I53" si="65">+I54+I55</f>
        <v>0</v>
      </c>
      <c r="J53" s="565">
        <f t="shared" ref="J53" si="66">+J54+J55</f>
        <v>0</v>
      </c>
      <c r="K53" s="565">
        <f t="shared" ref="K53" si="67">+K54+K55</f>
        <v>0</v>
      </c>
      <c r="L53" s="565">
        <f t="shared" ref="L53" si="68">+L54+L55</f>
        <v>0</v>
      </c>
      <c r="M53" s="565">
        <f t="shared" ref="M53" si="69">+M54+M55</f>
        <v>0</v>
      </c>
      <c r="N53" s="565">
        <f t="shared" ref="N53" si="70">+N54+N55</f>
        <v>0</v>
      </c>
      <c r="O53" s="100">
        <f t="shared" si="52"/>
        <v>0</v>
      </c>
      <c r="P53" s="108"/>
      <c r="Q53" s="108"/>
      <c r="R53" s="108"/>
      <c r="S53" s="108"/>
      <c r="T53" s="108"/>
      <c r="U53" s="108"/>
      <c r="V53" s="108"/>
      <c r="W53" s="108"/>
      <c r="X53" s="108"/>
      <c r="Y53" s="108"/>
      <c r="Z53" s="108"/>
      <c r="AA53" s="108"/>
      <c r="AB53" s="108"/>
      <c r="AC53" s="138"/>
    </row>
    <row r="54" spans="1:29" s="90" customFormat="1" x14ac:dyDescent="0.2">
      <c r="A54" s="7"/>
      <c r="B54" s="445" t="s">
        <v>262</v>
      </c>
      <c r="C54" s="565">
        <v>0</v>
      </c>
      <c r="D54" s="565">
        <v>0</v>
      </c>
      <c r="E54" s="565">
        <v>0</v>
      </c>
      <c r="F54" s="565">
        <v>0</v>
      </c>
      <c r="G54" s="565">
        <v>0</v>
      </c>
      <c r="H54" s="565">
        <v>0</v>
      </c>
      <c r="I54" s="565">
        <v>0</v>
      </c>
      <c r="J54" s="565">
        <v>0</v>
      </c>
      <c r="K54" s="565">
        <v>0</v>
      </c>
      <c r="L54" s="565">
        <v>0</v>
      </c>
      <c r="M54" s="565">
        <v>0</v>
      </c>
      <c r="N54" s="565">
        <v>0</v>
      </c>
      <c r="O54" s="100">
        <f t="shared" si="52"/>
        <v>0</v>
      </c>
      <c r="P54" s="108"/>
      <c r="Q54" s="108"/>
      <c r="R54" s="108"/>
      <c r="S54" s="108"/>
      <c r="T54" s="108"/>
      <c r="U54" s="108"/>
      <c r="V54" s="108"/>
      <c r="W54" s="108"/>
      <c r="X54" s="108"/>
      <c r="Y54" s="108"/>
      <c r="Z54" s="108"/>
      <c r="AA54" s="108"/>
      <c r="AB54" s="108"/>
      <c r="AC54" s="138"/>
    </row>
    <row r="55" spans="1:29" s="90" customFormat="1" x14ac:dyDescent="0.2">
      <c r="A55" s="7"/>
      <c r="B55" s="446" t="s">
        <v>263</v>
      </c>
      <c r="C55" s="565">
        <v>0</v>
      </c>
      <c r="D55" s="565">
        <v>0</v>
      </c>
      <c r="E55" s="565">
        <v>0</v>
      </c>
      <c r="F55" s="565">
        <v>0</v>
      </c>
      <c r="G55" s="565">
        <v>0</v>
      </c>
      <c r="H55" s="565">
        <v>0</v>
      </c>
      <c r="I55" s="565">
        <v>0</v>
      </c>
      <c r="J55" s="565">
        <v>0</v>
      </c>
      <c r="K55" s="565">
        <v>0</v>
      </c>
      <c r="L55" s="565">
        <v>0</v>
      </c>
      <c r="M55" s="565">
        <v>0</v>
      </c>
      <c r="N55" s="565">
        <v>0</v>
      </c>
      <c r="O55" s="100">
        <f t="shared" si="52"/>
        <v>0</v>
      </c>
      <c r="P55" s="108"/>
      <c r="Q55" s="108"/>
      <c r="R55" s="108"/>
      <c r="S55" s="108"/>
      <c r="T55" s="108"/>
      <c r="U55" s="108"/>
      <c r="V55" s="108"/>
      <c r="W55" s="108"/>
      <c r="X55" s="108"/>
      <c r="Y55" s="108"/>
      <c r="Z55" s="108"/>
      <c r="AA55" s="108"/>
      <c r="AB55" s="108"/>
      <c r="AC55" s="138"/>
    </row>
    <row r="56" spans="1:29" s="90" customFormat="1" x14ac:dyDescent="0.2">
      <c r="A56" s="7"/>
      <c r="B56" s="444" t="s">
        <v>261</v>
      </c>
      <c r="C56" s="565">
        <f>+C57+C58</f>
        <v>0</v>
      </c>
      <c r="D56" s="565">
        <f t="shared" ref="D56:F56" si="71">+D57+D58</f>
        <v>0</v>
      </c>
      <c r="E56" s="565">
        <f t="shared" si="71"/>
        <v>0</v>
      </c>
      <c r="F56" s="565">
        <f t="shared" si="71"/>
        <v>0</v>
      </c>
      <c r="G56" s="565">
        <f t="shared" ref="G56" si="72">+G57+G58</f>
        <v>0</v>
      </c>
      <c r="H56" s="565">
        <f t="shared" ref="H56" si="73">+H57+H58</f>
        <v>0</v>
      </c>
      <c r="I56" s="565">
        <f t="shared" ref="I56" si="74">+I57+I58</f>
        <v>0</v>
      </c>
      <c r="J56" s="565">
        <f t="shared" ref="J56" si="75">+J57+J58</f>
        <v>0</v>
      </c>
      <c r="K56" s="565">
        <f t="shared" ref="K56" si="76">+K57+K58</f>
        <v>0</v>
      </c>
      <c r="L56" s="565">
        <f t="shared" ref="L56" si="77">+L57+L58</f>
        <v>0</v>
      </c>
      <c r="M56" s="565">
        <f t="shared" ref="M56" si="78">+M57+M58</f>
        <v>0</v>
      </c>
      <c r="N56" s="565">
        <f t="shared" ref="N56" si="79">+N57+N58</f>
        <v>0</v>
      </c>
      <c r="O56" s="100">
        <f t="shared" si="52"/>
        <v>0</v>
      </c>
      <c r="P56" s="108"/>
      <c r="Q56" s="108"/>
      <c r="R56" s="108"/>
      <c r="S56" s="108"/>
      <c r="T56" s="108"/>
      <c r="U56" s="108"/>
      <c r="V56" s="108"/>
      <c r="W56" s="108"/>
      <c r="X56" s="108"/>
      <c r="Y56" s="108"/>
      <c r="Z56" s="108"/>
      <c r="AA56" s="108"/>
      <c r="AB56" s="108"/>
      <c r="AC56" s="138"/>
    </row>
    <row r="57" spans="1:29" s="90" customFormat="1" x14ac:dyDescent="0.2">
      <c r="A57" s="7"/>
      <c r="B57" s="445" t="s">
        <v>262</v>
      </c>
      <c r="C57" s="565">
        <v>0</v>
      </c>
      <c r="D57" s="565">
        <v>0</v>
      </c>
      <c r="E57" s="565">
        <v>0</v>
      </c>
      <c r="F57" s="565">
        <v>0</v>
      </c>
      <c r="G57" s="565">
        <v>0</v>
      </c>
      <c r="H57" s="565">
        <v>0</v>
      </c>
      <c r="I57" s="565">
        <v>0</v>
      </c>
      <c r="J57" s="565">
        <v>0</v>
      </c>
      <c r="K57" s="565">
        <v>0</v>
      </c>
      <c r="L57" s="565">
        <v>0</v>
      </c>
      <c r="M57" s="565">
        <v>0</v>
      </c>
      <c r="N57" s="565">
        <v>0</v>
      </c>
      <c r="O57" s="100">
        <f t="shared" si="52"/>
        <v>0</v>
      </c>
      <c r="P57" s="108"/>
      <c r="Q57" s="108"/>
      <c r="R57" s="108"/>
      <c r="S57" s="108"/>
      <c r="T57" s="108"/>
      <c r="U57" s="108"/>
      <c r="V57" s="108"/>
      <c r="W57" s="108"/>
      <c r="X57" s="108"/>
      <c r="Y57" s="108"/>
      <c r="Z57" s="108"/>
      <c r="AA57" s="108"/>
      <c r="AB57" s="108"/>
      <c r="AC57" s="138"/>
    </row>
    <row r="58" spans="1:29" s="90" customFormat="1" x14ac:dyDescent="0.2">
      <c r="A58" s="7"/>
      <c r="B58" s="446" t="s">
        <v>263</v>
      </c>
      <c r="C58" s="565">
        <v>0</v>
      </c>
      <c r="D58" s="565">
        <v>0</v>
      </c>
      <c r="E58" s="565">
        <v>0</v>
      </c>
      <c r="F58" s="565">
        <v>0</v>
      </c>
      <c r="G58" s="565">
        <v>0</v>
      </c>
      <c r="H58" s="565">
        <v>0</v>
      </c>
      <c r="I58" s="565">
        <v>0</v>
      </c>
      <c r="J58" s="565">
        <v>0</v>
      </c>
      <c r="K58" s="565">
        <v>0</v>
      </c>
      <c r="L58" s="565">
        <v>0</v>
      </c>
      <c r="M58" s="565">
        <v>0</v>
      </c>
      <c r="N58" s="565">
        <v>0</v>
      </c>
      <c r="O58" s="100">
        <f t="shared" si="52"/>
        <v>0</v>
      </c>
      <c r="P58" s="108"/>
      <c r="Q58" s="108"/>
      <c r="R58" s="108"/>
      <c r="S58" s="108"/>
      <c r="T58" s="108"/>
      <c r="U58" s="108"/>
      <c r="V58" s="108"/>
      <c r="W58" s="108"/>
      <c r="X58" s="108"/>
      <c r="Y58" s="108"/>
      <c r="Z58" s="108"/>
      <c r="AA58" s="108"/>
      <c r="AB58" s="108"/>
      <c r="AC58" s="138"/>
    </row>
    <row r="59" spans="1:29" s="90" customFormat="1" x14ac:dyDescent="0.2">
      <c r="A59" s="7"/>
      <c r="B59" s="348" t="s">
        <v>22</v>
      </c>
      <c r="C59" s="565">
        <f>+C60+C61</f>
        <v>0</v>
      </c>
      <c r="D59" s="565">
        <f t="shared" ref="D59:F59" si="80">+D60+D61</f>
        <v>0</v>
      </c>
      <c r="E59" s="565">
        <f t="shared" si="80"/>
        <v>0</v>
      </c>
      <c r="F59" s="565">
        <f t="shared" si="80"/>
        <v>0</v>
      </c>
      <c r="G59" s="565">
        <f t="shared" ref="G59" si="81">+G60+G61</f>
        <v>0</v>
      </c>
      <c r="H59" s="565">
        <f t="shared" ref="H59" si="82">+H60+H61</f>
        <v>0</v>
      </c>
      <c r="I59" s="565">
        <f t="shared" ref="I59" si="83">+I60+I61</f>
        <v>0</v>
      </c>
      <c r="J59" s="565">
        <f t="shared" ref="J59" si="84">+J60+J61</f>
        <v>0</v>
      </c>
      <c r="K59" s="565">
        <f t="shared" ref="K59" si="85">+K60+K61</f>
        <v>0</v>
      </c>
      <c r="L59" s="565">
        <f t="shared" ref="L59" si="86">+L60+L61</f>
        <v>0</v>
      </c>
      <c r="M59" s="565">
        <f t="shared" ref="M59" si="87">+M60+M61</f>
        <v>0</v>
      </c>
      <c r="N59" s="565">
        <f t="shared" ref="N59" si="88">+N60+N61</f>
        <v>0</v>
      </c>
      <c r="O59" s="100">
        <f t="shared" si="52"/>
        <v>0</v>
      </c>
      <c r="P59" s="108"/>
      <c r="Q59" s="108"/>
      <c r="R59" s="108"/>
      <c r="S59" s="108"/>
      <c r="T59" s="108"/>
      <c r="U59" s="108"/>
      <c r="V59" s="108"/>
      <c r="W59" s="108"/>
      <c r="X59" s="108"/>
      <c r="Y59" s="108"/>
      <c r="Z59" s="108"/>
      <c r="AA59" s="108"/>
      <c r="AB59" s="108"/>
      <c r="AC59" s="138"/>
    </row>
    <row r="60" spans="1:29" s="90" customFormat="1" x14ac:dyDescent="0.2">
      <c r="A60" s="7"/>
      <c r="B60" s="444" t="s">
        <v>260</v>
      </c>
      <c r="C60" s="565">
        <v>0</v>
      </c>
      <c r="D60" s="565">
        <v>0</v>
      </c>
      <c r="E60" s="565">
        <v>0</v>
      </c>
      <c r="F60" s="565">
        <v>0</v>
      </c>
      <c r="G60" s="565">
        <v>0</v>
      </c>
      <c r="H60" s="565">
        <v>0</v>
      </c>
      <c r="I60" s="565">
        <v>0</v>
      </c>
      <c r="J60" s="565">
        <v>0</v>
      </c>
      <c r="K60" s="565">
        <v>0</v>
      </c>
      <c r="L60" s="565">
        <v>0</v>
      </c>
      <c r="M60" s="565">
        <v>0</v>
      </c>
      <c r="N60" s="565">
        <v>0</v>
      </c>
      <c r="O60" s="100">
        <f t="shared" si="52"/>
        <v>0</v>
      </c>
      <c r="P60" s="108"/>
      <c r="Q60" s="108"/>
      <c r="R60" s="108"/>
      <c r="S60" s="108"/>
      <c r="T60" s="108"/>
      <c r="U60" s="108"/>
      <c r="V60" s="108"/>
      <c r="W60" s="108"/>
      <c r="X60" s="108"/>
      <c r="Y60" s="108"/>
      <c r="Z60" s="108"/>
      <c r="AA60" s="108"/>
      <c r="AB60" s="108"/>
      <c r="AC60" s="138"/>
    </row>
    <row r="61" spans="1:29" s="90" customFormat="1" x14ac:dyDescent="0.2">
      <c r="A61" s="7"/>
      <c r="B61" s="444" t="s">
        <v>261</v>
      </c>
      <c r="C61" s="565">
        <v>0</v>
      </c>
      <c r="D61" s="565">
        <v>0</v>
      </c>
      <c r="E61" s="565">
        <v>0</v>
      </c>
      <c r="F61" s="565">
        <v>0</v>
      </c>
      <c r="G61" s="565">
        <v>0</v>
      </c>
      <c r="H61" s="565">
        <v>0</v>
      </c>
      <c r="I61" s="565">
        <v>0</v>
      </c>
      <c r="J61" s="565">
        <v>0</v>
      </c>
      <c r="K61" s="565">
        <v>0</v>
      </c>
      <c r="L61" s="565">
        <v>0</v>
      </c>
      <c r="M61" s="565">
        <v>0</v>
      </c>
      <c r="N61" s="565">
        <v>0</v>
      </c>
      <c r="O61" s="100">
        <f t="shared" si="52"/>
        <v>0</v>
      </c>
      <c r="P61" s="108"/>
      <c r="Q61" s="108"/>
      <c r="R61" s="108"/>
      <c r="S61" s="108"/>
      <c r="T61" s="108"/>
      <c r="U61" s="108"/>
      <c r="V61" s="108"/>
      <c r="W61" s="108"/>
      <c r="X61" s="108"/>
      <c r="Y61" s="108"/>
      <c r="Z61" s="108"/>
      <c r="AA61" s="108"/>
      <c r="AB61" s="108"/>
      <c r="AC61" s="138"/>
    </row>
    <row r="62" spans="1:29" s="90" customFormat="1" x14ac:dyDescent="0.2">
      <c r="A62" s="7"/>
      <c r="B62" s="348" t="s">
        <v>23</v>
      </c>
      <c r="C62" s="565">
        <f>+C63+C64</f>
        <v>0</v>
      </c>
      <c r="D62" s="565">
        <f t="shared" ref="D62:N62" si="89">+D63+D64</f>
        <v>0</v>
      </c>
      <c r="E62" s="565">
        <f t="shared" si="89"/>
        <v>0</v>
      </c>
      <c r="F62" s="565">
        <f t="shared" si="89"/>
        <v>0</v>
      </c>
      <c r="G62" s="565">
        <f t="shared" ref="G62" si="90">+G63+G64</f>
        <v>0</v>
      </c>
      <c r="H62" s="565">
        <f t="shared" ref="H62" si="91">+H63+H64</f>
        <v>0</v>
      </c>
      <c r="I62" s="565">
        <f t="shared" ref="I62" si="92">+I63+I64</f>
        <v>0</v>
      </c>
      <c r="J62" s="565">
        <f t="shared" ref="J62" si="93">+J63+J64</f>
        <v>0</v>
      </c>
      <c r="K62" s="565">
        <f t="shared" ref="K62" si="94">+K63+K64</f>
        <v>0</v>
      </c>
      <c r="L62" s="565">
        <f t="shared" ref="L62" si="95">+L63+L64</f>
        <v>0</v>
      </c>
      <c r="M62" s="565">
        <f t="shared" ref="M62" si="96">+M63+M64</f>
        <v>0</v>
      </c>
      <c r="N62" s="565">
        <f t="shared" si="89"/>
        <v>0</v>
      </c>
      <c r="O62" s="100">
        <f t="shared" si="52"/>
        <v>0</v>
      </c>
      <c r="P62" s="108"/>
      <c r="Q62" s="108"/>
      <c r="R62" s="108"/>
      <c r="S62" s="108"/>
      <c r="T62" s="108"/>
      <c r="U62" s="108"/>
      <c r="V62" s="108"/>
      <c r="W62" s="108"/>
      <c r="X62" s="108"/>
      <c r="Y62" s="108"/>
      <c r="Z62" s="108"/>
      <c r="AA62" s="108"/>
      <c r="AB62" s="108"/>
      <c r="AC62" s="138"/>
    </row>
    <row r="63" spans="1:29" s="90" customFormat="1" x14ac:dyDescent="0.2">
      <c r="A63" s="7"/>
      <c r="B63" s="444" t="s">
        <v>260</v>
      </c>
      <c r="C63" s="565">
        <v>0</v>
      </c>
      <c r="D63" s="565">
        <v>0</v>
      </c>
      <c r="E63" s="565">
        <v>0</v>
      </c>
      <c r="F63" s="565">
        <v>0</v>
      </c>
      <c r="G63" s="565">
        <v>0</v>
      </c>
      <c r="H63" s="565">
        <v>0</v>
      </c>
      <c r="I63" s="565">
        <v>0</v>
      </c>
      <c r="J63" s="565">
        <v>0</v>
      </c>
      <c r="K63" s="565">
        <v>0</v>
      </c>
      <c r="L63" s="565">
        <v>0</v>
      </c>
      <c r="M63" s="565">
        <v>0</v>
      </c>
      <c r="N63" s="565">
        <v>0</v>
      </c>
      <c r="O63" s="100">
        <f t="shared" si="52"/>
        <v>0</v>
      </c>
      <c r="P63" s="108"/>
      <c r="Q63" s="108"/>
      <c r="R63" s="108"/>
      <c r="S63" s="108"/>
      <c r="T63" s="108"/>
      <c r="U63" s="108"/>
      <c r="V63" s="108"/>
      <c r="W63" s="108"/>
      <c r="X63" s="108"/>
      <c r="Y63" s="108"/>
      <c r="Z63" s="108"/>
      <c r="AA63" s="108"/>
      <c r="AB63" s="108"/>
      <c r="AC63" s="138"/>
    </row>
    <row r="64" spans="1:29" s="90" customFormat="1" x14ac:dyDescent="0.2">
      <c r="A64" s="7"/>
      <c r="B64" s="444" t="s">
        <v>261</v>
      </c>
      <c r="C64" s="565">
        <v>0</v>
      </c>
      <c r="D64" s="565">
        <v>0</v>
      </c>
      <c r="E64" s="565">
        <v>0</v>
      </c>
      <c r="F64" s="565">
        <v>0</v>
      </c>
      <c r="G64" s="565">
        <v>0</v>
      </c>
      <c r="H64" s="565">
        <v>0</v>
      </c>
      <c r="I64" s="565">
        <v>0</v>
      </c>
      <c r="J64" s="565">
        <v>0</v>
      </c>
      <c r="K64" s="565">
        <v>0</v>
      </c>
      <c r="L64" s="565">
        <v>0</v>
      </c>
      <c r="M64" s="565">
        <v>0</v>
      </c>
      <c r="N64" s="565">
        <v>0</v>
      </c>
      <c r="O64" s="104">
        <f t="shared" si="52"/>
        <v>0</v>
      </c>
      <c r="P64" s="108"/>
      <c r="Q64" s="108"/>
      <c r="R64" s="108"/>
      <c r="S64" s="108"/>
      <c r="T64" s="108"/>
      <c r="U64" s="108"/>
      <c r="V64" s="108"/>
      <c r="W64" s="108"/>
      <c r="X64" s="108"/>
      <c r="Y64" s="108"/>
      <c r="Z64" s="108"/>
      <c r="AA64" s="108"/>
      <c r="AB64" s="108"/>
      <c r="AC64" s="138"/>
    </row>
    <row r="65" spans="1:29" s="90" customFormat="1" x14ac:dyDescent="0.2">
      <c r="A65" s="7"/>
      <c r="B65" s="447" t="s">
        <v>83</v>
      </c>
      <c r="C65" s="425">
        <f>+C66+C69+C76+C79</f>
        <v>0</v>
      </c>
      <c r="D65" s="425">
        <f t="shared" ref="D65:N65" si="97">+D66+D69+D76+D79</f>
        <v>0</v>
      </c>
      <c r="E65" s="425">
        <f t="shared" si="97"/>
        <v>0</v>
      </c>
      <c r="F65" s="425">
        <f t="shared" si="97"/>
        <v>0</v>
      </c>
      <c r="G65" s="425">
        <f t="shared" ref="G65" si="98">+G66+G69+G76+G79</f>
        <v>0</v>
      </c>
      <c r="H65" s="425">
        <f t="shared" ref="H65" si="99">+H66+H69+H76+H79</f>
        <v>0</v>
      </c>
      <c r="I65" s="425">
        <f t="shared" ref="I65" si="100">+I66+I69+I76+I79</f>
        <v>0</v>
      </c>
      <c r="J65" s="425">
        <f t="shared" ref="J65" si="101">+J66+J69+J76+J79</f>
        <v>0</v>
      </c>
      <c r="K65" s="425">
        <f t="shared" ref="K65" si="102">+K66+K69+K76+K79</f>
        <v>0</v>
      </c>
      <c r="L65" s="425">
        <f t="shared" ref="L65" si="103">+L66+L69+L76+L79</f>
        <v>0</v>
      </c>
      <c r="M65" s="425">
        <f t="shared" ref="M65" si="104">+M66+M69+M76+M79</f>
        <v>0</v>
      </c>
      <c r="N65" s="425">
        <f t="shared" si="97"/>
        <v>0</v>
      </c>
      <c r="O65" s="99">
        <f t="shared" si="52"/>
        <v>0</v>
      </c>
      <c r="P65" s="108"/>
      <c r="Q65" s="108"/>
      <c r="R65" s="108"/>
      <c r="S65" s="108"/>
      <c r="T65" s="108"/>
      <c r="U65" s="108"/>
      <c r="V65" s="108"/>
      <c r="W65" s="108"/>
      <c r="X65" s="108"/>
      <c r="Y65" s="108"/>
      <c r="Z65" s="108"/>
      <c r="AA65" s="108"/>
      <c r="AB65" s="108"/>
      <c r="AC65" s="138"/>
    </row>
    <row r="66" spans="1:29" s="90" customFormat="1" x14ac:dyDescent="0.2">
      <c r="A66" s="7"/>
      <c r="B66" s="348" t="s">
        <v>24</v>
      </c>
      <c r="C66" s="565">
        <f>+C67+C68</f>
        <v>0</v>
      </c>
      <c r="D66" s="565">
        <f t="shared" ref="D66:N66" si="105">+D67+D68</f>
        <v>0</v>
      </c>
      <c r="E66" s="565">
        <f t="shared" si="105"/>
        <v>0</v>
      </c>
      <c r="F66" s="565">
        <f t="shared" si="105"/>
        <v>0</v>
      </c>
      <c r="G66" s="565">
        <f t="shared" si="105"/>
        <v>0</v>
      </c>
      <c r="H66" s="565">
        <f t="shared" si="105"/>
        <v>0</v>
      </c>
      <c r="I66" s="565">
        <f t="shared" si="105"/>
        <v>0</v>
      </c>
      <c r="J66" s="565">
        <f t="shared" si="105"/>
        <v>0</v>
      </c>
      <c r="K66" s="565">
        <f t="shared" si="105"/>
        <v>0</v>
      </c>
      <c r="L66" s="565">
        <f t="shared" si="105"/>
        <v>0</v>
      </c>
      <c r="M66" s="565">
        <f t="shared" si="105"/>
        <v>0</v>
      </c>
      <c r="N66" s="565">
        <f t="shared" si="105"/>
        <v>0</v>
      </c>
      <c r="O66" s="100">
        <f t="shared" si="52"/>
        <v>0</v>
      </c>
      <c r="P66" s="108"/>
      <c r="Q66" s="108"/>
      <c r="R66" s="108"/>
      <c r="S66" s="108"/>
      <c r="T66" s="108"/>
      <c r="U66" s="108"/>
      <c r="V66" s="108"/>
      <c r="W66" s="108"/>
      <c r="X66" s="108"/>
      <c r="Y66" s="108"/>
      <c r="Z66" s="108"/>
      <c r="AA66" s="108"/>
      <c r="AB66" s="108"/>
      <c r="AC66" s="138"/>
    </row>
    <row r="67" spans="1:29" s="90" customFormat="1" x14ac:dyDescent="0.2">
      <c r="A67" s="7"/>
      <c r="B67" s="444" t="s">
        <v>260</v>
      </c>
      <c r="C67" s="565">
        <v>0</v>
      </c>
      <c r="D67" s="565">
        <v>0</v>
      </c>
      <c r="E67" s="565">
        <v>0</v>
      </c>
      <c r="F67" s="565">
        <v>0</v>
      </c>
      <c r="G67" s="565">
        <v>0</v>
      </c>
      <c r="H67" s="565">
        <v>0</v>
      </c>
      <c r="I67" s="565">
        <v>0</v>
      </c>
      <c r="J67" s="565">
        <v>0</v>
      </c>
      <c r="K67" s="565">
        <v>0</v>
      </c>
      <c r="L67" s="565">
        <v>0</v>
      </c>
      <c r="M67" s="565">
        <v>0</v>
      </c>
      <c r="N67" s="565">
        <v>0</v>
      </c>
      <c r="O67" s="100">
        <f t="shared" si="52"/>
        <v>0</v>
      </c>
      <c r="P67" s="108"/>
      <c r="Q67" s="108"/>
      <c r="R67" s="108"/>
      <c r="S67" s="108"/>
      <c r="T67" s="108"/>
      <c r="U67" s="108"/>
      <c r="V67" s="108"/>
      <c r="W67" s="108"/>
      <c r="X67" s="108"/>
      <c r="Y67" s="108"/>
      <c r="Z67" s="108"/>
      <c r="AA67" s="108"/>
      <c r="AB67" s="108"/>
      <c r="AC67" s="138"/>
    </row>
    <row r="68" spans="1:29" s="90" customFormat="1" x14ac:dyDescent="0.2">
      <c r="A68" s="7"/>
      <c r="B68" s="444" t="s">
        <v>261</v>
      </c>
      <c r="C68" s="565">
        <v>0</v>
      </c>
      <c r="D68" s="565">
        <v>0</v>
      </c>
      <c r="E68" s="565">
        <v>0</v>
      </c>
      <c r="F68" s="565">
        <v>0</v>
      </c>
      <c r="G68" s="565">
        <v>0</v>
      </c>
      <c r="H68" s="565">
        <v>0</v>
      </c>
      <c r="I68" s="565">
        <v>0</v>
      </c>
      <c r="J68" s="565">
        <v>0</v>
      </c>
      <c r="K68" s="565">
        <v>0</v>
      </c>
      <c r="L68" s="565">
        <v>0</v>
      </c>
      <c r="M68" s="565">
        <v>0</v>
      </c>
      <c r="N68" s="565">
        <v>0</v>
      </c>
      <c r="O68" s="100">
        <f t="shared" si="52"/>
        <v>0</v>
      </c>
      <c r="P68" s="108"/>
      <c r="Q68" s="108"/>
      <c r="R68" s="108"/>
      <c r="S68" s="108"/>
      <c r="T68" s="108"/>
      <c r="U68" s="108"/>
      <c r="V68" s="108"/>
      <c r="W68" s="108"/>
      <c r="X68" s="108"/>
      <c r="Y68" s="108"/>
      <c r="Z68" s="108"/>
      <c r="AA68" s="108"/>
      <c r="AB68" s="108"/>
      <c r="AC68" s="138"/>
    </row>
    <row r="69" spans="1:29" s="90" customFormat="1" x14ac:dyDescent="0.2">
      <c r="A69" s="7"/>
      <c r="B69" s="348" t="s">
        <v>25</v>
      </c>
      <c r="C69" s="565">
        <f>+C70+C73</f>
        <v>0</v>
      </c>
      <c r="D69" s="565">
        <f t="shared" ref="D69:N69" si="106">+D70+D73</f>
        <v>0</v>
      </c>
      <c r="E69" s="565">
        <f t="shared" si="106"/>
        <v>0</v>
      </c>
      <c r="F69" s="565">
        <f t="shared" si="106"/>
        <v>0</v>
      </c>
      <c r="G69" s="565">
        <f t="shared" si="106"/>
        <v>0</v>
      </c>
      <c r="H69" s="565">
        <f t="shared" si="106"/>
        <v>0</v>
      </c>
      <c r="I69" s="565">
        <f t="shared" si="106"/>
        <v>0</v>
      </c>
      <c r="J69" s="565">
        <f t="shared" si="106"/>
        <v>0</v>
      </c>
      <c r="K69" s="565">
        <f t="shared" si="106"/>
        <v>0</v>
      </c>
      <c r="L69" s="565">
        <f t="shared" si="106"/>
        <v>0</v>
      </c>
      <c r="M69" s="565">
        <f t="shared" si="106"/>
        <v>0</v>
      </c>
      <c r="N69" s="565">
        <f t="shared" si="106"/>
        <v>0</v>
      </c>
      <c r="O69" s="100">
        <f t="shared" si="52"/>
        <v>0</v>
      </c>
      <c r="P69" s="108"/>
      <c r="Q69" s="108"/>
      <c r="R69" s="108"/>
      <c r="S69" s="108"/>
      <c r="T69" s="108"/>
      <c r="U69" s="108"/>
      <c r="V69" s="108"/>
      <c r="W69" s="108"/>
      <c r="X69" s="108"/>
      <c r="Y69" s="108"/>
      <c r="Z69" s="108"/>
      <c r="AA69" s="108"/>
      <c r="AB69" s="108"/>
      <c r="AC69" s="138"/>
    </row>
    <row r="70" spans="1:29" s="90" customFormat="1" x14ac:dyDescent="0.2">
      <c r="A70" s="7"/>
      <c r="B70" s="444" t="s">
        <v>260</v>
      </c>
      <c r="C70" s="565">
        <f>+C71+C72</f>
        <v>0</v>
      </c>
      <c r="D70" s="565">
        <f t="shared" ref="D70:N70" si="107">+D71+D72</f>
        <v>0</v>
      </c>
      <c r="E70" s="565">
        <f t="shared" si="107"/>
        <v>0</v>
      </c>
      <c r="F70" s="565">
        <f t="shared" si="107"/>
        <v>0</v>
      </c>
      <c r="G70" s="565">
        <f t="shared" si="107"/>
        <v>0</v>
      </c>
      <c r="H70" s="565">
        <f t="shared" si="107"/>
        <v>0</v>
      </c>
      <c r="I70" s="565">
        <f t="shared" si="107"/>
        <v>0</v>
      </c>
      <c r="J70" s="565">
        <f t="shared" si="107"/>
        <v>0</v>
      </c>
      <c r="K70" s="565">
        <f t="shared" si="107"/>
        <v>0</v>
      </c>
      <c r="L70" s="565">
        <f t="shared" si="107"/>
        <v>0</v>
      </c>
      <c r="M70" s="565">
        <f t="shared" si="107"/>
        <v>0</v>
      </c>
      <c r="N70" s="565">
        <f t="shared" si="107"/>
        <v>0</v>
      </c>
      <c r="O70" s="100">
        <f t="shared" si="52"/>
        <v>0</v>
      </c>
      <c r="P70" s="108"/>
      <c r="Q70" s="108"/>
      <c r="R70" s="108"/>
      <c r="S70" s="108"/>
      <c r="T70" s="108"/>
      <c r="U70" s="108"/>
      <c r="V70" s="108"/>
      <c r="W70" s="108"/>
      <c r="X70" s="108"/>
      <c r="Y70" s="108"/>
      <c r="Z70" s="108"/>
      <c r="AA70" s="108"/>
      <c r="AB70" s="108"/>
      <c r="AC70" s="138"/>
    </row>
    <row r="71" spans="1:29" s="90" customFormat="1" x14ac:dyDescent="0.2">
      <c r="A71" s="7"/>
      <c r="B71" s="445" t="s">
        <v>262</v>
      </c>
      <c r="C71" s="565">
        <v>0</v>
      </c>
      <c r="D71" s="565">
        <v>0</v>
      </c>
      <c r="E71" s="565">
        <v>0</v>
      </c>
      <c r="F71" s="565">
        <v>0</v>
      </c>
      <c r="G71" s="565">
        <v>0</v>
      </c>
      <c r="H71" s="565">
        <v>0</v>
      </c>
      <c r="I71" s="565">
        <v>0</v>
      </c>
      <c r="J71" s="565">
        <v>0</v>
      </c>
      <c r="K71" s="565">
        <v>0</v>
      </c>
      <c r="L71" s="565">
        <v>0</v>
      </c>
      <c r="M71" s="565">
        <v>0</v>
      </c>
      <c r="N71" s="565">
        <v>0</v>
      </c>
      <c r="O71" s="100">
        <f t="shared" si="52"/>
        <v>0</v>
      </c>
      <c r="P71" s="108"/>
      <c r="Q71" s="108"/>
      <c r="R71" s="108"/>
      <c r="S71" s="108"/>
      <c r="T71" s="108"/>
      <c r="U71" s="108"/>
      <c r="V71" s="108"/>
      <c r="W71" s="108"/>
      <c r="X71" s="108"/>
      <c r="Y71" s="108"/>
      <c r="Z71" s="108"/>
      <c r="AA71" s="108"/>
      <c r="AB71" s="108"/>
      <c r="AC71" s="138"/>
    </row>
    <row r="72" spans="1:29" s="90" customFormat="1" x14ac:dyDescent="0.2">
      <c r="A72" s="7"/>
      <c r="B72" s="446" t="s">
        <v>263</v>
      </c>
      <c r="C72" s="565">
        <v>0</v>
      </c>
      <c r="D72" s="565">
        <v>0</v>
      </c>
      <c r="E72" s="565">
        <v>0</v>
      </c>
      <c r="F72" s="565">
        <v>0</v>
      </c>
      <c r="G72" s="565">
        <v>0</v>
      </c>
      <c r="H72" s="565">
        <v>0</v>
      </c>
      <c r="I72" s="565">
        <v>0</v>
      </c>
      <c r="J72" s="565">
        <v>0</v>
      </c>
      <c r="K72" s="565">
        <v>0</v>
      </c>
      <c r="L72" s="565">
        <v>0</v>
      </c>
      <c r="M72" s="565">
        <v>0</v>
      </c>
      <c r="N72" s="565">
        <v>0</v>
      </c>
      <c r="O72" s="100">
        <f t="shared" si="52"/>
        <v>0</v>
      </c>
      <c r="P72" s="108"/>
      <c r="Q72" s="108"/>
      <c r="R72" s="108"/>
      <c r="S72" s="108"/>
      <c r="T72" s="108"/>
      <c r="U72" s="108"/>
      <c r="V72" s="108"/>
      <c r="W72" s="108"/>
      <c r="X72" s="108"/>
      <c r="Y72" s="108"/>
      <c r="Z72" s="108"/>
      <c r="AA72" s="108"/>
      <c r="AB72" s="108"/>
      <c r="AC72" s="138"/>
    </row>
    <row r="73" spans="1:29" s="90" customFormat="1" x14ac:dyDescent="0.2">
      <c r="A73" s="7"/>
      <c r="B73" s="444" t="s">
        <v>261</v>
      </c>
      <c r="C73" s="565">
        <f>+C74+C75</f>
        <v>0</v>
      </c>
      <c r="D73" s="565">
        <f t="shared" ref="D73:N73" si="108">+D74+D75</f>
        <v>0</v>
      </c>
      <c r="E73" s="565">
        <f t="shared" si="108"/>
        <v>0</v>
      </c>
      <c r="F73" s="565">
        <f t="shared" si="108"/>
        <v>0</v>
      </c>
      <c r="G73" s="565">
        <f t="shared" si="108"/>
        <v>0</v>
      </c>
      <c r="H73" s="565">
        <f t="shared" si="108"/>
        <v>0</v>
      </c>
      <c r="I73" s="565">
        <f t="shared" si="108"/>
        <v>0</v>
      </c>
      <c r="J73" s="565">
        <f t="shared" si="108"/>
        <v>0</v>
      </c>
      <c r="K73" s="565">
        <f t="shared" si="108"/>
        <v>0</v>
      </c>
      <c r="L73" s="565">
        <f t="shared" si="108"/>
        <v>0</v>
      </c>
      <c r="M73" s="565">
        <f t="shared" si="108"/>
        <v>0</v>
      </c>
      <c r="N73" s="565">
        <f t="shared" si="108"/>
        <v>0</v>
      </c>
      <c r="O73" s="100">
        <f t="shared" si="52"/>
        <v>0</v>
      </c>
      <c r="P73" s="108"/>
      <c r="Q73" s="108"/>
      <c r="R73" s="108"/>
      <c r="S73" s="108"/>
      <c r="T73" s="108"/>
      <c r="U73" s="108"/>
      <c r="V73" s="108"/>
      <c r="W73" s="108"/>
      <c r="X73" s="108"/>
      <c r="Y73" s="108"/>
      <c r="Z73" s="108"/>
      <c r="AA73" s="108"/>
      <c r="AB73" s="108"/>
      <c r="AC73" s="138"/>
    </row>
    <row r="74" spans="1:29" s="90" customFormat="1" x14ac:dyDescent="0.2">
      <c r="A74" s="7"/>
      <c r="B74" s="445" t="s">
        <v>262</v>
      </c>
      <c r="C74" s="565">
        <v>0</v>
      </c>
      <c r="D74" s="565">
        <v>0</v>
      </c>
      <c r="E74" s="565">
        <v>0</v>
      </c>
      <c r="F74" s="565">
        <v>0</v>
      </c>
      <c r="G74" s="565">
        <v>0</v>
      </c>
      <c r="H74" s="565">
        <v>0</v>
      </c>
      <c r="I74" s="565">
        <v>0</v>
      </c>
      <c r="J74" s="565">
        <v>0</v>
      </c>
      <c r="K74" s="565">
        <v>0</v>
      </c>
      <c r="L74" s="565">
        <v>0</v>
      </c>
      <c r="M74" s="565">
        <v>0</v>
      </c>
      <c r="N74" s="565">
        <v>0</v>
      </c>
      <c r="O74" s="100">
        <f t="shared" si="52"/>
        <v>0</v>
      </c>
      <c r="P74" s="108"/>
      <c r="Q74" s="108"/>
      <c r="R74" s="108"/>
      <c r="S74" s="108"/>
      <c r="T74" s="108"/>
      <c r="U74" s="108"/>
      <c r="V74" s="108"/>
      <c r="W74" s="108"/>
      <c r="X74" s="108"/>
      <c r="Y74" s="108"/>
      <c r="Z74" s="108"/>
      <c r="AA74" s="108"/>
      <c r="AB74" s="108"/>
      <c r="AC74" s="138"/>
    </row>
    <row r="75" spans="1:29" s="90" customFormat="1" x14ac:dyDescent="0.2">
      <c r="A75" s="7"/>
      <c r="B75" s="446" t="s">
        <v>263</v>
      </c>
      <c r="C75" s="565">
        <v>0</v>
      </c>
      <c r="D75" s="565">
        <v>0</v>
      </c>
      <c r="E75" s="565">
        <v>0</v>
      </c>
      <c r="F75" s="565">
        <v>0</v>
      </c>
      <c r="G75" s="565">
        <v>0</v>
      </c>
      <c r="H75" s="565">
        <v>0</v>
      </c>
      <c r="I75" s="565">
        <v>0</v>
      </c>
      <c r="J75" s="565">
        <v>0</v>
      </c>
      <c r="K75" s="565">
        <v>0</v>
      </c>
      <c r="L75" s="565">
        <v>0</v>
      </c>
      <c r="M75" s="565">
        <v>0</v>
      </c>
      <c r="N75" s="565">
        <v>0</v>
      </c>
      <c r="O75" s="100">
        <f t="shared" si="52"/>
        <v>0</v>
      </c>
      <c r="P75" s="108"/>
      <c r="Q75" s="108"/>
      <c r="R75" s="108"/>
      <c r="S75" s="108"/>
      <c r="T75" s="108"/>
      <c r="U75" s="108"/>
      <c r="V75" s="108"/>
      <c r="W75" s="108"/>
      <c r="X75" s="108"/>
      <c r="Y75" s="108"/>
      <c r="Z75" s="108"/>
      <c r="AA75" s="108"/>
      <c r="AB75" s="108"/>
      <c r="AC75" s="138"/>
    </row>
    <row r="76" spans="1:29" s="90" customFormat="1" x14ac:dyDescent="0.2">
      <c r="A76" s="7"/>
      <c r="B76" s="348" t="s">
        <v>26</v>
      </c>
      <c r="C76" s="565">
        <f>+C77+C78</f>
        <v>0</v>
      </c>
      <c r="D76" s="565">
        <f t="shared" ref="D76:N76" si="109">+D77+D78</f>
        <v>0</v>
      </c>
      <c r="E76" s="565">
        <f t="shared" si="109"/>
        <v>0</v>
      </c>
      <c r="F76" s="565">
        <f t="shared" si="109"/>
        <v>0</v>
      </c>
      <c r="G76" s="565">
        <f t="shared" si="109"/>
        <v>0</v>
      </c>
      <c r="H76" s="565">
        <f t="shared" si="109"/>
        <v>0</v>
      </c>
      <c r="I76" s="565">
        <f t="shared" si="109"/>
        <v>0</v>
      </c>
      <c r="J76" s="565">
        <f t="shared" si="109"/>
        <v>0</v>
      </c>
      <c r="K76" s="565">
        <f t="shared" si="109"/>
        <v>0</v>
      </c>
      <c r="L76" s="565">
        <f t="shared" si="109"/>
        <v>0</v>
      </c>
      <c r="M76" s="565">
        <f t="shared" si="109"/>
        <v>0</v>
      </c>
      <c r="N76" s="565">
        <f t="shared" si="109"/>
        <v>0</v>
      </c>
      <c r="O76" s="100">
        <f t="shared" si="52"/>
        <v>0</v>
      </c>
      <c r="P76" s="108"/>
      <c r="Q76" s="108"/>
      <c r="R76" s="108"/>
      <c r="S76" s="108"/>
      <c r="T76" s="108"/>
      <c r="U76" s="108"/>
      <c r="V76" s="108"/>
      <c r="W76" s="108"/>
      <c r="X76" s="108"/>
      <c r="Y76" s="108"/>
      <c r="Z76" s="108"/>
      <c r="AA76" s="108"/>
      <c r="AB76" s="108"/>
      <c r="AC76" s="138"/>
    </row>
    <row r="77" spans="1:29" s="90" customFormat="1" x14ac:dyDescent="0.2">
      <c r="A77" s="7"/>
      <c r="B77" s="444" t="s">
        <v>260</v>
      </c>
      <c r="C77" s="565">
        <v>0</v>
      </c>
      <c r="D77" s="565">
        <v>0</v>
      </c>
      <c r="E77" s="565">
        <v>0</v>
      </c>
      <c r="F77" s="565">
        <v>0</v>
      </c>
      <c r="G77" s="565">
        <v>0</v>
      </c>
      <c r="H77" s="565">
        <v>0</v>
      </c>
      <c r="I77" s="565">
        <v>0</v>
      </c>
      <c r="J77" s="565">
        <v>0</v>
      </c>
      <c r="K77" s="565">
        <v>0</v>
      </c>
      <c r="L77" s="565">
        <v>0</v>
      </c>
      <c r="M77" s="565">
        <v>0</v>
      </c>
      <c r="N77" s="565">
        <v>0</v>
      </c>
      <c r="O77" s="100">
        <f t="shared" si="52"/>
        <v>0</v>
      </c>
      <c r="P77" s="108"/>
      <c r="Q77" s="108"/>
      <c r="R77" s="108"/>
      <c r="S77" s="108"/>
      <c r="T77" s="108"/>
      <c r="U77" s="108"/>
      <c r="V77" s="108"/>
      <c r="W77" s="108"/>
      <c r="X77" s="108"/>
      <c r="Y77" s="108"/>
      <c r="Z77" s="108"/>
      <c r="AA77" s="108"/>
      <c r="AB77" s="108"/>
      <c r="AC77" s="138"/>
    </row>
    <row r="78" spans="1:29" s="90" customFormat="1" x14ac:dyDescent="0.2">
      <c r="A78" s="7"/>
      <c r="B78" s="444" t="s">
        <v>261</v>
      </c>
      <c r="C78" s="565">
        <v>0</v>
      </c>
      <c r="D78" s="565">
        <v>0</v>
      </c>
      <c r="E78" s="565">
        <v>0</v>
      </c>
      <c r="F78" s="565">
        <v>0</v>
      </c>
      <c r="G78" s="565">
        <v>0</v>
      </c>
      <c r="H78" s="565">
        <v>0</v>
      </c>
      <c r="I78" s="565">
        <v>0</v>
      </c>
      <c r="J78" s="565">
        <v>0</v>
      </c>
      <c r="K78" s="565">
        <v>0</v>
      </c>
      <c r="L78" s="565">
        <v>0</v>
      </c>
      <c r="M78" s="565">
        <v>0</v>
      </c>
      <c r="N78" s="565">
        <v>0</v>
      </c>
      <c r="O78" s="100">
        <f t="shared" si="52"/>
        <v>0</v>
      </c>
      <c r="P78" s="108"/>
      <c r="Q78" s="108"/>
      <c r="R78" s="108"/>
      <c r="S78" s="108"/>
      <c r="T78" s="108"/>
      <c r="U78" s="108"/>
      <c r="V78" s="108"/>
      <c r="W78" s="108"/>
      <c r="X78" s="108"/>
      <c r="Y78" s="108"/>
      <c r="Z78" s="108"/>
      <c r="AA78" s="108"/>
      <c r="AB78" s="108"/>
      <c r="AC78" s="138"/>
    </row>
    <row r="79" spans="1:29" s="90" customFormat="1" x14ac:dyDescent="0.2">
      <c r="A79" s="7"/>
      <c r="B79" s="348" t="s">
        <v>27</v>
      </c>
      <c r="C79" s="565">
        <f>+C80+C81</f>
        <v>0</v>
      </c>
      <c r="D79" s="565">
        <f t="shared" ref="D79:N79" si="110">+D80+D81</f>
        <v>0</v>
      </c>
      <c r="E79" s="565">
        <f t="shared" si="110"/>
        <v>0</v>
      </c>
      <c r="F79" s="565">
        <f t="shared" si="110"/>
        <v>0</v>
      </c>
      <c r="G79" s="565">
        <f t="shared" si="110"/>
        <v>0</v>
      </c>
      <c r="H79" s="565">
        <f t="shared" si="110"/>
        <v>0</v>
      </c>
      <c r="I79" s="565">
        <f t="shared" si="110"/>
        <v>0</v>
      </c>
      <c r="J79" s="565">
        <f t="shared" si="110"/>
        <v>0</v>
      </c>
      <c r="K79" s="565">
        <f t="shared" si="110"/>
        <v>0</v>
      </c>
      <c r="L79" s="565">
        <f t="shared" si="110"/>
        <v>0</v>
      </c>
      <c r="M79" s="565">
        <f t="shared" si="110"/>
        <v>0</v>
      </c>
      <c r="N79" s="565">
        <f t="shared" si="110"/>
        <v>0</v>
      </c>
      <c r="O79" s="100">
        <f t="shared" si="52"/>
        <v>0</v>
      </c>
      <c r="P79" s="108"/>
      <c r="Q79" s="108"/>
      <c r="R79" s="108"/>
      <c r="S79" s="108"/>
      <c r="T79" s="108"/>
      <c r="U79" s="108"/>
      <c r="V79" s="108"/>
      <c r="W79" s="108"/>
      <c r="X79" s="108"/>
      <c r="Y79" s="108"/>
      <c r="Z79" s="108"/>
      <c r="AA79" s="108"/>
      <c r="AB79" s="108"/>
      <c r="AC79" s="138"/>
    </row>
    <row r="80" spans="1:29" s="90" customFormat="1" x14ac:dyDescent="0.2">
      <c r="A80" s="7"/>
      <c r="B80" s="444" t="s">
        <v>260</v>
      </c>
      <c r="C80" s="565">
        <v>0</v>
      </c>
      <c r="D80" s="565">
        <v>0</v>
      </c>
      <c r="E80" s="565">
        <v>0</v>
      </c>
      <c r="F80" s="565">
        <v>0</v>
      </c>
      <c r="G80" s="565">
        <v>0</v>
      </c>
      <c r="H80" s="565">
        <v>0</v>
      </c>
      <c r="I80" s="565">
        <v>0</v>
      </c>
      <c r="J80" s="565">
        <v>0</v>
      </c>
      <c r="K80" s="565">
        <v>0</v>
      </c>
      <c r="L80" s="565">
        <v>0</v>
      </c>
      <c r="M80" s="565">
        <v>0</v>
      </c>
      <c r="N80" s="565">
        <v>0</v>
      </c>
      <c r="O80" s="100">
        <f t="shared" si="52"/>
        <v>0</v>
      </c>
      <c r="P80" s="108"/>
      <c r="Q80" s="108"/>
      <c r="R80" s="108"/>
      <c r="S80" s="108"/>
      <c r="T80" s="108"/>
      <c r="U80" s="108"/>
      <c r="V80" s="108"/>
      <c r="W80" s="108"/>
      <c r="X80" s="108"/>
      <c r="Y80" s="108"/>
      <c r="Z80" s="108"/>
      <c r="AA80" s="108"/>
      <c r="AB80" s="108"/>
      <c r="AC80" s="138"/>
    </row>
    <row r="81" spans="1:29" s="90" customFormat="1" x14ac:dyDescent="0.2">
      <c r="A81" s="7"/>
      <c r="B81" s="444" t="s">
        <v>261</v>
      </c>
      <c r="C81" s="565">
        <v>0</v>
      </c>
      <c r="D81" s="565">
        <v>0</v>
      </c>
      <c r="E81" s="565">
        <v>0</v>
      </c>
      <c r="F81" s="565">
        <v>0</v>
      </c>
      <c r="G81" s="565">
        <v>0</v>
      </c>
      <c r="H81" s="565">
        <v>0</v>
      </c>
      <c r="I81" s="565">
        <v>0</v>
      </c>
      <c r="J81" s="565">
        <v>0</v>
      </c>
      <c r="K81" s="565">
        <v>0</v>
      </c>
      <c r="L81" s="565">
        <v>0</v>
      </c>
      <c r="M81" s="565">
        <v>0</v>
      </c>
      <c r="N81" s="565">
        <v>0</v>
      </c>
      <c r="O81" s="100">
        <f t="shared" si="52"/>
        <v>0</v>
      </c>
      <c r="P81" s="108"/>
      <c r="Q81" s="108"/>
      <c r="R81" s="108"/>
      <c r="S81" s="108"/>
      <c r="T81" s="108"/>
      <c r="U81" s="108"/>
      <c r="V81" s="108"/>
      <c r="W81" s="108"/>
      <c r="X81" s="108"/>
      <c r="Y81" s="108"/>
      <c r="Z81" s="108"/>
      <c r="AA81" s="108"/>
      <c r="AB81" s="108"/>
      <c r="AC81" s="138"/>
    </row>
    <row r="82" spans="1:29" s="90" customFormat="1" x14ac:dyDescent="0.2">
      <c r="A82" s="7"/>
      <c r="B82" s="450" t="s">
        <v>28</v>
      </c>
      <c r="C82" s="450">
        <v>0</v>
      </c>
      <c r="D82" s="450">
        <v>0</v>
      </c>
      <c r="E82" s="450">
        <v>0</v>
      </c>
      <c r="F82" s="450">
        <v>0</v>
      </c>
      <c r="G82" s="450">
        <v>0</v>
      </c>
      <c r="H82" s="450">
        <v>0</v>
      </c>
      <c r="I82" s="450">
        <v>0</v>
      </c>
      <c r="J82" s="450">
        <v>0</v>
      </c>
      <c r="K82" s="450">
        <v>0</v>
      </c>
      <c r="L82" s="450">
        <v>0</v>
      </c>
      <c r="M82" s="450">
        <v>0</v>
      </c>
      <c r="N82" s="450">
        <v>0</v>
      </c>
      <c r="O82" s="99">
        <f t="shared" si="52"/>
        <v>0</v>
      </c>
      <c r="P82" s="108"/>
      <c r="Q82" s="108"/>
      <c r="R82" s="108"/>
      <c r="S82" s="108"/>
      <c r="T82" s="108"/>
      <c r="U82" s="108"/>
      <c r="V82" s="108"/>
      <c r="W82" s="108"/>
      <c r="X82" s="108"/>
      <c r="Y82" s="108"/>
      <c r="Z82" s="108"/>
      <c r="AA82" s="108"/>
      <c r="AB82" s="108"/>
      <c r="AC82" s="138"/>
    </row>
    <row r="83" spans="1:29" s="90" customFormat="1" x14ac:dyDescent="0.2">
      <c r="A83" s="7"/>
      <c r="B83" s="425" t="s">
        <v>610</v>
      </c>
      <c r="C83" s="114">
        <v>0</v>
      </c>
      <c r="D83" s="114">
        <v>0</v>
      </c>
      <c r="E83" s="114">
        <v>0</v>
      </c>
      <c r="F83" s="114">
        <v>0</v>
      </c>
      <c r="G83" s="114">
        <v>0</v>
      </c>
      <c r="H83" s="114">
        <v>0</v>
      </c>
      <c r="I83" s="114">
        <v>0</v>
      </c>
      <c r="J83" s="114">
        <v>0</v>
      </c>
      <c r="K83" s="114">
        <v>0</v>
      </c>
      <c r="L83" s="114">
        <v>0</v>
      </c>
      <c r="M83" s="114">
        <v>0</v>
      </c>
      <c r="N83" s="114">
        <v>0</v>
      </c>
      <c r="O83" s="99">
        <f t="shared" si="52"/>
        <v>0</v>
      </c>
      <c r="P83" s="108"/>
      <c r="Q83" s="108"/>
      <c r="R83" s="108"/>
      <c r="S83" s="108"/>
      <c r="T83" s="108"/>
      <c r="U83" s="108"/>
      <c r="V83" s="108"/>
      <c r="W83" s="108"/>
      <c r="X83" s="108"/>
      <c r="Y83" s="108"/>
      <c r="Z83" s="108"/>
      <c r="AA83" s="108"/>
      <c r="AB83" s="108"/>
      <c r="AC83" s="138"/>
    </row>
    <row r="84" spans="1:29" s="90" customFormat="1" x14ac:dyDescent="0.2">
      <c r="A84" s="7"/>
      <c r="B84" s="450" t="s">
        <v>480</v>
      </c>
      <c r="C84" s="114">
        <v>0</v>
      </c>
      <c r="D84" s="114">
        <v>0</v>
      </c>
      <c r="E84" s="114">
        <v>0</v>
      </c>
      <c r="F84" s="114">
        <v>2750</v>
      </c>
      <c r="G84" s="114">
        <v>0</v>
      </c>
      <c r="H84" s="114">
        <v>0</v>
      </c>
      <c r="I84" s="114">
        <v>0</v>
      </c>
      <c r="J84" s="114">
        <v>0</v>
      </c>
      <c r="K84" s="114">
        <v>0</v>
      </c>
      <c r="L84" s="114">
        <v>0</v>
      </c>
      <c r="M84" s="114">
        <v>0</v>
      </c>
      <c r="N84" s="114">
        <v>0</v>
      </c>
      <c r="O84" s="99">
        <f t="shared" si="52"/>
        <v>2750</v>
      </c>
      <c r="P84" s="108"/>
      <c r="Q84" s="108"/>
      <c r="R84" s="108"/>
      <c r="S84" s="108"/>
      <c r="T84" s="108"/>
      <c r="U84" s="108"/>
      <c r="V84" s="108"/>
      <c r="W84" s="108"/>
      <c r="X84" s="108"/>
      <c r="Y84" s="108"/>
      <c r="Z84" s="108"/>
      <c r="AA84" s="108"/>
      <c r="AB84" s="108"/>
      <c r="AC84" s="138"/>
    </row>
    <row r="85" spans="1:29" s="90" customFormat="1" x14ac:dyDescent="0.2">
      <c r="A85" s="7"/>
      <c r="B85" s="425" t="s">
        <v>489</v>
      </c>
      <c r="C85" s="114">
        <v>0</v>
      </c>
      <c r="D85" s="114">
        <v>0</v>
      </c>
      <c r="E85" s="114">
        <v>0</v>
      </c>
      <c r="F85" s="114">
        <v>0</v>
      </c>
      <c r="G85" s="114">
        <v>0</v>
      </c>
      <c r="H85" s="114">
        <v>0</v>
      </c>
      <c r="I85" s="114">
        <v>0</v>
      </c>
      <c r="J85" s="114">
        <v>0</v>
      </c>
      <c r="K85" s="114">
        <v>0</v>
      </c>
      <c r="L85" s="114">
        <v>0</v>
      </c>
      <c r="M85" s="114">
        <v>0</v>
      </c>
      <c r="N85" s="114">
        <v>0</v>
      </c>
      <c r="O85" s="99">
        <f t="shared" si="52"/>
        <v>0</v>
      </c>
      <c r="P85" s="108"/>
      <c r="Q85" s="108"/>
      <c r="R85" s="108"/>
      <c r="S85" s="108"/>
      <c r="T85" s="108"/>
      <c r="U85" s="108"/>
      <c r="V85" s="108"/>
      <c r="W85" s="108"/>
      <c r="X85" s="108"/>
      <c r="Y85" s="108"/>
      <c r="Z85" s="108"/>
      <c r="AA85" s="108"/>
      <c r="AB85" s="108"/>
      <c r="AC85" s="138"/>
    </row>
    <row r="86" spans="1:29" s="90" customFormat="1" x14ac:dyDescent="0.2">
      <c r="A86" s="7"/>
      <c r="B86" s="425" t="s">
        <v>481</v>
      </c>
      <c r="C86" s="114">
        <v>0</v>
      </c>
      <c r="D86" s="114">
        <v>0</v>
      </c>
      <c r="E86" s="114">
        <v>0</v>
      </c>
      <c r="F86" s="114">
        <v>0</v>
      </c>
      <c r="G86" s="114">
        <v>0</v>
      </c>
      <c r="H86" s="114">
        <v>0</v>
      </c>
      <c r="I86" s="114">
        <v>0</v>
      </c>
      <c r="J86" s="114">
        <v>0</v>
      </c>
      <c r="K86" s="114">
        <v>0</v>
      </c>
      <c r="L86" s="114">
        <v>0</v>
      </c>
      <c r="M86" s="114">
        <v>0</v>
      </c>
      <c r="N86" s="114">
        <v>0</v>
      </c>
      <c r="O86" s="99">
        <f t="shared" si="52"/>
        <v>0</v>
      </c>
      <c r="P86" s="108"/>
      <c r="Q86" s="108"/>
      <c r="R86" s="108"/>
      <c r="S86" s="108"/>
      <c r="T86" s="108"/>
      <c r="U86" s="108"/>
      <c r="V86" s="108"/>
      <c r="W86" s="108"/>
      <c r="X86" s="108"/>
      <c r="Y86" s="108"/>
      <c r="Z86" s="108"/>
      <c r="AA86" s="108"/>
      <c r="AB86" s="108"/>
      <c r="AC86" s="138"/>
    </row>
    <row r="87" spans="1:29" s="90" customFormat="1" x14ac:dyDescent="0.2">
      <c r="A87" s="7"/>
      <c r="B87" s="425" t="s">
        <v>611</v>
      </c>
      <c r="C87" s="114">
        <v>0</v>
      </c>
      <c r="D87" s="114">
        <v>0</v>
      </c>
      <c r="E87" s="114">
        <v>0</v>
      </c>
      <c r="F87" s="114">
        <v>0</v>
      </c>
      <c r="G87" s="114">
        <v>0</v>
      </c>
      <c r="H87" s="114">
        <v>0</v>
      </c>
      <c r="I87" s="114">
        <v>0</v>
      </c>
      <c r="J87" s="114">
        <v>0</v>
      </c>
      <c r="K87" s="114">
        <v>0</v>
      </c>
      <c r="L87" s="114">
        <v>0</v>
      </c>
      <c r="M87" s="114">
        <v>0</v>
      </c>
      <c r="N87" s="114">
        <v>0</v>
      </c>
      <c r="O87" s="99">
        <f t="shared" si="52"/>
        <v>0</v>
      </c>
      <c r="P87" s="108"/>
      <c r="Q87" s="108"/>
      <c r="R87" s="108"/>
      <c r="S87" s="108"/>
      <c r="T87" s="108"/>
      <c r="U87" s="108"/>
      <c r="V87" s="108"/>
      <c r="W87" s="108"/>
      <c r="X87" s="108"/>
      <c r="Y87" s="108"/>
      <c r="Z87" s="108"/>
      <c r="AA87" s="108"/>
      <c r="AB87" s="108"/>
      <c r="AC87" s="138"/>
    </row>
    <row r="88" spans="1:29" s="90" customFormat="1" x14ac:dyDescent="0.2">
      <c r="A88" s="7"/>
      <c r="B88" s="425" t="s">
        <v>491</v>
      </c>
      <c r="C88" s="114">
        <v>0</v>
      </c>
      <c r="D88" s="114">
        <v>0</v>
      </c>
      <c r="E88" s="114">
        <v>0</v>
      </c>
      <c r="F88" s="114">
        <v>0</v>
      </c>
      <c r="G88" s="114">
        <v>0</v>
      </c>
      <c r="H88" s="114">
        <v>0</v>
      </c>
      <c r="I88" s="114">
        <v>0</v>
      </c>
      <c r="J88" s="114">
        <v>0</v>
      </c>
      <c r="K88" s="114">
        <v>0</v>
      </c>
      <c r="L88" s="114">
        <v>0</v>
      </c>
      <c r="M88" s="114">
        <v>0</v>
      </c>
      <c r="N88" s="114">
        <v>0</v>
      </c>
      <c r="O88" s="99">
        <f t="shared" si="52"/>
        <v>0</v>
      </c>
      <c r="P88" s="108"/>
      <c r="Q88" s="108"/>
      <c r="R88" s="108"/>
      <c r="S88" s="108"/>
      <c r="T88" s="108"/>
      <c r="U88" s="108"/>
      <c r="V88" s="108"/>
      <c r="W88" s="108"/>
      <c r="X88" s="108"/>
      <c r="Y88" s="108"/>
      <c r="Z88" s="108"/>
      <c r="AA88" s="108"/>
      <c r="AB88" s="108"/>
      <c r="AC88" s="138"/>
    </row>
    <row r="89" spans="1:29" s="90" customFormat="1" x14ac:dyDescent="0.2">
      <c r="A89" s="7"/>
      <c r="B89" s="425" t="s">
        <v>647</v>
      </c>
      <c r="C89" s="114">
        <v>0</v>
      </c>
      <c r="D89" s="114">
        <v>0</v>
      </c>
      <c r="E89" s="114">
        <v>0</v>
      </c>
      <c r="F89" s="114">
        <v>0</v>
      </c>
      <c r="G89" s="114">
        <v>0</v>
      </c>
      <c r="H89" s="114">
        <v>0</v>
      </c>
      <c r="I89" s="114">
        <v>0</v>
      </c>
      <c r="J89" s="114">
        <v>0</v>
      </c>
      <c r="K89" s="114">
        <v>0</v>
      </c>
      <c r="L89" s="114">
        <v>0</v>
      </c>
      <c r="M89" s="114">
        <v>0</v>
      </c>
      <c r="N89" s="114">
        <v>0</v>
      </c>
      <c r="O89" s="99">
        <f t="shared" si="52"/>
        <v>0</v>
      </c>
      <c r="P89" s="108"/>
      <c r="Q89" s="108"/>
      <c r="R89" s="108"/>
      <c r="S89" s="108"/>
      <c r="T89" s="108"/>
      <c r="U89" s="108"/>
      <c r="V89" s="108"/>
      <c r="W89" s="108"/>
      <c r="X89" s="108"/>
      <c r="Y89" s="108"/>
      <c r="Z89" s="108"/>
      <c r="AA89" s="108"/>
      <c r="AB89" s="108"/>
      <c r="AC89" s="138"/>
    </row>
    <row r="90" spans="1:29" s="90" customFormat="1" x14ac:dyDescent="0.2">
      <c r="A90" s="7"/>
      <c r="B90" s="450" t="s">
        <v>482</v>
      </c>
      <c r="C90" s="114">
        <v>0</v>
      </c>
      <c r="D90" s="114">
        <v>0</v>
      </c>
      <c r="E90" s="114">
        <v>0</v>
      </c>
      <c r="F90" s="114">
        <v>0</v>
      </c>
      <c r="G90" s="114">
        <v>0</v>
      </c>
      <c r="H90" s="114">
        <v>0</v>
      </c>
      <c r="I90" s="114">
        <v>0</v>
      </c>
      <c r="J90" s="114">
        <v>0</v>
      </c>
      <c r="K90" s="114">
        <v>0</v>
      </c>
      <c r="L90" s="114">
        <v>0</v>
      </c>
      <c r="M90" s="114">
        <v>0</v>
      </c>
      <c r="N90" s="114">
        <v>0</v>
      </c>
      <c r="O90" s="99">
        <f t="shared" si="52"/>
        <v>0</v>
      </c>
      <c r="P90" s="108"/>
      <c r="Q90" s="108"/>
      <c r="R90" s="108"/>
      <c r="S90" s="108"/>
      <c r="T90" s="108"/>
      <c r="U90" s="108"/>
      <c r="V90" s="108"/>
      <c r="W90" s="108"/>
      <c r="X90" s="108"/>
      <c r="Y90" s="108"/>
      <c r="Z90" s="108"/>
      <c r="AA90" s="108"/>
      <c r="AB90" s="108"/>
      <c r="AC90" s="138"/>
    </row>
    <row r="91" spans="1:29" s="90" customFormat="1" x14ac:dyDescent="0.2">
      <c r="A91" s="7"/>
      <c r="B91" s="425" t="s">
        <v>483</v>
      </c>
      <c r="C91" s="114">
        <v>0</v>
      </c>
      <c r="D91" s="114">
        <v>0</v>
      </c>
      <c r="E91" s="114">
        <v>0</v>
      </c>
      <c r="F91" s="114">
        <v>0</v>
      </c>
      <c r="G91" s="114">
        <v>0</v>
      </c>
      <c r="H91" s="114">
        <v>0</v>
      </c>
      <c r="I91" s="114">
        <v>0</v>
      </c>
      <c r="J91" s="114">
        <v>0</v>
      </c>
      <c r="K91" s="114">
        <v>0</v>
      </c>
      <c r="L91" s="114">
        <v>0</v>
      </c>
      <c r="M91" s="114">
        <v>0</v>
      </c>
      <c r="N91" s="114">
        <v>0</v>
      </c>
      <c r="O91" s="99">
        <f t="shared" si="52"/>
        <v>0</v>
      </c>
      <c r="P91" s="108"/>
      <c r="Q91" s="108"/>
      <c r="R91" s="108"/>
      <c r="S91" s="108"/>
      <c r="T91" s="108"/>
      <c r="U91" s="108"/>
      <c r="V91" s="108"/>
      <c r="W91" s="108"/>
      <c r="X91" s="108"/>
      <c r="Y91" s="108"/>
      <c r="Z91" s="108"/>
      <c r="AA91" s="108"/>
      <c r="AB91" s="108"/>
      <c r="AC91" s="138"/>
    </row>
    <row r="92" spans="1:29" s="90" customFormat="1" x14ac:dyDescent="0.2">
      <c r="A92" s="7"/>
      <c r="B92" s="450" t="s">
        <v>710</v>
      </c>
      <c r="C92" s="114">
        <v>0</v>
      </c>
      <c r="D92" s="114">
        <v>0</v>
      </c>
      <c r="E92" s="114">
        <v>0</v>
      </c>
      <c r="F92" s="114">
        <v>0</v>
      </c>
      <c r="G92" s="114">
        <v>0</v>
      </c>
      <c r="H92" s="114">
        <v>0</v>
      </c>
      <c r="I92" s="114">
        <v>0</v>
      </c>
      <c r="J92" s="114">
        <v>0</v>
      </c>
      <c r="K92" s="114">
        <v>0</v>
      </c>
      <c r="L92" s="114">
        <v>0</v>
      </c>
      <c r="M92" s="114">
        <v>0</v>
      </c>
      <c r="N92" s="114">
        <v>0</v>
      </c>
      <c r="O92" s="99">
        <f t="shared" si="52"/>
        <v>0</v>
      </c>
      <c r="P92" s="108"/>
      <c r="Q92" s="108"/>
      <c r="R92" s="108"/>
      <c r="S92" s="108"/>
      <c r="T92" s="108"/>
      <c r="U92" s="108"/>
      <c r="V92" s="108"/>
      <c r="W92" s="108"/>
      <c r="X92" s="108"/>
      <c r="Y92" s="108"/>
      <c r="Z92" s="108"/>
      <c r="AA92" s="108"/>
      <c r="AB92" s="108"/>
      <c r="AC92" s="138"/>
    </row>
    <row r="93" spans="1:29" s="90" customFormat="1" x14ac:dyDescent="0.2">
      <c r="A93" s="7"/>
      <c r="B93" s="425" t="s">
        <v>593</v>
      </c>
      <c r="C93" s="114">
        <v>0</v>
      </c>
      <c r="D93" s="114">
        <v>0</v>
      </c>
      <c r="E93" s="114">
        <v>0</v>
      </c>
      <c r="F93" s="114">
        <v>0</v>
      </c>
      <c r="G93" s="114">
        <v>0</v>
      </c>
      <c r="H93" s="114">
        <v>0</v>
      </c>
      <c r="I93" s="114">
        <v>0</v>
      </c>
      <c r="J93" s="114">
        <v>0</v>
      </c>
      <c r="K93" s="114">
        <v>0</v>
      </c>
      <c r="L93" s="114">
        <v>0</v>
      </c>
      <c r="M93" s="114">
        <v>0</v>
      </c>
      <c r="N93" s="114">
        <v>0</v>
      </c>
      <c r="O93" s="99">
        <f t="shared" si="52"/>
        <v>0</v>
      </c>
      <c r="P93" s="108"/>
      <c r="Q93" s="108"/>
      <c r="R93" s="108"/>
      <c r="S93" s="108"/>
      <c r="T93" s="108"/>
      <c r="U93" s="108"/>
      <c r="V93" s="108"/>
      <c r="W93" s="108"/>
      <c r="X93" s="108"/>
      <c r="Y93" s="108"/>
      <c r="Z93" s="108"/>
      <c r="AA93" s="108"/>
      <c r="AB93" s="108"/>
      <c r="AC93" s="138"/>
    </row>
    <row r="94" spans="1:29" s="90" customFormat="1" x14ac:dyDescent="0.2">
      <c r="A94" s="7"/>
      <c r="B94" s="450" t="s">
        <v>594</v>
      </c>
      <c r="C94" s="114">
        <v>0</v>
      </c>
      <c r="D94" s="114">
        <v>0</v>
      </c>
      <c r="E94" s="114">
        <v>0</v>
      </c>
      <c r="F94" s="114">
        <v>0</v>
      </c>
      <c r="G94" s="114">
        <v>0</v>
      </c>
      <c r="H94" s="114">
        <v>0</v>
      </c>
      <c r="I94" s="114">
        <v>0</v>
      </c>
      <c r="J94" s="114">
        <v>0</v>
      </c>
      <c r="K94" s="114">
        <v>0</v>
      </c>
      <c r="L94" s="114">
        <v>0</v>
      </c>
      <c r="M94" s="114">
        <v>0</v>
      </c>
      <c r="N94" s="114">
        <v>0</v>
      </c>
      <c r="O94" s="99">
        <f t="shared" si="52"/>
        <v>0</v>
      </c>
      <c r="P94" s="108"/>
      <c r="Q94" s="108"/>
      <c r="R94" s="108"/>
      <c r="S94" s="108"/>
      <c r="T94" s="108"/>
      <c r="U94" s="108"/>
      <c r="V94" s="108"/>
      <c r="W94" s="108"/>
      <c r="X94" s="108"/>
      <c r="Y94" s="108"/>
      <c r="Z94" s="108"/>
      <c r="AA94" s="108"/>
      <c r="AB94" s="108"/>
      <c r="AC94" s="138"/>
    </row>
    <row r="95" spans="1:29" s="90" customFormat="1" x14ac:dyDescent="0.2">
      <c r="A95" s="7"/>
      <c r="B95" s="425" t="s">
        <v>711</v>
      </c>
      <c r="C95" s="114">
        <v>0</v>
      </c>
      <c r="D95" s="114">
        <v>0</v>
      </c>
      <c r="E95" s="114">
        <v>0</v>
      </c>
      <c r="F95" s="114">
        <v>0</v>
      </c>
      <c r="G95" s="114">
        <v>0</v>
      </c>
      <c r="H95" s="114">
        <v>0</v>
      </c>
      <c r="I95" s="114">
        <v>0</v>
      </c>
      <c r="J95" s="114">
        <v>0</v>
      </c>
      <c r="K95" s="114">
        <v>0</v>
      </c>
      <c r="L95" s="114">
        <v>0</v>
      </c>
      <c r="M95" s="114">
        <v>0</v>
      </c>
      <c r="N95" s="114">
        <v>0</v>
      </c>
      <c r="O95" s="99">
        <f t="shared" si="52"/>
        <v>0</v>
      </c>
      <c r="P95" s="108"/>
      <c r="Q95" s="108"/>
      <c r="R95" s="108"/>
      <c r="S95" s="108"/>
      <c r="T95" s="108"/>
      <c r="U95" s="108"/>
      <c r="V95" s="108"/>
      <c r="W95" s="108"/>
      <c r="X95" s="108"/>
      <c r="Y95" s="108"/>
      <c r="Z95" s="108"/>
      <c r="AA95" s="108"/>
      <c r="AB95" s="108"/>
      <c r="AC95" s="138"/>
    </row>
    <row r="96" spans="1:29" s="90" customFormat="1" x14ac:dyDescent="0.2">
      <c r="A96" s="7"/>
      <c r="B96" s="450" t="s">
        <v>712</v>
      </c>
      <c r="C96" s="114">
        <v>0</v>
      </c>
      <c r="D96" s="114">
        <v>0</v>
      </c>
      <c r="E96" s="114">
        <v>0</v>
      </c>
      <c r="F96" s="114">
        <v>0</v>
      </c>
      <c r="G96" s="114">
        <v>0</v>
      </c>
      <c r="H96" s="114">
        <v>0</v>
      </c>
      <c r="I96" s="114">
        <v>0</v>
      </c>
      <c r="J96" s="114">
        <v>0</v>
      </c>
      <c r="K96" s="114">
        <v>0</v>
      </c>
      <c r="L96" s="114">
        <v>0</v>
      </c>
      <c r="M96" s="114">
        <v>0</v>
      </c>
      <c r="N96" s="114">
        <v>0</v>
      </c>
      <c r="O96" s="99">
        <f t="shared" si="52"/>
        <v>0</v>
      </c>
      <c r="P96" s="108"/>
      <c r="Q96" s="108"/>
      <c r="R96" s="108"/>
      <c r="S96" s="108"/>
      <c r="T96" s="108"/>
      <c r="U96" s="108"/>
      <c r="V96" s="108"/>
      <c r="W96" s="108"/>
      <c r="X96" s="108"/>
      <c r="Y96" s="108"/>
      <c r="Z96" s="108"/>
      <c r="AA96" s="108"/>
      <c r="AB96" s="108"/>
      <c r="AC96" s="138"/>
    </row>
    <row r="97" spans="1:29" s="142" customFormat="1" x14ac:dyDescent="0.2">
      <c r="A97" s="7"/>
      <c r="B97" s="425" t="s">
        <v>648</v>
      </c>
      <c r="C97" s="114">
        <v>0</v>
      </c>
      <c r="D97" s="114">
        <v>0</v>
      </c>
      <c r="E97" s="114">
        <v>0</v>
      </c>
      <c r="F97" s="114">
        <v>0</v>
      </c>
      <c r="G97" s="114">
        <v>0</v>
      </c>
      <c r="H97" s="114">
        <v>0</v>
      </c>
      <c r="I97" s="114">
        <v>0</v>
      </c>
      <c r="J97" s="114">
        <v>0</v>
      </c>
      <c r="K97" s="114">
        <v>0</v>
      </c>
      <c r="L97" s="114">
        <v>0</v>
      </c>
      <c r="M97" s="114">
        <v>0</v>
      </c>
      <c r="N97" s="114">
        <v>0</v>
      </c>
      <c r="O97" s="99">
        <f t="shared" si="52"/>
        <v>0</v>
      </c>
      <c r="P97" s="108"/>
      <c r="Q97" s="108"/>
      <c r="R97" s="108"/>
      <c r="S97" s="108"/>
      <c r="T97" s="108"/>
      <c r="U97" s="108"/>
      <c r="V97" s="108"/>
      <c r="W97" s="108"/>
      <c r="X97" s="108"/>
      <c r="Y97" s="108"/>
      <c r="Z97" s="108"/>
      <c r="AA97" s="108"/>
      <c r="AB97" s="108"/>
      <c r="AC97" s="138"/>
    </row>
    <row r="98" spans="1:29" s="90" customFormat="1" x14ac:dyDescent="0.2">
      <c r="A98" s="7"/>
      <c r="B98" s="450" t="s">
        <v>643</v>
      </c>
      <c r="C98" s="114">
        <v>0</v>
      </c>
      <c r="D98" s="114">
        <v>0</v>
      </c>
      <c r="E98" s="114">
        <v>0</v>
      </c>
      <c r="F98" s="114">
        <v>0</v>
      </c>
      <c r="G98" s="114">
        <v>0</v>
      </c>
      <c r="H98" s="114">
        <v>0</v>
      </c>
      <c r="I98" s="114">
        <v>0</v>
      </c>
      <c r="J98" s="114">
        <v>0</v>
      </c>
      <c r="K98" s="114">
        <v>0</v>
      </c>
      <c r="L98" s="114">
        <v>0</v>
      </c>
      <c r="M98" s="114">
        <v>0</v>
      </c>
      <c r="N98" s="114">
        <v>0</v>
      </c>
      <c r="O98" s="99">
        <f t="shared" si="52"/>
        <v>0</v>
      </c>
      <c r="P98" s="108"/>
      <c r="Q98" s="108"/>
      <c r="R98" s="108"/>
      <c r="S98" s="108"/>
      <c r="T98" s="108"/>
      <c r="U98" s="108"/>
      <c r="V98" s="108"/>
      <c r="W98" s="108"/>
      <c r="X98" s="108"/>
      <c r="Y98" s="108"/>
      <c r="Z98" s="108"/>
      <c r="AA98" s="108"/>
      <c r="AB98" s="108"/>
      <c r="AC98" s="138"/>
    </row>
    <row r="99" spans="1:29" s="90" customFormat="1" x14ac:dyDescent="0.2">
      <c r="A99" s="7"/>
      <c r="B99" s="450" t="s">
        <v>413</v>
      </c>
      <c r="C99" s="114">
        <v>0</v>
      </c>
      <c r="D99" s="114">
        <v>0</v>
      </c>
      <c r="E99" s="114">
        <v>1364.6999278975302</v>
      </c>
      <c r="F99" s="114">
        <v>0</v>
      </c>
      <c r="G99" s="114">
        <v>0</v>
      </c>
      <c r="H99" s="114">
        <v>0</v>
      </c>
      <c r="I99" s="114">
        <v>0</v>
      </c>
      <c r="J99" s="114">
        <v>0</v>
      </c>
      <c r="K99" s="114">
        <v>0</v>
      </c>
      <c r="L99" s="114">
        <v>0</v>
      </c>
      <c r="M99" s="114">
        <v>0</v>
      </c>
      <c r="N99" s="114">
        <v>0</v>
      </c>
      <c r="O99" s="99">
        <f t="shared" si="52"/>
        <v>1364.6999278975302</v>
      </c>
      <c r="P99" s="108"/>
      <c r="Q99" s="108"/>
      <c r="R99" s="108"/>
      <c r="S99" s="108"/>
      <c r="T99" s="108"/>
      <c r="U99" s="108"/>
      <c r="V99" s="108"/>
      <c r="W99" s="108"/>
      <c r="X99" s="108"/>
      <c r="Y99" s="108"/>
      <c r="Z99" s="108"/>
      <c r="AA99" s="108"/>
      <c r="AB99" s="108"/>
      <c r="AC99" s="138"/>
    </row>
    <row r="100" spans="1:29" s="90" customFormat="1" x14ac:dyDescent="0.2">
      <c r="A100" s="7"/>
      <c r="B100" s="425" t="s">
        <v>414</v>
      </c>
      <c r="C100" s="426">
        <v>0</v>
      </c>
      <c r="D100" s="426">
        <v>0</v>
      </c>
      <c r="E100" s="426">
        <v>0</v>
      </c>
      <c r="F100" s="426">
        <v>0</v>
      </c>
      <c r="G100" s="426">
        <v>0</v>
      </c>
      <c r="H100" s="426">
        <v>519.47148095919499</v>
      </c>
      <c r="I100" s="426">
        <v>0</v>
      </c>
      <c r="J100" s="426">
        <v>0</v>
      </c>
      <c r="K100" s="426">
        <v>0</v>
      </c>
      <c r="L100" s="426">
        <v>0</v>
      </c>
      <c r="M100" s="426">
        <v>0</v>
      </c>
      <c r="N100" s="426">
        <v>0</v>
      </c>
      <c r="O100" s="99">
        <f t="shared" si="52"/>
        <v>519.47148095919499</v>
      </c>
      <c r="P100" s="108"/>
      <c r="Q100" s="108"/>
      <c r="R100" s="108"/>
      <c r="S100" s="108"/>
      <c r="T100" s="108"/>
      <c r="U100" s="108"/>
      <c r="V100" s="108"/>
      <c r="W100" s="108"/>
      <c r="X100" s="108"/>
      <c r="Y100" s="108"/>
      <c r="Z100" s="108"/>
      <c r="AA100" s="108"/>
      <c r="AB100" s="108"/>
      <c r="AC100" s="138"/>
    </row>
    <row r="101" spans="1:29" s="90" customFormat="1" x14ac:dyDescent="0.2">
      <c r="A101" s="7"/>
      <c r="B101" s="450" t="s">
        <v>415</v>
      </c>
      <c r="C101" s="426">
        <v>0</v>
      </c>
      <c r="D101" s="426">
        <v>0</v>
      </c>
      <c r="E101" s="426">
        <v>0</v>
      </c>
      <c r="F101" s="426">
        <v>0</v>
      </c>
      <c r="G101" s="426">
        <v>0</v>
      </c>
      <c r="H101" s="426">
        <v>0</v>
      </c>
      <c r="I101" s="426">
        <v>0</v>
      </c>
      <c r="J101" s="426">
        <v>0</v>
      </c>
      <c r="K101" s="426">
        <v>0</v>
      </c>
      <c r="L101" s="426">
        <v>0</v>
      </c>
      <c r="M101" s="426">
        <v>0</v>
      </c>
      <c r="N101" s="426">
        <v>0</v>
      </c>
      <c r="O101" s="99">
        <f t="shared" si="52"/>
        <v>0</v>
      </c>
      <c r="P101" s="108"/>
      <c r="Q101" s="108"/>
      <c r="R101" s="108"/>
      <c r="S101" s="108"/>
      <c r="T101" s="108"/>
      <c r="U101" s="108"/>
      <c r="V101" s="108"/>
      <c r="W101" s="108"/>
      <c r="X101" s="108"/>
      <c r="Y101" s="108"/>
      <c r="Z101" s="108"/>
      <c r="AA101" s="108"/>
      <c r="AB101" s="108"/>
      <c r="AC101" s="138"/>
    </row>
    <row r="102" spans="1:29" s="90" customFormat="1" x14ac:dyDescent="0.2">
      <c r="A102" s="7"/>
      <c r="B102" s="425" t="s">
        <v>380</v>
      </c>
      <c r="C102" s="426">
        <v>0</v>
      </c>
      <c r="D102" s="426">
        <v>0</v>
      </c>
      <c r="E102" s="426">
        <v>0</v>
      </c>
      <c r="F102" s="426">
        <v>0</v>
      </c>
      <c r="G102" s="426">
        <v>0</v>
      </c>
      <c r="H102" s="426">
        <v>0</v>
      </c>
      <c r="I102" s="426">
        <v>0</v>
      </c>
      <c r="J102" s="426">
        <v>0</v>
      </c>
      <c r="K102" s="426">
        <v>0</v>
      </c>
      <c r="L102" s="426">
        <v>0</v>
      </c>
      <c r="M102" s="426">
        <v>0</v>
      </c>
      <c r="N102" s="426">
        <v>0</v>
      </c>
      <c r="O102" s="99">
        <f t="shared" si="52"/>
        <v>0</v>
      </c>
      <c r="P102" s="108"/>
      <c r="Q102" s="108"/>
      <c r="R102" s="108"/>
      <c r="S102" s="108"/>
      <c r="T102" s="108"/>
      <c r="U102" s="108"/>
      <c r="V102" s="108"/>
      <c r="W102" s="108"/>
      <c r="X102" s="108"/>
      <c r="Y102" s="108"/>
      <c r="Z102" s="108"/>
      <c r="AA102" s="108"/>
      <c r="AB102" s="108"/>
      <c r="AC102" s="138"/>
    </row>
    <row r="103" spans="1:29" s="90" customFormat="1" x14ac:dyDescent="0.2">
      <c r="A103" s="3"/>
      <c r="B103" s="450" t="s">
        <v>427</v>
      </c>
      <c r="C103" s="426">
        <v>0</v>
      </c>
      <c r="D103" s="426">
        <v>0</v>
      </c>
      <c r="E103" s="426">
        <v>0</v>
      </c>
      <c r="F103" s="426">
        <v>0</v>
      </c>
      <c r="G103" s="426">
        <v>0</v>
      </c>
      <c r="H103" s="426">
        <v>0</v>
      </c>
      <c r="I103" s="426">
        <v>0</v>
      </c>
      <c r="J103" s="426">
        <v>0</v>
      </c>
      <c r="K103" s="426">
        <v>0</v>
      </c>
      <c r="L103" s="426">
        <v>0</v>
      </c>
      <c r="M103" s="426">
        <v>0</v>
      </c>
      <c r="N103" s="426">
        <v>0</v>
      </c>
      <c r="O103" s="99">
        <f t="shared" si="52"/>
        <v>0</v>
      </c>
      <c r="P103" s="108"/>
      <c r="Q103" s="108"/>
      <c r="R103" s="108"/>
      <c r="S103" s="108"/>
      <c r="T103" s="108"/>
      <c r="U103" s="108"/>
      <c r="V103" s="108"/>
      <c r="W103" s="108"/>
      <c r="X103" s="108"/>
      <c r="Y103" s="108"/>
      <c r="Z103" s="108"/>
      <c r="AA103" s="108"/>
      <c r="AB103" s="108"/>
      <c r="AC103" s="138"/>
    </row>
    <row r="104" spans="1:29" s="90" customFormat="1" x14ac:dyDescent="0.2">
      <c r="A104" s="3"/>
      <c r="B104" s="425" t="s">
        <v>883</v>
      </c>
      <c r="C104" s="426">
        <v>17.7025918663835</v>
      </c>
      <c r="D104" s="426">
        <v>18.9249160544944</v>
      </c>
      <c r="E104" s="426">
        <v>17.349937268074999</v>
      </c>
      <c r="F104" s="426">
        <v>18.005209190726802</v>
      </c>
      <c r="G104" s="426">
        <v>18.106152986830303</v>
      </c>
      <c r="H104" s="426">
        <v>18.207662711136198</v>
      </c>
      <c r="I104" s="426">
        <v>18.309741536014901</v>
      </c>
      <c r="J104" s="426">
        <v>18.412392651853501</v>
      </c>
      <c r="K104" s="426">
        <v>18.515619267749297</v>
      </c>
      <c r="L104" s="426">
        <v>18.619424609776999</v>
      </c>
      <c r="M104" s="426">
        <v>18.723811922374598</v>
      </c>
      <c r="N104" s="426">
        <v>18.828784468690298</v>
      </c>
      <c r="O104" s="99">
        <f t="shared" si="52"/>
        <v>219.70624453410576</v>
      </c>
      <c r="P104" s="108"/>
      <c r="Q104" s="108"/>
      <c r="R104" s="108"/>
      <c r="S104" s="108"/>
      <c r="T104" s="108"/>
      <c r="U104" s="108"/>
      <c r="V104" s="108"/>
      <c r="W104" s="108"/>
      <c r="X104" s="108"/>
      <c r="Y104" s="108"/>
      <c r="Z104" s="108"/>
      <c r="AA104" s="108"/>
      <c r="AB104" s="108"/>
      <c r="AC104" s="138"/>
    </row>
    <row r="105" spans="1:29" s="90" customFormat="1" x14ac:dyDescent="0.2">
      <c r="A105" s="3"/>
      <c r="B105" s="450" t="s">
        <v>490</v>
      </c>
      <c r="C105" s="426">
        <v>0</v>
      </c>
      <c r="D105" s="426">
        <v>0</v>
      </c>
      <c r="E105" s="426">
        <v>0</v>
      </c>
      <c r="F105" s="426">
        <v>0</v>
      </c>
      <c r="G105" s="426">
        <v>0</v>
      </c>
      <c r="H105" s="426">
        <v>0</v>
      </c>
      <c r="I105" s="426">
        <v>0</v>
      </c>
      <c r="J105" s="426">
        <v>22.028931</v>
      </c>
      <c r="K105" s="426">
        <v>0</v>
      </c>
      <c r="L105" s="426">
        <v>0</v>
      </c>
      <c r="M105" s="426">
        <v>0</v>
      </c>
      <c r="N105" s="426">
        <v>0</v>
      </c>
      <c r="O105" s="99">
        <f t="shared" si="52"/>
        <v>22.028931</v>
      </c>
      <c r="P105" s="108"/>
      <c r="Q105" s="108"/>
      <c r="R105" s="108"/>
      <c r="S105" s="108"/>
      <c r="T105" s="108"/>
      <c r="U105" s="108"/>
      <c r="V105" s="108"/>
      <c r="W105" s="108"/>
      <c r="X105" s="108"/>
      <c r="Y105" s="108"/>
      <c r="Z105" s="108"/>
      <c r="AA105" s="108"/>
      <c r="AB105" s="108"/>
      <c r="AC105" s="138"/>
    </row>
    <row r="106" spans="1:29" s="90" customFormat="1" x14ac:dyDescent="0.2">
      <c r="A106" s="3"/>
      <c r="B106" s="425" t="s">
        <v>488</v>
      </c>
      <c r="C106" s="426">
        <v>0</v>
      </c>
      <c r="D106" s="426">
        <v>0</v>
      </c>
      <c r="E106" s="426">
        <v>0</v>
      </c>
      <c r="F106" s="426">
        <v>0</v>
      </c>
      <c r="G106" s="426">
        <v>0</v>
      </c>
      <c r="H106" s="426">
        <v>0</v>
      </c>
      <c r="I106" s="426">
        <v>0</v>
      </c>
      <c r="J106" s="426">
        <v>0</v>
      </c>
      <c r="K106" s="426">
        <v>0</v>
      </c>
      <c r="L106" s="426">
        <v>0</v>
      </c>
      <c r="M106" s="426">
        <v>0</v>
      </c>
      <c r="N106" s="426">
        <v>0</v>
      </c>
      <c r="O106" s="99">
        <f t="shared" si="52"/>
        <v>0</v>
      </c>
      <c r="P106" s="108"/>
      <c r="Q106" s="108"/>
      <c r="R106" s="108"/>
      <c r="S106" s="108"/>
      <c r="T106" s="108"/>
      <c r="U106" s="108"/>
      <c r="V106" s="108"/>
      <c r="W106" s="108"/>
      <c r="X106" s="108"/>
      <c r="Y106" s="108"/>
      <c r="Z106" s="108"/>
      <c r="AA106" s="108"/>
      <c r="AB106" s="108"/>
      <c r="AC106" s="138"/>
    </row>
    <row r="107" spans="1:29" s="90" customFormat="1" x14ac:dyDescent="0.2">
      <c r="A107" s="3"/>
      <c r="B107" s="450" t="s">
        <v>958</v>
      </c>
      <c r="C107" s="426">
        <v>0</v>
      </c>
      <c r="D107" s="426">
        <v>0</v>
      </c>
      <c r="E107" s="426">
        <v>0</v>
      </c>
      <c r="F107" s="426">
        <v>0</v>
      </c>
      <c r="G107" s="426">
        <v>0</v>
      </c>
      <c r="H107" s="426">
        <v>0</v>
      </c>
      <c r="I107" s="426">
        <v>0</v>
      </c>
      <c r="J107" s="426">
        <v>0</v>
      </c>
      <c r="K107" s="426">
        <v>0</v>
      </c>
      <c r="L107" s="426">
        <v>0</v>
      </c>
      <c r="M107" s="426">
        <v>0</v>
      </c>
      <c r="N107" s="426">
        <v>0</v>
      </c>
      <c r="O107" s="99">
        <f t="shared" si="52"/>
        <v>0</v>
      </c>
      <c r="P107" s="108"/>
      <c r="Q107" s="108"/>
      <c r="R107" s="108"/>
      <c r="S107" s="108"/>
      <c r="T107" s="108"/>
      <c r="U107" s="108"/>
      <c r="V107" s="108"/>
      <c r="W107" s="108"/>
      <c r="X107" s="108"/>
      <c r="Y107" s="108"/>
      <c r="Z107" s="108"/>
      <c r="AA107" s="108"/>
      <c r="AB107" s="108"/>
      <c r="AC107" s="138"/>
    </row>
    <row r="108" spans="1:29" x14ac:dyDescent="0.2">
      <c r="B108" s="450" t="s">
        <v>960</v>
      </c>
      <c r="C108" s="426">
        <v>0</v>
      </c>
      <c r="D108" s="426">
        <v>0</v>
      </c>
      <c r="E108" s="426">
        <v>0</v>
      </c>
      <c r="F108" s="426">
        <v>0</v>
      </c>
      <c r="G108" s="426">
        <v>0</v>
      </c>
      <c r="H108" s="426">
        <v>0</v>
      </c>
      <c r="I108" s="426">
        <v>0</v>
      </c>
      <c r="J108" s="426">
        <v>0</v>
      </c>
      <c r="K108" s="426">
        <v>1958.1159</v>
      </c>
      <c r="L108" s="426">
        <v>0</v>
      </c>
      <c r="M108" s="426">
        <v>0</v>
      </c>
      <c r="N108" s="426">
        <v>0</v>
      </c>
      <c r="O108" s="99">
        <f t="shared" ref="O108" si="111">SUM(C108:N108)</f>
        <v>1958.1159</v>
      </c>
      <c r="P108" s="108"/>
      <c r="Q108" s="108"/>
      <c r="R108" s="108"/>
      <c r="S108" s="108"/>
      <c r="T108" s="108"/>
      <c r="U108" s="108"/>
      <c r="V108" s="108"/>
      <c r="W108" s="108"/>
      <c r="X108" s="108"/>
      <c r="Y108" s="108"/>
      <c r="Z108" s="108"/>
      <c r="AA108" s="108"/>
      <c r="AB108" s="108"/>
    </row>
    <row r="109" spans="1:29" x14ac:dyDescent="0.2">
      <c r="B109" s="425" t="s">
        <v>650</v>
      </c>
      <c r="C109" s="426">
        <v>0</v>
      </c>
      <c r="D109" s="426">
        <v>0</v>
      </c>
      <c r="E109" s="426">
        <v>0</v>
      </c>
      <c r="F109" s="426">
        <v>0</v>
      </c>
      <c r="G109" s="426">
        <v>0</v>
      </c>
      <c r="H109" s="426">
        <v>0</v>
      </c>
      <c r="I109" s="426">
        <v>0</v>
      </c>
      <c r="J109" s="426">
        <v>0</v>
      </c>
      <c r="K109" s="426">
        <v>0</v>
      </c>
      <c r="L109" s="426">
        <v>0</v>
      </c>
      <c r="M109" s="426">
        <v>0</v>
      </c>
      <c r="N109" s="426">
        <v>0</v>
      </c>
      <c r="O109" s="99">
        <f t="shared" si="52"/>
        <v>0</v>
      </c>
      <c r="P109" s="108"/>
      <c r="Q109" s="108"/>
      <c r="R109" s="108"/>
      <c r="S109" s="108"/>
      <c r="T109" s="108"/>
      <c r="U109" s="108"/>
      <c r="V109" s="108"/>
      <c r="W109" s="108"/>
      <c r="X109" s="108"/>
      <c r="Y109" s="108"/>
      <c r="Z109" s="108"/>
      <c r="AA109" s="108"/>
      <c r="AB109" s="108"/>
    </row>
    <row r="110" spans="1:29" x14ac:dyDescent="0.2">
      <c r="B110" s="450" t="s">
        <v>564</v>
      </c>
      <c r="C110" s="426">
        <v>0</v>
      </c>
      <c r="D110" s="426">
        <v>0</v>
      </c>
      <c r="E110" s="426">
        <v>0</v>
      </c>
      <c r="F110" s="426">
        <v>0</v>
      </c>
      <c r="G110" s="426">
        <v>0</v>
      </c>
      <c r="H110" s="426">
        <v>0</v>
      </c>
      <c r="I110" s="426">
        <v>0</v>
      </c>
      <c r="J110" s="426">
        <v>0</v>
      </c>
      <c r="K110" s="426">
        <v>0</v>
      </c>
      <c r="L110" s="426">
        <v>0</v>
      </c>
      <c r="M110" s="426">
        <v>0</v>
      </c>
      <c r="N110" s="426">
        <v>0</v>
      </c>
      <c r="O110" s="99">
        <f t="shared" ref="O110:O152" si="112">SUM(C110:N110)</f>
        <v>0</v>
      </c>
      <c r="P110" s="108"/>
      <c r="Q110" s="108"/>
      <c r="R110" s="108"/>
      <c r="S110" s="108"/>
      <c r="T110" s="108"/>
      <c r="U110" s="108"/>
      <c r="V110" s="108"/>
      <c r="W110" s="108"/>
      <c r="X110" s="108"/>
      <c r="Y110" s="108"/>
      <c r="Z110" s="108"/>
      <c r="AA110" s="108"/>
      <c r="AB110" s="108"/>
    </row>
    <row r="111" spans="1:29" x14ac:dyDescent="0.2">
      <c r="B111" s="425" t="s">
        <v>565</v>
      </c>
      <c r="C111" s="426">
        <v>0</v>
      </c>
      <c r="D111" s="426">
        <v>0</v>
      </c>
      <c r="E111" s="426">
        <v>0</v>
      </c>
      <c r="F111" s="426">
        <v>0</v>
      </c>
      <c r="G111" s="426">
        <v>0</v>
      </c>
      <c r="H111" s="426">
        <v>0</v>
      </c>
      <c r="I111" s="426">
        <v>0</v>
      </c>
      <c r="J111" s="426">
        <v>0</v>
      </c>
      <c r="K111" s="426">
        <v>0</v>
      </c>
      <c r="L111" s="426">
        <v>0</v>
      </c>
      <c r="M111" s="426">
        <v>0</v>
      </c>
      <c r="N111" s="426">
        <v>0</v>
      </c>
      <c r="O111" s="99">
        <f t="shared" si="112"/>
        <v>0</v>
      </c>
      <c r="P111" s="108"/>
      <c r="Q111" s="108"/>
      <c r="R111" s="108"/>
      <c r="S111" s="108"/>
      <c r="T111" s="108"/>
      <c r="U111" s="108"/>
      <c r="V111" s="108"/>
      <c r="W111" s="108"/>
      <c r="X111" s="108"/>
      <c r="Y111" s="108"/>
      <c r="Z111" s="108"/>
      <c r="AA111" s="108"/>
      <c r="AB111" s="108"/>
    </row>
    <row r="112" spans="1:29" x14ac:dyDescent="0.2">
      <c r="B112" s="450" t="s">
        <v>566</v>
      </c>
      <c r="C112" s="426">
        <v>0</v>
      </c>
      <c r="D112" s="426">
        <v>0</v>
      </c>
      <c r="E112" s="426">
        <v>0</v>
      </c>
      <c r="F112" s="426">
        <v>0</v>
      </c>
      <c r="G112" s="426">
        <v>0</v>
      </c>
      <c r="H112" s="426">
        <v>0</v>
      </c>
      <c r="I112" s="426">
        <v>0</v>
      </c>
      <c r="J112" s="426">
        <v>0</v>
      </c>
      <c r="K112" s="426">
        <v>0</v>
      </c>
      <c r="L112" s="426">
        <v>0</v>
      </c>
      <c r="M112" s="426">
        <v>0</v>
      </c>
      <c r="N112" s="426">
        <v>0</v>
      </c>
      <c r="O112" s="99">
        <f t="shared" si="112"/>
        <v>0</v>
      </c>
      <c r="P112" s="108"/>
      <c r="Q112" s="108"/>
      <c r="R112" s="108"/>
      <c r="S112" s="108"/>
      <c r="T112" s="108"/>
      <c r="U112" s="108"/>
      <c r="V112" s="108"/>
      <c r="W112" s="108"/>
      <c r="X112" s="108"/>
      <c r="Y112" s="108"/>
      <c r="Z112" s="108"/>
      <c r="AA112" s="108"/>
      <c r="AB112" s="108"/>
    </row>
    <row r="113" spans="2:28" x14ac:dyDescent="0.2">
      <c r="B113" s="425" t="s">
        <v>416</v>
      </c>
      <c r="C113" s="426">
        <v>0</v>
      </c>
      <c r="D113" s="426">
        <v>0</v>
      </c>
      <c r="E113" s="426">
        <v>0</v>
      </c>
      <c r="F113" s="426">
        <v>0</v>
      </c>
      <c r="G113" s="426">
        <v>0</v>
      </c>
      <c r="H113" s="426">
        <v>0</v>
      </c>
      <c r="I113" s="426">
        <v>0</v>
      </c>
      <c r="J113" s="426">
        <v>0</v>
      </c>
      <c r="K113" s="426">
        <v>0</v>
      </c>
      <c r="L113" s="426">
        <v>0</v>
      </c>
      <c r="M113" s="426">
        <v>0</v>
      </c>
      <c r="N113" s="426">
        <v>0</v>
      </c>
      <c r="O113" s="99">
        <f t="shared" si="112"/>
        <v>0</v>
      </c>
      <c r="P113" s="108"/>
      <c r="Q113" s="108"/>
      <c r="R113" s="108"/>
      <c r="S113" s="108"/>
      <c r="T113" s="108"/>
      <c r="U113" s="108"/>
      <c r="V113" s="108"/>
      <c r="W113" s="108"/>
      <c r="X113" s="108"/>
      <c r="Y113" s="108"/>
      <c r="Z113" s="108"/>
      <c r="AA113" s="108"/>
      <c r="AB113" s="108"/>
    </row>
    <row r="114" spans="2:28" x14ac:dyDescent="0.2">
      <c r="B114" s="450" t="s">
        <v>955</v>
      </c>
      <c r="C114" s="426">
        <v>0</v>
      </c>
      <c r="D114" s="426">
        <v>0</v>
      </c>
      <c r="E114" s="426">
        <v>0</v>
      </c>
      <c r="F114" s="426">
        <v>0</v>
      </c>
      <c r="G114" s="426">
        <v>1286.3809348899999</v>
      </c>
      <c r="H114" s="426">
        <v>0</v>
      </c>
      <c r="I114" s="426">
        <v>0</v>
      </c>
      <c r="J114" s="426">
        <v>0</v>
      </c>
      <c r="K114" s="426">
        <v>0</v>
      </c>
      <c r="L114" s="426">
        <v>0</v>
      </c>
      <c r="M114" s="426">
        <v>0</v>
      </c>
      <c r="N114" s="426">
        <v>0</v>
      </c>
      <c r="O114" s="99">
        <f t="shared" si="112"/>
        <v>1286.3809348899999</v>
      </c>
      <c r="P114" s="108"/>
      <c r="Q114" s="108"/>
      <c r="R114" s="108"/>
      <c r="S114" s="108"/>
      <c r="T114" s="108"/>
      <c r="U114" s="108"/>
      <c r="V114" s="108"/>
      <c r="W114" s="108"/>
      <c r="X114" s="108"/>
      <c r="Y114" s="108"/>
      <c r="Z114" s="108"/>
      <c r="AA114" s="108"/>
      <c r="AB114" s="108"/>
    </row>
    <row r="115" spans="2:28" x14ac:dyDescent="0.2">
      <c r="B115" s="450" t="s">
        <v>961</v>
      </c>
      <c r="C115" s="426">
        <v>0</v>
      </c>
      <c r="D115" s="426">
        <v>0</v>
      </c>
      <c r="E115" s="426">
        <v>3053.6164119999999</v>
      </c>
      <c r="F115" s="426">
        <v>1666.958384</v>
      </c>
      <c r="G115" s="426">
        <v>0</v>
      </c>
      <c r="H115" s="426">
        <v>0</v>
      </c>
      <c r="I115" s="426">
        <v>0</v>
      </c>
      <c r="J115" s="426">
        <v>0</v>
      </c>
      <c r="K115" s="426">
        <v>0</v>
      </c>
      <c r="L115" s="426">
        <v>0</v>
      </c>
      <c r="M115" s="426">
        <v>0</v>
      </c>
      <c r="N115" s="426">
        <v>0</v>
      </c>
      <c r="O115" s="99">
        <f t="shared" ref="O115" si="113">SUM(C115:N115)</f>
        <v>4720.5747959999999</v>
      </c>
      <c r="P115" s="108"/>
      <c r="Q115" s="108"/>
      <c r="R115" s="108"/>
      <c r="S115" s="108"/>
      <c r="T115" s="108"/>
      <c r="U115" s="108"/>
      <c r="V115" s="108"/>
      <c r="W115" s="108"/>
      <c r="X115" s="108"/>
      <c r="Y115" s="108"/>
      <c r="Z115" s="108"/>
      <c r="AA115" s="108"/>
      <c r="AB115" s="108"/>
    </row>
    <row r="116" spans="2:28" x14ac:dyDescent="0.2">
      <c r="B116" s="425" t="s">
        <v>567</v>
      </c>
      <c r="C116" s="426">
        <v>0</v>
      </c>
      <c r="D116" s="426">
        <v>0</v>
      </c>
      <c r="E116" s="426">
        <v>0</v>
      </c>
      <c r="F116" s="426">
        <v>0</v>
      </c>
      <c r="G116" s="426">
        <v>0</v>
      </c>
      <c r="H116" s="426">
        <v>0</v>
      </c>
      <c r="I116" s="426">
        <v>0</v>
      </c>
      <c r="J116" s="426">
        <v>0</v>
      </c>
      <c r="K116" s="426">
        <v>0</v>
      </c>
      <c r="L116" s="426">
        <v>0</v>
      </c>
      <c r="M116" s="426">
        <v>0</v>
      </c>
      <c r="N116" s="426">
        <v>0</v>
      </c>
      <c r="O116" s="99">
        <f t="shared" si="112"/>
        <v>0</v>
      </c>
      <c r="P116" s="108"/>
      <c r="Q116" s="108"/>
      <c r="R116" s="108"/>
      <c r="S116" s="108"/>
      <c r="T116" s="108"/>
      <c r="U116" s="108"/>
      <c r="V116" s="108"/>
      <c r="W116" s="108"/>
      <c r="X116" s="108"/>
      <c r="Y116" s="108"/>
      <c r="Z116" s="108"/>
      <c r="AA116" s="108"/>
      <c r="AB116" s="108"/>
    </row>
    <row r="117" spans="2:28" x14ac:dyDescent="0.2">
      <c r="B117" s="425" t="s">
        <v>568</v>
      </c>
      <c r="C117" s="426">
        <v>0</v>
      </c>
      <c r="D117" s="426">
        <v>0</v>
      </c>
      <c r="E117" s="426">
        <v>1899.9926029999999</v>
      </c>
      <c r="F117" s="426">
        <v>0</v>
      </c>
      <c r="G117" s="426">
        <v>0</v>
      </c>
      <c r="H117" s="426">
        <v>0</v>
      </c>
      <c r="I117" s="426">
        <v>0</v>
      </c>
      <c r="J117" s="426">
        <v>0</v>
      </c>
      <c r="K117" s="426">
        <v>0</v>
      </c>
      <c r="L117" s="426">
        <v>0</v>
      </c>
      <c r="M117" s="426">
        <v>0</v>
      </c>
      <c r="N117" s="426">
        <v>0</v>
      </c>
      <c r="O117" s="99">
        <f t="shared" si="112"/>
        <v>1899.9926029999999</v>
      </c>
      <c r="P117" s="108"/>
      <c r="Q117" s="108"/>
      <c r="R117" s="108"/>
      <c r="S117" s="108"/>
      <c r="T117" s="108"/>
      <c r="U117" s="108"/>
      <c r="V117" s="108"/>
      <c r="W117" s="108"/>
      <c r="X117" s="108"/>
      <c r="Y117" s="108"/>
      <c r="Z117" s="108"/>
      <c r="AA117" s="108"/>
      <c r="AB117" s="108"/>
    </row>
    <row r="118" spans="2:28" x14ac:dyDescent="0.2">
      <c r="B118" s="425" t="s">
        <v>793</v>
      </c>
      <c r="C118" s="426">
        <v>0</v>
      </c>
      <c r="D118" s="426">
        <v>2612.94192667376</v>
      </c>
      <c r="E118" s="426">
        <v>0</v>
      </c>
      <c r="F118" s="426">
        <v>0</v>
      </c>
      <c r="G118" s="426">
        <v>0</v>
      </c>
      <c r="H118" s="426">
        <v>0</v>
      </c>
      <c r="I118" s="426">
        <v>0</v>
      </c>
      <c r="J118" s="426">
        <v>0</v>
      </c>
      <c r="K118" s="426">
        <v>0</v>
      </c>
      <c r="L118" s="426">
        <v>0</v>
      </c>
      <c r="M118" s="426">
        <v>0</v>
      </c>
      <c r="N118" s="426">
        <v>0</v>
      </c>
      <c r="O118" s="99">
        <f t="shared" si="112"/>
        <v>2612.94192667376</v>
      </c>
      <c r="P118" s="108"/>
      <c r="Q118" s="108"/>
      <c r="R118" s="108"/>
      <c r="S118" s="108"/>
      <c r="T118" s="108"/>
      <c r="U118" s="108"/>
      <c r="V118" s="108"/>
      <c r="W118" s="108"/>
      <c r="X118" s="108"/>
      <c r="Y118" s="108"/>
      <c r="Z118" s="108"/>
      <c r="AA118" s="108"/>
      <c r="AB118" s="108"/>
    </row>
    <row r="119" spans="2:28" x14ac:dyDescent="0.2">
      <c r="B119" s="450" t="s">
        <v>909</v>
      </c>
      <c r="C119" s="426">
        <v>0</v>
      </c>
      <c r="D119" s="426">
        <v>0</v>
      </c>
      <c r="E119" s="426">
        <v>0</v>
      </c>
      <c r="F119" s="426">
        <v>0</v>
      </c>
      <c r="G119" s="426">
        <v>0</v>
      </c>
      <c r="H119" s="426">
        <v>2000</v>
      </c>
      <c r="I119" s="426">
        <v>0</v>
      </c>
      <c r="J119" s="426">
        <v>0</v>
      </c>
      <c r="K119" s="426">
        <v>0</v>
      </c>
      <c r="L119" s="426">
        <v>0</v>
      </c>
      <c r="M119" s="426">
        <v>0</v>
      </c>
      <c r="N119" s="426">
        <v>0</v>
      </c>
      <c r="O119" s="99">
        <f t="shared" si="112"/>
        <v>2000</v>
      </c>
      <c r="P119" s="108"/>
      <c r="Q119" s="108"/>
      <c r="R119" s="108"/>
      <c r="S119" s="108"/>
      <c r="T119" s="108"/>
      <c r="U119" s="108"/>
      <c r="V119" s="108"/>
      <c r="W119" s="108"/>
      <c r="X119" s="108"/>
      <c r="Y119" s="108"/>
      <c r="Z119" s="108"/>
      <c r="AA119" s="108"/>
      <c r="AB119" s="108"/>
    </row>
    <row r="120" spans="2:28" x14ac:dyDescent="0.2">
      <c r="B120" s="425" t="s">
        <v>592</v>
      </c>
      <c r="C120" s="426">
        <v>0</v>
      </c>
      <c r="D120" s="426">
        <v>0</v>
      </c>
      <c r="E120" s="426">
        <v>0</v>
      </c>
      <c r="F120" s="426">
        <v>0</v>
      </c>
      <c r="G120" s="426">
        <v>0</v>
      </c>
      <c r="H120" s="426">
        <v>0</v>
      </c>
      <c r="I120" s="426">
        <v>0</v>
      </c>
      <c r="J120" s="426">
        <v>0</v>
      </c>
      <c r="K120" s="426">
        <v>0</v>
      </c>
      <c r="L120" s="426">
        <v>0</v>
      </c>
      <c r="M120" s="426">
        <v>0</v>
      </c>
      <c r="N120" s="426">
        <v>0</v>
      </c>
      <c r="O120" s="99">
        <f t="shared" si="112"/>
        <v>0</v>
      </c>
      <c r="P120" s="108"/>
      <c r="Q120" s="108"/>
      <c r="R120" s="108"/>
      <c r="S120" s="108"/>
      <c r="T120" s="108"/>
      <c r="U120" s="108"/>
      <c r="V120" s="108"/>
      <c r="W120" s="108"/>
      <c r="X120" s="108"/>
      <c r="Y120" s="108"/>
      <c r="Z120" s="108"/>
      <c r="AA120" s="108"/>
      <c r="AB120" s="108"/>
    </row>
    <row r="121" spans="2:28" x14ac:dyDescent="0.2">
      <c r="B121" s="450" t="s">
        <v>494</v>
      </c>
      <c r="C121" s="426">
        <v>0</v>
      </c>
      <c r="D121" s="426">
        <v>0</v>
      </c>
      <c r="E121" s="426">
        <v>0</v>
      </c>
      <c r="F121" s="426">
        <v>0</v>
      </c>
      <c r="G121" s="426">
        <v>0</v>
      </c>
      <c r="H121" s="426">
        <v>0</v>
      </c>
      <c r="I121" s="426">
        <v>0</v>
      </c>
      <c r="J121" s="426">
        <v>0</v>
      </c>
      <c r="K121" s="426">
        <v>0</v>
      </c>
      <c r="L121" s="426">
        <v>0</v>
      </c>
      <c r="M121" s="426">
        <v>0</v>
      </c>
      <c r="N121" s="426">
        <v>0</v>
      </c>
      <c r="O121" s="99">
        <f t="shared" si="112"/>
        <v>0</v>
      </c>
      <c r="P121" s="108"/>
      <c r="Q121" s="108"/>
      <c r="R121" s="108"/>
      <c r="S121" s="108"/>
      <c r="T121" s="108"/>
      <c r="U121" s="108"/>
      <c r="V121" s="108"/>
      <c r="W121" s="108"/>
      <c r="X121" s="108"/>
      <c r="Y121" s="108"/>
      <c r="Z121" s="108"/>
      <c r="AA121" s="108"/>
      <c r="AB121" s="108"/>
    </row>
    <row r="122" spans="2:28" x14ac:dyDescent="0.2">
      <c r="B122" s="450" t="s">
        <v>910</v>
      </c>
      <c r="C122" s="426">
        <v>0</v>
      </c>
      <c r="D122" s="426">
        <v>0</v>
      </c>
      <c r="E122" s="426">
        <v>0</v>
      </c>
      <c r="F122" s="426">
        <v>0</v>
      </c>
      <c r="G122" s="426">
        <v>0</v>
      </c>
      <c r="H122" s="426">
        <v>0</v>
      </c>
      <c r="I122" s="426">
        <v>0</v>
      </c>
      <c r="J122" s="426">
        <v>0</v>
      </c>
      <c r="K122" s="426">
        <v>0</v>
      </c>
      <c r="L122" s="426">
        <v>0</v>
      </c>
      <c r="M122" s="426">
        <v>0</v>
      </c>
      <c r="N122" s="426">
        <v>0</v>
      </c>
      <c r="O122" s="99">
        <f t="shared" si="112"/>
        <v>0</v>
      </c>
      <c r="P122" s="108"/>
      <c r="Q122" s="108"/>
      <c r="R122" s="108"/>
      <c r="S122" s="108"/>
      <c r="T122" s="108"/>
      <c r="U122" s="108"/>
      <c r="V122" s="108"/>
      <c r="W122" s="108"/>
      <c r="X122" s="108"/>
      <c r="Y122" s="108"/>
      <c r="Z122" s="108"/>
      <c r="AA122" s="108"/>
      <c r="AB122" s="108"/>
    </row>
    <row r="123" spans="2:28" x14ac:dyDescent="0.2">
      <c r="B123" s="450" t="s">
        <v>708</v>
      </c>
      <c r="C123" s="426">
        <v>886.40707347940599</v>
      </c>
      <c r="D123" s="426">
        <v>0</v>
      </c>
      <c r="E123" s="426">
        <v>0</v>
      </c>
      <c r="F123" s="426">
        <v>0</v>
      </c>
      <c r="G123" s="426">
        <v>0</v>
      </c>
      <c r="H123" s="426">
        <v>0</v>
      </c>
      <c r="I123" s="426">
        <v>0</v>
      </c>
      <c r="J123" s="426">
        <v>0</v>
      </c>
      <c r="K123" s="426">
        <v>0</v>
      </c>
      <c r="L123" s="426">
        <v>0</v>
      </c>
      <c r="M123" s="426">
        <v>0</v>
      </c>
      <c r="N123" s="426">
        <v>0</v>
      </c>
      <c r="O123" s="99">
        <f t="shared" si="112"/>
        <v>886.40707347940599</v>
      </c>
      <c r="P123" s="108"/>
      <c r="Q123" s="108"/>
      <c r="R123" s="108"/>
      <c r="S123" s="108"/>
      <c r="T123" s="108"/>
      <c r="U123" s="108"/>
      <c r="V123" s="108"/>
      <c r="W123" s="108"/>
      <c r="X123" s="108"/>
      <c r="Y123" s="108"/>
      <c r="Z123" s="108"/>
      <c r="AA123" s="108"/>
      <c r="AB123" s="108"/>
    </row>
    <row r="124" spans="2:28" x14ac:dyDescent="0.2">
      <c r="B124" s="450" t="s">
        <v>709</v>
      </c>
      <c r="C124" s="426">
        <v>0</v>
      </c>
      <c r="D124" s="426">
        <v>0</v>
      </c>
      <c r="E124" s="426">
        <v>0</v>
      </c>
      <c r="F124" s="426">
        <v>1292.6897614893799</v>
      </c>
      <c r="G124" s="426">
        <v>0</v>
      </c>
      <c r="H124" s="426">
        <v>0</v>
      </c>
      <c r="I124" s="426">
        <v>0</v>
      </c>
      <c r="J124" s="426">
        <v>0</v>
      </c>
      <c r="K124" s="426">
        <v>0</v>
      </c>
      <c r="L124" s="426">
        <v>0</v>
      </c>
      <c r="M124" s="426">
        <v>0</v>
      </c>
      <c r="N124" s="426">
        <v>0</v>
      </c>
      <c r="O124" s="99">
        <f t="shared" si="112"/>
        <v>1292.6897614893799</v>
      </c>
      <c r="P124" s="108"/>
      <c r="Q124" s="108"/>
      <c r="R124" s="108"/>
      <c r="S124" s="108"/>
      <c r="T124" s="108"/>
      <c r="U124" s="108"/>
      <c r="V124" s="108"/>
      <c r="W124" s="108"/>
      <c r="X124" s="108"/>
      <c r="Y124" s="108"/>
      <c r="Z124" s="108"/>
      <c r="AA124" s="108"/>
      <c r="AB124" s="108"/>
    </row>
    <row r="125" spans="2:28" x14ac:dyDescent="0.2">
      <c r="B125" s="450" t="s">
        <v>589</v>
      </c>
      <c r="C125" s="426">
        <v>0</v>
      </c>
      <c r="D125" s="426">
        <v>0</v>
      </c>
      <c r="E125" s="426">
        <v>0</v>
      </c>
      <c r="F125" s="426">
        <v>0</v>
      </c>
      <c r="G125" s="426">
        <v>0</v>
      </c>
      <c r="H125" s="426">
        <v>0</v>
      </c>
      <c r="I125" s="426">
        <v>0</v>
      </c>
      <c r="J125" s="426">
        <v>0</v>
      </c>
      <c r="K125" s="426">
        <v>0</v>
      </c>
      <c r="L125" s="426">
        <v>0</v>
      </c>
      <c r="M125" s="426">
        <v>0</v>
      </c>
      <c r="N125" s="426">
        <v>0</v>
      </c>
      <c r="O125" s="99">
        <f t="shared" si="112"/>
        <v>0</v>
      </c>
      <c r="P125" s="108"/>
      <c r="Q125" s="108"/>
      <c r="R125" s="108"/>
      <c r="S125" s="108"/>
      <c r="T125" s="108"/>
      <c r="U125" s="108"/>
      <c r="V125" s="108"/>
      <c r="W125" s="108"/>
      <c r="X125" s="108"/>
      <c r="Y125" s="108"/>
      <c r="Z125" s="108"/>
      <c r="AA125" s="108"/>
      <c r="AB125" s="108"/>
    </row>
    <row r="126" spans="2:28" x14ac:dyDescent="0.2">
      <c r="B126" s="450" t="s">
        <v>590</v>
      </c>
      <c r="C126" s="426">
        <v>0</v>
      </c>
      <c r="D126" s="426">
        <v>0</v>
      </c>
      <c r="E126" s="426">
        <v>0</v>
      </c>
      <c r="F126" s="426">
        <v>0</v>
      </c>
      <c r="G126" s="426">
        <v>0</v>
      </c>
      <c r="H126" s="426">
        <v>0</v>
      </c>
      <c r="I126" s="426">
        <v>0</v>
      </c>
      <c r="J126" s="426">
        <v>0</v>
      </c>
      <c r="K126" s="426">
        <v>0</v>
      </c>
      <c r="L126" s="426">
        <v>0</v>
      </c>
      <c r="M126" s="426">
        <v>0</v>
      </c>
      <c r="N126" s="426">
        <v>0</v>
      </c>
      <c r="O126" s="99">
        <f t="shared" si="112"/>
        <v>0</v>
      </c>
      <c r="P126" s="108"/>
      <c r="Q126" s="108"/>
      <c r="R126" s="108"/>
      <c r="S126" s="108"/>
      <c r="T126" s="108"/>
      <c r="U126" s="108"/>
      <c r="V126" s="108"/>
      <c r="W126" s="108"/>
      <c r="X126" s="108"/>
      <c r="Y126" s="108"/>
      <c r="Z126" s="108"/>
      <c r="AA126" s="108"/>
      <c r="AB126" s="108"/>
    </row>
    <row r="127" spans="2:28" x14ac:dyDescent="0.2">
      <c r="B127" s="450" t="s">
        <v>591</v>
      </c>
      <c r="C127" s="426">
        <v>0</v>
      </c>
      <c r="D127" s="426">
        <v>0</v>
      </c>
      <c r="E127" s="426">
        <v>0</v>
      </c>
      <c r="F127" s="426">
        <v>0</v>
      </c>
      <c r="G127" s="426">
        <v>0</v>
      </c>
      <c r="H127" s="426">
        <v>0</v>
      </c>
      <c r="I127" s="426">
        <v>0</v>
      </c>
      <c r="J127" s="426">
        <v>0</v>
      </c>
      <c r="K127" s="426">
        <v>0</v>
      </c>
      <c r="L127" s="426">
        <v>0</v>
      </c>
      <c r="M127" s="426">
        <v>0</v>
      </c>
      <c r="N127" s="426">
        <v>0</v>
      </c>
      <c r="O127" s="99">
        <f t="shared" si="112"/>
        <v>0</v>
      </c>
      <c r="P127" s="108"/>
      <c r="Q127" s="108"/>
      <c r="R127" s="108"/>
      <c r="S127" s="108"/>
      <c r="T127" s="108"/>
      <c r="U127" s="108"/>
      <c r="V127" s="108"/>
      <c r="W127" s="108"/>
      <c r="X127" s="108"/>
      <c r="Y127" s="108"/>
      <c r="Z127" s="108"/>
      <c r="AA127" s="108"/>
      <c r="AB127" s="108"/>
    </row>
    <row r="128" spans="2:28" x14ac:dyDescent="0.2">
      <c r="B128" s="450" t="s">
        <v>492</v>
      </c>
      <c r="C128" s="426">
        <v>0</v>
      </c>
      <c r="D128" s="426">
        <v>0</v>
      </c>
      <c r="E128" s="426">
        <v>0</v>
      </c>
      <c r="F128" s="426">
        <v>0</v>
      </c>
      <c r="G128" s="426">
        <v>0</v>
      </c>
      <c r="H128" s="426">
        <v>0</v>
      </c>
      <c r="I128" s="426">
        <v>0</v>
      </c>
      <c r="J128" s="426">
        <v>0</v>
      </c>
      <c r="K128" s="426">
        <v>0</v>
      </c>
      <c r="L128" s="426">
        <v>0</v>
      </c>
      <c r="M128" s="426">
        <v>0</v>
      </c>
      <c r="N128" s="426">
        <v>0</v>
      </c>
      <c r="O128" s="99">
        <f t="shared" si="112"/>
        <v>0</v>
      </c>
      <c r="P128" s="108"/>
      <c r="Q128" s="108"/>
      <c r="R128" s="108"/>
      <c r="S128" s="108"/>
      <c r="T128" s="108"/>
      <c r="U128" s="108"/>
      <c r="V128" s="108"/>
      <c r="W128" s="108"/>
      <c r="X128" s="108"/>
      <c r="Y128" s="108"/>
      <c r="Z128" s="108"/>
      <c r="AA128" s="108"/>
      <c r="AB128" s="108"/>
    </row>
    <row r="129" spans="2:28" x14ac:dyDescent="0.2">
      <c r="B129" s="450" t="s">
        <v>609</v>
      </c>
      <c r="C129" s="426">
        <v>0</v>
      </c>
      <c r="D129" s="426">
        <v>0</v>
      </c>
      <c r="E129" s="426">
        <v>0</v>
      </c>
      <c r="F129" s="426">
        <v>0</v>
      </c>
      <c r="G129" s="426">
        <v>0</v>
      </c>
      <c r="H129" s="426">
        <v>0</v>
      </c>
      <c r="I129" s="426">
        <v>0</v>
      </c>
      <c r="J129" s="426">
        <v>0</v>
      </c>
      <c r="K129" s="426">
        <v>0</v>
      </c>
      <c r="L129" s="426">
        <v>0</v>
      </c>
      <c r="M129" s="426">
        <v>0</v>
      </c>
      <c r="N129" s="426">
        <v>0</v>
      </c>
      <c r="O129" s="99">
        <f t="shared" si="112"/>
        <v>0</v>
      </c>
      <c r="P129" s="108"/>
      <c r="Q129" s="108"/>
      <c r="R129" s="108"/>
      <c r="S129" s="108"/>
      <c r="T129" s="108"/>
      <c r="U129" s="108"/>
      <c r="V129" s="108"/>
      <c r="W129" s="108"/>
      <c r="X129" s="108"/>
      <c r="Y129" s="108"/>
      <c r="Z129" s="108"/>
      <c r="AA129" s="108"/>
      <c r="AB129" s="108"/>
    </row>
    <row r="130" spans="2:28" x14ac:dyDescent="0.2">
      <c r="B130" s="450" t="s">
        <v>948</v>
      </c>
      <c r="C130" s="426">
        <v>0</v>
      </c>
      <c r="D130" s="426">
        <v>0</v>
      </c>
      <c r="E130" s="426">
        <v>0</v>
      </c>
      <c r="F130" s="426">
        <v>0</v>
      </c>
      <c r="G130" s="426">
        <v>0</v>
      </c>
      <c r="H130" s="426">
        <v>0</v>
      </c>
      <c r="I130" s="426">
        <v>0</v>
      </c>
      <c r="J130" s="426">
        <v>0</v>
      </c>
      <c r="K130" s="426">
        <v>0</v>
      </c>
      <c r="L130" s="426">
        <v>0</v>
      </c>
      <c r="M130" s="426">
        <v>0</v>
      </c>
      <c r="N130" s="426">
        <v>0</v>
      </c>
      <c r="O130" s="99">
        <f t="shared" si="112"/>
        <v>0</v>
      </c>
      <c r="P130" s="108"/>
      <c r="Q130" s="108"/>
      <c r="R130" s="108"/>
      <c r="S130" s="108"/>
      <c r="T130" s="108"/>
      <c r="U130" s="108"/>
      <c r="V130" s="108"/>
      <c r="W130" s="108"/>
      <c r="X130" s="108"/>
      <c r="Y130" s="108"/>
      <c r="Z130" s="108"/>
      <c r="AA130" s="108"/>
      <c r="AB130" s="108"/>
    </row>
    <row r="131" spans="2:28" x14ac:dyDescent="0.2">
      <c r="B131" s="450" t="s">
        <v>697</v>
      </c>
      <c r="C131" s="426">
        <v>0</v>
      </c>
      <c r="D131" s="426">
        <v>0</v>
      </c>
      <c r="E131" s="426">
        <v>0</v>
      </c>
      <c r="F131" s="426">
        <v>0</v>
      </c>
      <c r="G131" s="426">
        <v>0</v>
      </c>
      <c r="H131" s="426">
        <v>0</v>
      </c>
      <c r="I131" s="426">
        <v>0</v>
      </c>
      <c r="J131" s="426">
        <v>0</v>
      </c>
      <c r="K131" s="426">
        <v>0</v>
      </c>
      <c r="L131" s="426">
        <v>0</v>
      </c>
      <c r="M131" s="426">
        <v>0</v>
      </c>
      <c r="N131" s="426">
        <v>0</v>
      </c>
      <c r="O131" s="99">
        <f t="shared" si="112"/>
        <v>0</v>
      </c>
      <c r="P131" s="108"/>
      <c r="Q131" s="108"/>
      <c r="R131" s="108"/>
      <c r="S131" s="108"/>
      <c r="T131" s="108"/>
      <c r="U131" s="108"/>
      <c r="V131" s="108"/>
      <c r="W131" s="108"/>
      <c r="X131" s="108"/>
      <c r="Y131" s="108"/>
      <c r="Z131" s="108"/>
      <c r="AA131" s="108"/>
      <c r="AB131" s="108"/>
    </row>
    <row r="132" spans="2:28" x14ac:dyDescent="0.2">
      <c r="B132" s="425" t="s">
        <v>87</v>
      </c>
      <c r="C132" s="426">
        <v>0</v>
      </c>
      <c r="D132" s="426">
        <v>0</v>
      </c>
      <c r="E132" s="426">
        <v>0</v>
      </c>
      <c r="F132" s="426">
        <v>0</v>
      </c>
      <c r="G132" s="426">
        <v>0</v>
      </c>
      <c r="H132" s="426">
        <v>0</v>
      </c>
      <c r="I132" s="426">
        <v>0</v>
      </c>
      <c r="J132" s="426">
        <v>0</v>
      </c>
      <c r="K132" s="426">
        <v>0</v>
      </c>
      <c r="L132" s="426">
        <v>0</v>
      </c>
      <c r="M132" s="426">
        <v>0</v>
      </c>
      <c r="N132" s="426">
        <v>0</v>
      </c>
      <c r="O132" s="99">
        <f t="shared" si="112"/>
        <v>0</v>
      </c>
      <c r="P132" s="108"/>
      <c r="Q132" s="108"/>
      <c r="R132" s="108"/>
      <c r="S132" s="108"/>
      <c r="T132" s="108"/>
      <c r="U132" s="108"/>
      <c r="V132" s="108"/>
      <c r="W132" s="108"/>
      <c r="X132" s="108"/>
      <c r="Y132" s="108"/>
      <c r="Z132" s="108"/>
      <c r="AA132" s="108"/>
      <c r="AB132" s="108"/>
    </row>
    <row r="133" spans="2:28" x14ac:dyDescent="0.2">
      <c r="B133" s="425" t="s">
        <v>694</v>
      </c>
      <c r="C133" s="426">
        <v>0</v>
      </c>
      <c r="D133" s="426">
        <v>0</v>
      </c>
      <c r="E133" s="426">
        <v>0</v>
      </c>
      <c r="F133" s="426">
        <v>0</v>
      </c>
      <c r="G133" s="426">
        <v>0</v>
      </c>
      <c r="H133" s="426">
        <v>0</v>
      </c>
      <c r="I133" s="426">
        <v>0</v>
      </c>
      <c r="J133" s="426">
        <v>0</v>
      </c>
      <c r="K133" s="426">
        <v>0</v>
      </c>
      <c r="L133" s="426">
        <v>0</v>
      </c>
      <c r="M133" s="426">
        <v>0</v>
      </c>
      <c r="N133" s="426">
        <v>46.590249999999997</v>
      </c>
      <c r="O133" s="99">
        <f t="shared" si="112"/>
        <v>46.590249999999997</v>
      </c>
      <c r="P133" s="108"/>
      <c r="Q133" s="108"/>
      <c r="R133" s="108"/>
      <c r="S133" s="108"/>
      <c r="T133" s="108"/>
      <c r="U133" s="108"/>
      <c r="V133" s="108"/>
      <c r="W133" s="108"/>
      <c r="X133" s="108"/>
      <c r="Y133" s="108"/>
      <c r="Z133" s="108"/>
      <c r="AA133" s="108"/>
      <c r="AB133" s="108"/>
    </row>
    <row r="134" spans="2:28" x14ac:dyDescent="0.2">
      <c r="B134" s="425" t="s">
        <v>239</v>
      </c>
      <c r="C134" s="426">
        <f t="shared" ref="C134:N134" si="114">+C135+C136</f>
        <v>1610.6849569999999</v>
      </c>
      <c r="D134" s="426">
        <f t="shared" si="114"/>
        <v>1551.380772</v>
      </c>
      <c r="E134" s="426">
        <f t="shared" si="114"/>
        <v>0</v>
      </c>
      <c r="F134" s="426">
        <f t="shared" si="114"/>
        <v>750</v>
      </c>
      <c r="G134" s="426">
        <f t="shared" si="114"/>
        <v>200</v>
      </c>
      <c r="H134" s="426">
        <f t="shared" si="114"/>
        <v>0</v>
      </c>
      <c r="I134" s="426">
        <f t="shared" si="114"/>
        <v>0</v>
      </c>
      <c r="J134" s="426">
        <f t="shared" si="114"/>
        <v>0</v>
      </c>
      <c r="K134" s="426">
        <f t="shared" si="114"/>
        <v>0</v>
      </c>
      <c r="L134" s="426">
        <f t="shared" si="114"/>
        <v>0</v>
      </c>
      <c r="M134" s="426">
        <f t="shared" si="114"/>
        <v>0</v>
      </c>
      <c r="N134" s="426">
        <f t="shared" si="114"/>
        <v>0</v>
      </c>
      <c r="O134" s="99">
        <f t="shared" si="112"/>
        <v>4112.0657289999999</v>
      </c>
      <c r="P134" s="108"/>
      <c r="Q134" s="108"/>
      <c r="R134" s="108"/>
      <c r="S134" s="108"/>
      <c r="T134" s="108"/>
      <c r="U134" s="108"/>
      <c r="V134" s="108"/>
      <c r="W134" s="108"/>
      <c r="X134" s="108"/>
      <c r="Y134" s="108"/>
      <c r="Z134" s="108"/>
      <c r="AA134" s="108"/>
      <c r="AB134" s="108"/>
    </row>
    <row r="135" spans="2:28" x14ac:dyDescent="0.2">
      <c r="B135" s="581" t="s">
        <v>78</v>
      </c>
      <c r="C135" s="582">
        <v>0</v>
      </c>
      <c r="D135" s="582">
        <v>0</v>
      </c>
      <c r="E135" s="582">
        <v>0</v>
      </c>
      <c r="F135" s="582">
        <v>0</v>
      </c>
      <c r="G135" s="582">
        <v>0</v>
      </c>
      <c r="H135" s="582">
        <v>0</v>
      </c>
      <c r="I135" s="582">
        <v>0</v>
      </c>
      <c r="J135" s="582">
        <v>0</v>
      </c>
      <c r="K135" s="582">
        <v>0</v>
      </c>
      <c r="L135" s="582">
        <v>0</v>
      </c>
      <c r="M135" s="582">
        <v>0</v>
      </c>
      <c r="N135" s="582">
        <v>0</v>
      </c>
      <c r="O135" s="422">
        <f t="shared" si="112"/>
        <v>0</v>
      </c>
      <c r="P135" s="108"/>
      <c r="Q135" s="108"/>
      <c r="R135" s="108"/>
      <c r="S135" s="108"/>
      <c r="T135" s="108"/>
      <c r="U135" s="108"/>
      <c r="V135" s="108"/>
      <c r="W135" s="108"/>
      <c r="X135" s="108"/>
      <c r="Y135" s="108"/>
      <c r="Z135" s="108"/>
      <c r="AA135" s="108"/>
      <c r="AB135" s="108"/>
    </row>
    <row r="136" spans="2:28" x14ac:dyDescent="0.2">
      <c r="B136" s="436" t="s">
        <v>76</v>
      </c>
      <c r="C136" s="455">
        <v>1610.6849569999999</v>
      </c>
      <c r="D136" s="455">
        <v>1551.380772</v>
      </c>
      <c r="E136" s="455">
        <v>0</v>
      </c>
      <c r="F136" s="455">
        <v>750</v>
      </c>
      <c r="G136" s="455">
        <v>200</v>
      </c>
      <c r="H136" s="455">
        <v>0</v>
      </c>
      <c r="I136" s="455">
        <v>0</v>
      </c>
      <c r="J136" s="455">
        <v>0</v>
      </c>
      <c r="K136" s="455">
        <v>0</v>
      </c>
      <c r="L136" s="455">
        <v>0</v>
      </c>
      <c r="M136" s="455">
        <v>0</v>
      </c>
      <c r="N136" s="455">
        <v>0</v>
      </c>
      <c r="O136" s="100">
        <f t="shared" si="112"/>
        <v>4112.0657289999999</v>
      </c>
      <c r="P136" s="108"/>
      <c r="Q136" s="108"/>
      <c r="R136" s="108"/>
      <c r="S136" s="108"/>
      <c r="T136" s="108"/>
      <c r="U136" s="108"/>
      <c r="V136" s="108"/>
      <c r="W136" s="108"/>
      <c r="X136" s="108"/>
      <c r="Y136" s="108"/>
      <c r="Z136" s="108"/>
      <c r="AA136" s="108"/>
      <c r="AB136" s="108"/>
    </row>
    <row r="137" spans="2:28" x14ac:dyDescent="0.2">
      <c r="B137" s="425" t="s">
        <v>375</v>
      </c>
      <c r="C137" s="426">
        <f t="shared" ref="C137:N137" si="115">+C138+C145</f>
        <v>4.7634114624162587</v>
      </c>
      <c r="D137" s="426">
        <f t="shared" si="115"/>
        <v>4.4580019802998203</v>
      </c>
      <c r="E137" s="426">
        <f t="shared" si="115"/>
        <v>4.4580019802998203</v>
      </c>
      <c r="F137" s="426">
        <f t="shared" si="115"/>
        <v>4.4580019802998203</v>
      </c>
      <c r="G137" s="426">
        <f t="shared" si="115"/>
        <v>4.4580019802998203</v>
      </c>
      <c r="H137" s="426">
        <f t="shared" si="115"/>
        <v>4.4580019802998203</v>
      </c>
      <c r="I137" s="426">
        <f t="shared" si="115"/>
        <v>16.228766569703819</v>
      </c>
      <c r="J137" s="426">
        <f t="shared" si="115"/>
        <v>4.4580019802998203</v>
      </c>
      <c r="K137" s="426">
        <f t="shared" si="115"/>
        <v>4.4580019802998203</v>
      </c>
      <c r="L137" s="426">
        <f t="shared" si="115"/>
        <v>16.228766569703819</v>
      </c>
      <c r="M137" s="426">
        <f t="shared" si="115"/>
        <v>4.4580019802998203</v>
      </c>
      <c r="N137" s="426">
        <f t="shared" si="115"/>
        <v>4.4580019802998203</v>
      </c>
      <c r="O137" s="99">
        <f t="shared" si="112"/>
        <v>77.342962424522284</v>
      </c>
      <c r="P137" s="996"/>
      <c r="Q137" s="108"/>
      <c r="R137" s="108"/>
      <c r="S137" s="108"/>
      <c r="T137" s="108"/>
      <c r="U137" s="108"/>
      <c r="V137" s="108"/>
      <c r="W137" s="108"/>
      <c r="X137" s="108"/>
      <c r="Y137" s="108"/>
      <c r="Z137" s="108"/>
      <c r="AA137" s="108"/>
      <c r="AB137" s="108"/>
    </row>
    <row r="138" spans="2:28" x14ac:dyDescent="0.2">
      <c r="B138" s="457" t="s">
        <v>88</v>
      </c>
      <c r="C138" s="458">
        <f t="shared" ref="C138:N138" si="116">+C139+C142</f>
        <v>4.7634114624162587</v>
      </c>
      <c r="D138" s="458">
        <f t="shared" si="116"/>
        <v>4.4580019802998203</v>
      </c>
      <c r="E138" s="458">
        <f t="shared" si="116"/>
        <v>4.4580019802998203</v>
      </c>
      <c r="F138" s="458">
        <f t="shared" si="116"/>
        <v>4.4580019802998203</v>
      </c>
      <c r="G138" s="458">
        <f t="shared" si="116"/>
        <v>4.4580019802998203</v>
      </c>
      <c r="H138" s="458">
        <f t="shared" si="116"/>
        <v>4.4580019802998203</v>
      </c>
      <c r="I138" s="458">
        <f t="shared" si="116"/>
        <v>16.228766569703819</v>
      </c>
      <c r="J138" s="458">
        <f t="shared" si="116"/>
        <v>4.4580019802998203</v>
      </c>
      <c r="K138" s="458">
        <f t="shared" si="116"/>
        <v>4.4580019802998203</v>
      </c>
      <c r="L138" s="458">
        <f t="shared" si="116"/>
        <v>16.228766569703819</v>
      </c>
      <c r="M138" s="458">
        <f t="shared" si="116"/>
        <v>4.4580019802998203</v>
      </c>
      <c r="N138" s="458">
        <f t="shared" si="116"/>
        <v>4.4580019802998203</v>
      </c>
      <c r="O138" s="150">
        <f t="shared" si="112"/>
        <v>77.342962424522284</v>
      </c>
      <c r="P138" s="108"/>
      <c r="Q138" s="108"/>
      <c r="R138" s="108"/>
      <c r="S138" s="108"/>
      <c r="T138" s="108"/>
      <c r="U138" s="108"/>
      <c r="V138" s="108"/>
      <c r="W138" s="108"/>
      <c r="X138" s="108"/>
      <c r="Y138" s="108"/>
      <c r="Z138" s="108"/>
      <c r="AA138" s="108"/>
      <c r="AB138" s="108"/>
    </row>
    <row r="139" spans="2:28" x14ac:dyDescent="0.2">
      <c r="B139" s="436" t="s">
        <v>90</v>
      </c>
      <c r="C139" s="455">
        <f t="shared" ref="C139:N139" si="117">+C140+C141</f>
        <v>4.4580019802998203</v>
      </c>
      <c r="D139" s="455">
        <f t="shared" si="117"/>
        <v>4.4580019802998203</v>
      </c>
      <c r="E139" s="455">
        <f t="shared" si="117"/>
        <v>4.4580019802998203</v>
      </c>
      <c r="F139" s="455">
        <f t="shared" si="117"/>
        <v>4.4580019802998203</v>
      </c>
      <c r="G139" s="455">
        <f t="shared" si="117"/>
        <v>4.4580019802998203</v>
      </c>
      <c r="H139" s="455">
        <f t="shared" si="117"/>
        <v>4.4580019802998203</v>
      </c>
      <c r="I139" s="455">
        <f t="shared" si="117"/>
        <v>4.4580019802998203</v>
      </c>
      <c r="J139" s="455">
        <f t="shared" si="117"/>
        <v>4.4580019802998203</v>
      </c>
      <c r="K139" s="455">
        <f t="shared" si="117"/>
        <v>4.4580019802998203</v>
      </c>
      <c r="L139" s="455">
        <f t="shared" si="117"/>
        <v>4.4580019802998203</v>
      </c>
      <c r="M139" s="455">
        <f t="shared" si="117"/>
        <v>4.4580019802998203</v>
      </c>
      <c r="N139" s="455">
        <f t="shared" si="117"/>
        <v>4.4580019802998203</v>
      </c>
      <c r="O139" s="100">
        <f t="shared" si="112"/>
        <v>53.49602376359784</v>
      </c>
      <c r="P139" s="108"/>
      <c r="Q139" s="108"/>
      <c r="R139" s="108"/>
      <c r="S139" s="108"/>
      <c r="T139" s="108"/>
      <c r="U139" s="108"/>
      <c r="V139" s="108"/>
      <c r="W139" s="108"/>
      <c r="X139" s="108"/>
      <c r="Y139" s="108"/>
      <c r="Z139" s="108"/>
      <c r="AA139" s="108"/>
      <c r="AB139" s="108"/>
    </row>
    <row r="140" spans="2:28" x14ac:dyDescent="0.2">
      <c r="B140" s="436" t="s">
        <v>146</v>
      </c>
      <c r="C140" s="455">
        <v>4.4580019802998203</v>
      </c>
      <c r="D140" s="455">
        <v>4.4580019802998203</v>
      </c>
      <c r="E140" s="455">
        <v>4.4580019802998203</v>
      </c>
      <c r="F140" s="455">
        <v>4.4580019802998203</v>
      </c>
      <c r="G140" s="455">
        <v>4.4580019802998203</v>
      </c>
      <c r="H140" s="455">
        <v>4.4580019802998203</v>
      </c>
      <c r="I140" s="455">
        <v>4.4580019802998203</v>
      </c>
      <c r="J140" s="455">
        <v>4.4580019802998203</v>
      </c>
      <c r="K140" s="455">
        <v>4.4580019802998203</v>
      </c>
      <c r="L140" s="455">
        <v>4.4580019802998203</v>
      </c>
      <c r="M140" s="455">
        <v>4.4580019802998203</v>
      </c>
      <c r="N140" s="455">
        <v>4.4580019802998203</v>
      </c>
      <c r="O140" s="100">
        <f t="shared" si="112"/>
        <v>53.49602376359784</v>
      </c>
      <c r="P140" s="108"/>
      <c r="Q140" s="108"/>
      <c r="R140" s="108"/>
      <c r="S140" s="108"/>
      <c r="T140" s="108"/>
      <c r="U140" s="108"/>
      <c r="V140" s="108"/>
      <c r="W140" s="108"/>
      <c r="X140" s="108"/>
      <c r="Y140" s="108"/>
      <c r="Z140" s="108"/>
      <c r="AA140" s="108"/>
      <c r="AB140" s="108"/>
    </row>
    <row r="141" spans="2:28" x14ac:dyDescent="0.2">
      <c r="B141" s="436" t="s">
        <v>93</v>
      </c>
      <c r="C141" s="455">
        <v>0</v>
      </c>
      <c r="D141" s="455">
        <v>0</v>
      </c>
      <c r="E141" s="455">
        <v>0</v>
      </c>
      <c r="F141" s="455">
        <v>0</v>
      </c>
      <c r="G141" s="455">
        <v>0</v>
      </c>
      <c r="H141" s="455">
        <v>0</v>
      </c>
      <c r="I141" s="455">
        <v>0</v>
      </c>
      <c r="J141" s="455">
        <v>0</v>
      </c>
      <c r="K141" s="455">
        <v>0</v>
      </c>
      <c r="L141" s="455">
        <v>0</v>
      </c>
      <c r="M141" s="455">
        <v>0</v>
      </c>
      <c r="N141" s="455">
        <v>0</v>
      </c>
      <c r="O141" s="100">
        <f t="shared" si="112"/>
        <v>0</v>
      </c>
      <c r="P141" s="108"/>
      <c r="Q141" s="108"/>
      <c r="R141" s="108"/>
      <c r="S141" s="108"/>
      <c r="T141" s="108"/>
      <c r="U141" s="108"/>
      <c r="V141" s="108"/>
      <c r="W141" s="108"/>
      <c r="X141" s="108"/>
      <c r="Y141" s="108"/>
      <c r="Z141" s="108"/>
      <c r="AA141" s="108"/>
      <c r="AB141" s="108"/>
    </row>
    <row r="142" spans="2:28" x14ac:dyDescent="0.2">
      <c r="B142" s="456" t="s">
        <v>94</v>
      </c>
      <c r="C142" s="455">
        <f t="shared" ref="C142:N142" si="118">+C143+C144</f>
        <v>0.30540948211643798</v>
      </c>
      <c r="D142" s="455">
        <f t="shared" si="118"/>
        <v>0</v>
      </c>
      <c r="E142" s="455">
        <f t="shared" si="118"/>
        <v>0</v>
      </c>
      <c r="F142" s="455">
        <f t="shared" si="118"/>
        <v>0</v>
      </c>
      <c r="G142" s="455">
        <f t="shared" si="118"/>
        <v>0</v>
      </c>
      <c r="H142" s="455">
        <f t="shared" si="118"/>
        <v>0</v>
      </c>
      <c r="I142" s="455">
        <f t="shared" si="118"/>
        <v>11.770764589403999</v>
      </c>
      <c r="J142" s="455">
        <f t="shared" si="118"/>
        <v>0</v>
      </c>
      <c r="K142" s="455">
        <f t="shared" si="118"/>
        <v>0</v>
      </c>
      <c r="L142" s="455">
        <f t="shared" si="118"/>
        <v>11.770764589403999</v>
      </c>
      <c r="M142" s="455">
        <f t="shared" si="118"/>
        <v>0</v>
      </c>
      <c r="N142" s="455">
        <f t="shared" si="118"/>
        <v>0</v>
      </c>
      <c r="O142" s="100">
        <f t="shared" si="112"/>
        <v>23.846938660924437</v>
      </c>
      <c r="P142" s="108"/>
      <c r="Q142" s="108"/>
      <c r="R142" s="108"/>
      <c r="S142" s="108"/>
      <c r="T142" s="108"/>
      <c r="U142" s="108"/>
      <c r="V142" s="108"/>
      <c r="W142" s="108"/>
      <c r="X142" s="108"/>
      <c r="Y142" s="108"/>
      <c r="Z142" s="108"/>
      <c r="AA142" s="108"/>
      <c r="AB142" s="108"/>
    </row>
    <row r="143" spans="2:28" x14ac:dyDescent="0.2">
      <c r="B143" s="436" t="s">
        <v>146</v>
      </c>
      <c r="C143" s="455">
        <v>0</v>
      </c>
      <c r="D143" s="455">
        <v>0</v>
      </c>
      <c r="E143" s="455">
        <v>0</v>
      </c>
      <c r="F143" s="455">
        <v>0</v>
      </c>
      <c r="G143" s="455">
        <v>0</v>
      </c>
      <c r="H143" s="455">
        <v>0</v>
      </c>
      <c r="I143" s="455">
        <v>11.770764589403999</v>
      </c>
      <c r="J143" s="455">
        <v>0</v>
      </c>
      <c r="K143" s="455">
        <v>0</v>
      </c>
      <c r="L143" s="455">
        <v>11.770764589403999</v>
      </c>
      <c r="M143" s="455">
        <v>0</v>
      </c>
      <c r="N143" s="455">
        <v>0</v>
      </c>
      <c r="O143" s="100">
        <f t="shared" si="112"/>
        <v>23.541529178807998</v>
      </c>
      <c r="P143" s="108"/>
      <c r="Q143" s="108"/>
      <c r="R143" s="108"/>
      <c r="S143" s="108"/>
      <c r="T143" s="108"/>
      <c r="U143" s="108"/>
      <c r="V143" s="108"/>
      <c r="W143" s="108"/>
      <c r="X143" s="108"/>
      <c r="Y143" s="108"/>
      <c r="Z143" s="108"/>
      <c r="AA143" s="108"/>
      <c r="AB143" s="108"/>
    </row>
    <row r="144" spans="2:28" x14ac:dyDescent="0.2">
      <c r="B144" s="457" t="s">
        <v>93</v>
      </c>
      <c r="C144" s="458">
        <v>0.30540948211643798</v>
      </c>
      <c r="D144" s="458">
        <v>0</v>
      </c>
      <c r="E144" s="458">
        <v>0</v>
      </c>
      <c r="F144" s="458">
        <v>0</v>
      </c>
      <c r="G144" s="458">
        <v>0</v>
      </c>
      <c r="H144" s="458">
        <v>0</v>
      </c>
      <c r="I144" s="458">
        <v>0</v>
      </c>
      <c r="J144" s="458">
        <v>0</v>
      </c>
      <c r="K144" s="458">
        <v>0</v>
      </c>
      <c r="L144" s="458">
        <v>0</v>
      </c>
      <c r="M144" s="458">
        <v>0</v>
      </c>
      <c r="N144" s="458">
        <v>0</v>
      </c>
      <c r="O144" s="150">
        <f t="shared" si="112"/>
        <v>0.30540948211643798</v>
      </c>
      <c r="P144" s="108"/>
      <c r="Q144" s="108"/>
      <c r="R144" s="108"/>
      <c r="S144" s="108"/>
      <c r="T144" s="108"/>
      <c r="U144" s="108"/>
      <c r="V144" s="108"/>
      <c r="W144" s="108"/>
      <c r="X144" s="108"/>
      <c r="Y144" s="108"/>
      <c r="Z144" s="108"/>
      <c r="AA144" s="108"/>
      <c r="AB144" s="108"/>
    </row>
    <row r="145" spans="1:29" x14ac:dyDescent="0.2">
      <c r="B145" s="583" t="s">
        <v>116</v>
      </c>
      <c r="C145" s="458">
        <f t="shared" ref="C145:N145" si="119">+C146+C147</f>
        <v>0</v>
      </c>
      <c r="D145" s="458">
        <f t="shared" si="119"/>
        <v>0</v>
      </c>
      <c r="E145" s="458">
        <f t="shared" si="119"/>
        <v>0</v>
      </c>
      <c r="F145" s="458">
        <f t="shared" si="119"/>
        <v>0</v>
      </c>
      <c r="G145" s="458">
        <f t="shared" si="119"/>
        <v>0</v>
      </c>
      <c r="H145" s="458">
        <f t="shared" si="119"/>
        <v>0</v>
      </c>
      <c r="I145" s="458">
        <f t="shared" si="119"/>
        <v>0</v>
      </c>
      <c r="J145" s="458">
        <f t="shared" si="119"/>
        <v>0</v>
      </c>
      <c r="K145" s="458">
        <f t="shared" si="119"/>
        <v>0</v>
      </c>
      <c r="L145" s="458">
        <f t="shared" si="119"/>
        <v>0</v>
      </c>
      <c r="M145" s="458">
        <f t="shared" si="119"/>
        <v>0</v>
      </c>
      <c r="N145" s="458">
        <f t="shared" si="119"/>
        <v>0</v>
      </c>
      <c r="O145" s="150">
        <f t="shared" si="112"/>
        <v>0</v>
      </c>
      <c r="P145" s="108"/>
      <c r="Q145" s="108"/>
      <c r="R145" s="108"/>
      <c r="S145" s="108"/>
      <c r="T145" s="108"/>
      <c r="U145" s="108"/>
      <c r="V145" s="108"/>
      <c r="W145" s="108"/>
      <c r="X145" s="108"/>
      <c r="Y145" s="108"/>
      <c r="Z145" s="108"/>
      <c r="AA145" s="108"/>
      <c r="AB145" s="108"/>
    </row>
    <row r="146" spans="1:29" x14ac:dyDescent="0.2">
      <c r="B146" s="436" t="s">
        <v>146</v>
      </c>
      <c r="C146" s="455">
        <v>0</v>
      </c>
      <c r="D146" s="455">
        <v>0</v>
      </c>
      <c r="E146" s="455">
        <v>0</v>
      </c>
      <c r="F146" s="455">
        <v>0</v>
      </c>
      <c r="G146" s="455">
        <v>0</v>
      </c>
      <c r="H146" s="455">
        <v>0</v>
      </c>
      <c r="I146" s="455">
        <v>0</v>
      </c>
      <c r="J146" s="455">
        <v>0</v>
      </c>
      <c r="K146" s="455">
        <v>0</v>
      </c>
      <c r="L146" s="455">
        <v>0</v>
      </c>
      <c r="M146" s="455">
        <v>0</v>
      </c>
      <c r="N146" s="455">
        <v>0</v>
      </c>
      <c r="O146" s="100">
        <f t="shared" si="112"/>
        <v>0</v>
      </c>
      <c r="P146" s="108"/>
      <c r="Q146" s="108"/>
      <c r="R146" s="108"/>
      <c r="S146" s="108"/>
      <c r="T146" s="108"/>
      <c r="U146" s="108"/>
      <c r="V146" s="108"/>
      <c r="W146" s="108"/>
      <c r="X146" s="108"/>
      <c r="Y146" s="108"/>
      <c r="Z146" s="108"/>
      <c r="AA146" s="108"/>
      <c r="AB146" s="108"/>
    </row>
    <row r="147" spans="1:29" x14ac:dyDescent="0.2">
      <c r="B147" s="462" t="s">
        <v>93</v>
      </c>
      <c r="C147" s="453">
        <v>0</v>
      </c>
      <c r="D147" s="453">
        <v>0</v>
      </c>
      <c r="E147" s="453">
        <v>0</v>
      </c>
      <c r="F147" s="453">
        <v>0</v>
      </c>
      <c r="G147" s="453">
        <v>0</v>
      </c>
      <c r="H147" s="453">
        <v>0</v>
      </c>
      <c r="I147" s="453">
        <v>0</v>
      </c>
      <c r="J147" s="453">
        <v>0</v>
      </c>
      <c r="K147" s="453">
        <v>0</v>
      </c>
      <c r="L147" s="453">
        <v>0</v>
      </c>
      <c r="M147" s="453">
        <v>0</v>
      </c>
      <c r="N147" s="453">
        <v>0</v>
      </c>
      <c r="O147" s="104">
        <f t="shared" si="112"/>
        <v>0</v>
      </c>
      <c r="P147" s="108"/>
      <c r="Q147" s="108"/>
      <c r="R147" s="108"/>
      <c r="S147" s="108"/>
      <c r="T147" s="108"/>
      <c r="U147" s="108"/>
      <c r="V147" s="108"/>
      <c r="W147" s="108"/>
      <c r="X147" s="108"/>
      <c r="Y147" s="108"/>
      <c r="Z147" s="108"/>
      <c r="AA147" s="108"/>
      <c r="AB147" s="108"/>
    </row>
    <row r="148" spans="1:29" x14ac:dyDescent="0.2">
      <c r="B148" s="460"/>
      <c r="C148" s="460"/>
      <c r="D148" s="460"/>
      <c r="E148" s="460"/>
      <c r="F148" s="105"/>
      <c r="G148" s="105"/>
      <c r="H148" s="105"/>
      <c r="I148" s="105"/>
      <c r="J148" s="105"/>
      <c r="K148" s="105"/>
      <c r="L148" s="105"/>
      <c r="M148" s="105"/>
      <c r="N148" s="105"/>
      <c r="O148" s="105">
        <f t="shared" si="112"/>
        <v>0</v>
      </c>
      <c r="P148" s="108"/>
      <c r="Q148" s="108"/>
      <c r="R148" s="108"/>
      <c r="S148" s="108"/>
      <c r="T148" s="108"/>
      <c r="U148" s="108"/>
      <c r="V148" s="108"/>
      <c r="W148" s="108"/>
      <c r="X148" s="108"/>
      <c r="Y148" s="108"/>
      <c r="Z148" s="108"/>
      <c r="AA148" s="108"/>
      <c r="AB148" s="108"/>
    </row>
    <row r="149" spans="1:29" x14ac:dyDescent="0.2">
      <c r="B149" s="423" t="s">
        <v>117</v>
      </c>
      <c r="C149" s="424">
        <f>+C150+C151</f>
        <v>1785.4684392538543</v>
      </c>
      <c r="D149" s="424">
        <f t="shared" ref="D149:N149" si="120">+D150+D151</f>
        <v>3327.0682397218857</v>
      </c>
      <c r="E149" s="424">
        <f t="shared" si="120"/>
        <v>3649.7342183656824</v>
      </c>
      <c r="F149" s="424">
        <f t="shared" si="120"/>
        <v>2377.1139798082877</v>
      </c>
      <c r="G149" s="424">
        <f t="shared" ref="G149" si="121">+G150+G151</f>
        <v>1320.658167348244</v>
      </c>
      <c r="H149" s="424">
        <f t="shared" ref="H149" si="122">+H150+H151</f>
        <v>4496.2839907775642</v>
      </c>
      <c r="I149" s="424">
        <f t="shared" ref="I149" si="123">+I150+I151</f>
        <v>346.37045147703776</v>
      </c>
      <c r="J149" s="424">
        <f t="shared" ref="J149" si="124">+J150+J151</f>
        <v>23.397042651500755</v>
      </c>
      <c r="K149" s="424">
        <f t="shared" ref="K149" si="125">+K150+K151</f>
        <v>144.24159922578434</v>
      </c>
      <c r="L149" s="424">
        <f t="shared" ref="L149" si="126">+L150+L151</f>
        <v>180.36976475276299</v>
      </c>
      <c r="M149" s="424">
        <f t="shared" ref="M149" si="127">+M150+M151</f>
        <v>23.708461922021893</v>
      </c>
      <c r="N149" s="424">
        <f t="shared" si="120"/>
        <v>1045.4026008327583</v>
      </c>
      <c r="O149" s="145">
        <f t="shared" si="112"/>
        <v>18719.81695613738</v>
      </c>
      <c r="P149" s="108"/>
      <c r="Q149" s="108"/>
      <c r="R149" s="108"/>
      <c r="S149" s="108"/>
      <c r="T149" s="108"/>
      <c r="U149" s="108"/>
      <c r="V149" s="108"/>
      <c r="W149" s="108"/>
      <c r="X149" s="108"/>
      <c r="Y149" s="108"/>
      <c r="Z149" s="108"/>
      <c r="AA149" s="108"/>
      <c r="AB149" s="108"/>
    </row>
    <row r="150" spans="1:29" x14ac:dyDescent="0.2">
      <c r="B150" s="425" t="s">
        <v>118</v>
      </c>
      <c r="C150" s="426">
        <v>890.86616217627386</v>
      </c>
      <c r="D150" s="426">
        <v>19.038871669761321</v>
      </c>
      <c r="E150" s="426">
        <v>4.4580019802998203</v>
      </c>
      <c r="F150" s="426">
        <v>1297.1477634696796</v>
      </c>
      <c r="G150" s="426">
        <v>4.4580019802998203</v>
      </c>
      <c r="H150" s="426">
        <v>4.4580019802998203</v>
      </c>
      <c r="I150" s="426">
        <v>4.4580019802998203</v>
      </c>
      <c r="J150" s="426">
        <v>4.4580019802998203</v>
      </c>
      <c r="K150" s="426">
        <v>4.4580019802998203</v>
      </c>
      <c r="L150" s="426">
        <v>4.4580019802998203</v>
      </c>
      <c r="M150" s="426">
        <v>4.4580019802998203</v>
      </c>
      <c r="N150" s="426">
        <v>4.4580019802998203</v>
      </c>
      <c r="O150" s="99">
        <f t="shared" si="112"/>
        <v>2247.1748151384127</v>
      </c>
      <c r="P150" s="108"/>
      <c r="Q150" s="108"/>
      <c r="R150" s="108"/>
      <c r="S150" s="108"/>
      <c r="T150" s="108"/>
      <c r="U150" s="108"/>
      <c r="V150" s="108"/>
      <c r="W150" s="108"/>
      <c r="X150" s="108"/>
      <c r="Y150" s="108"/>
      <c r="Z150" s="108"/>
      <c r="AA150" s="108"/>
      <c r="AB150" s="108"/>
    </row>
    <row r="151" spans="1:29" x14ac:dyDescent="0.2">
      <c r="B151" s="425" t="s">
        <v>656</v>
      </c>
      <c r="C151" s="426">
        <v>894.60227707758042</v>
      </c>
      <c r="D151" s="426">
        <v>3308.0293680521245</v>
      </c>
      <c r="E151" s="426">
        <v>3645.2762163853827</v>
      </c>
      <c r="F151" s="426">
        <v>1079.9662163386081</v>
      </c>
      <c r="G151" s="426">
        <v>1316.2001653679442</v>
      </c>
      <c r="H151" s="426">
        <v>4491.8259887972645</v>
      </c>
      <c r="I151" s="426">
        <v>341.91244949673796</v>
      </c>
      <c r="J151" s="426">
        <v>18.939040671200935</v>
      </c>
      <c r="K151" s="426">
        <v>139.78359724548451</v>
      </c>
      <c r="L151" s="426">
        <v>175.91176277246316</v>
      </c>
      <c r="M151" s="426">
        <v>19.250459941722074</v>
      </c>
      <c r="N151" s="426">
        <v>1040.9445988524585</v>
      </c>
      <c r="O151" s="99">
        <f t="shared" si="112"/>
        <v>16472.642140998971</v>
      </c>
      <c r="P151" s="108"/>
      <c r="Q151" s="108"/>
      <c r="R151" s="108"/>
      <c r="S151" s="108"/>
      <c r="T151" s="108"/>
      <c r="U151" s="108"/>
      <c r="V151" s="108"/>
      <c r="W151" s="108"/>
      <c r="X151" s="108"/>
      <c r="Y151" s="108"/>
      <c r="Z151" s="108"/>
      <c r="AA151" s="108"/>
      <c r="AB151" s="108"/>
    </row>
    <row r="152" spans="1:29" s="90" customFormat="1" x14ac:dyDescent="0.2">
      <c r="A152" s="3"/>
      <c r="B152" s="423" t="s">
        <v>119</v>
      </c>
      <c r="C152" s="424">
        <v>1802.3729437243151</v>
      </c>
      <c r="D152" s="424">
        <v>1662.2675012313946</v>
      </c>
      <c r="E152" s="424">
        <v>5241.3657093689208</v>
      </c>
      <c r="F152" s="424">
        <v>5310.3623218606599</v>
      </c>
      <c r="G152" s="424">
        <v>5282.8188849786593</v>
      </c>
      <c r="H152" s="424">
        <v>185.17732616599167</v>
      </c>
      <c r="I152" s="424">
        <v>192.13609797165805</v>
      </c>
      <c r="J152" s="424">
        <v>132.37980005324502</v>
      </c>
      <c r="K152" s="424">
        <v>2245.7747121991456</v>
      </c>
      <c r="L152" s="424">
        <v>144.65686761082696</v>
      </c>
      <c r="M152" s="424">
        <v>169.67659481691553</v>
      </c>
      <c r="N152" s="424">
        <v>233.99720440516452</v>
      </c>
      <c r="O152" s="145">
        <f t="shared" si="112"/>
        <v>22602.985964386895</v>
      </c>
      <c r="P152" s="108"/>
      <c r="Q152" s="108"/>
      <c r="R152" s="108"/>
      <c r="S152" s="108"/>
      <c r="T152" s="108"/>
      <c r="U152" s="108"/>
      <c r="V152" s="108"/>
      <c r="W152" s="108"/>
      <c r="X152" s="108"/>
      <c r="Y152" s="108"/>
      <c r="Z152" s="108"/>
      <c r="AA152" s="108"/>
      <c r="AB152" s="108"/>
      <c r="AC152" s="138"/>
    </row>
    <row r="153" spans="1:29" x14ac:dyDescent="0.2">
      <c r="B153" s="562"/>
      <c r="C153" s="562"/>
      <c r="D153" s="562"/>
      <c r="E153" s="562"/>
      <c r="F153" s="562"/>
      <c r="G153" s="562"/>
      <c r="H153" s="562"/>
      <c r="I153" s="562"/>
      <c r="J153" s="562"/>
      <c r="K153" s="562"/>
      <c r="L153" s="562"/>
      <c r="M153" s="562"/>
      <c r="N153" s="562"/>
      <c r="O153" s="562"/>
      <c r="Q153" s="108"/>
    </row>
    <row r="154" spans="1:29" x14ac:dyDescent="0.2">
      <c r="A154" s="138"/>
      <c r="B154" s="116" t="s">
        <v>376</v>
      </c>
      <c r="C154" s="571"/>
      <c r="D154" s="571"/>
      <c r="E154" s="571"/>
      <c r="F154" s="571"/>
      <c r="G154" s="571"/>
      <c r="H154" s="571"/>
      <c r="I154" s="571"/>
      <c r="J154" s="571"/>
      <c r="K154" s="571"/>
      <c r="L154" s="571"/>
      <c r="M154" s="571"/>
      <c r="N154" s="571"/>
      <c r="O154" s="562"/>
    </row>
    <row r="155" spans="1:29" x14ac:dyDescent="0.2">
      <c r="B155" s="1306" t="s">
        <v>964</v>
      </c>
      <c r="C155" s="1306"/>
      <c r="D155" s="1306"/>
      <c r="E155" s="1306"/>
      <c r="F155" s="1306"/>
      <c r="G155" s="1306"/>
      <c r="H155" s="1306"/>
      <c r="I155" s="1306"/>
      <c r="J155" s="1306"/>
      <c r="K155" s="1306"/>
      <c r="L155" s="1306"/>
      <c r="M155" s="1306"/>
      <c r="N155" s="1306"/>
      <c r="O155" s="1306"/>
    </row>
    <row r="156" spans="1:29" ht="30.75" customHeight="1" x14ac:dyDescent="0.2">
      <c r="B156" s="1306" t="s">
        <v>965</v>
      </c>
      <c r="C156" s="1306"/>
      <c r="D156" s="1306"/>
      <c r="E156" s="1306"/>
      <c r="F156" s="1306"/>
      <c r="G156" s="1306"/>
      <c r="H156" s="1306"/>
      <c r="I156" s="1306"/>
      <c r="J156" s="1306"/>
      <c r="K156" s="1306"/>
      <c r="L156" s="1306"/>
      <c r="M156" s="1306"/>
      <c r="N156" s="1306"/>
      <c r="O156" s="1306"/>
    </row>
    <row r="157" spans="1:29" x14ac:dyDescent="0.2">
      <c r="C157" s="138"/>
      <c r="D157" s="138"/>
      <c r="E157" s="138"/>
      <c r="F157" s="138"/>
      <c r="G157" s="138"/>
      <c r="H157" s="138"/>
      <c r="I157" s="138"/>
      <c r="J157" s="138"/>
      <c r="K157" s="138"/>
      <c r="L157" s="138"/>
      <c r="M157" s="138"/>
      <c r="N157" s="138"/>
      <c r="O157" s="138"/>
    </row>
    <row r="158" spans="1:29" x14ac:dyDescent="0.2">
      <c r="C158" s="108"/>
      <c r="D158" s="108"/>
      <c r="E158" s="108"/>
      <c r="F158" s="108"/>
      <c r="G158" s="108"/>
      <c r="H158" s="108"/>
      <c r="I158" s="108"/>
      <c r="J158" s="108"/>
      <c r="K158" s="108"/>
      <c r="L158" s="108"/>
      <c r="M158" s="108"/>
      <c r="N158" s="108"/>
      <c r="O158" s="138"/>
    </row>
    <row r="159" spans="1:29" x14ac:dyDescent="0.2">
      <c r="C159" s="138"/>
      <c r="D159" s="138"/>
      <c r="E159" s="138"/>
      <c r="F159" s="138"/>
      <c r="G159" s="138"/>
      <c r="H159" s="138"/>
      <c r="I159" s="138"/>
      <c r="J159" s="138"/>
      <c r="K159" s="138"/>
      <c r="L159" s="138"/>
      <c r="M159" s="138"/>
      <c r="N159" s="138"/>
      <c r="O159" s="138"/>
    </row>
    <row r="160" spans="1:29" x14ac:dyDescent="0.2">
      <c r="C160" s="138"/>
      <c r="D160" s="138"/>
      <c r="E160" s="138"/>
      <c r="F160" s="138"/>
      <c r="G160" s="138"/>
      <c r="H160" s="138"/>
      <c r="I160" s="138"/>
      <c r="J160" s="138"/>
      <c r="K160" s="138"/>
      <c r="L160" s="138"/>
      <c r="M160" s="138"/>
      <c r="N160" s="138"/>
      <c r="O160" s="138"/>
    </row>
    <row r="161" spans="3:15" x14ac:dyDescent="0.2">
      <c r="C161" s="138"/>
      <c r="D161" s="138"/>
      <c r="E161" s="138"/>
      <c r="F161" s="138"/>
      <c r="G161" s="138"/>
      <c r="H161" s="138"/>
      <c r="I161" s="138"/>
      <c r="J161" s="138"/>
      <c r="K161" s="138"/>
      <c r="L161" s="138"/>
      <c r="M161" s="138"/>
      <c r="N161" s="138"/>
      <c r="O161" s="138"/>
    </row>
    <row r="162" spans="3:15" x14ac:dyDescent="0.2">
      <c r="C162" s="138"/>
      <c r="D162" s="138"/>
      <c r="E162" s="138"/>
      <c r="F162" s="138"/>
      <c r="G162" s="138"/>
      <c r="H162" s="138"/>
      <c r="I162" s="138"/>
      <c r="J162" s="138"/>
      <c r="K162" s="138"/>
      <c r="L162" s="138"/>
      <c r="M162" s="138"/>
      <c r="N162" s="138"/>
      <c r="O162" s="138"/>
    </row>
    <row r="163" spans="3:15" x14ac:dyDescent="0.2">
      <c r="C163" s="138"/>
      <c r="D163" s="138"/>
      <c r="E163" s="138"/>
      <c r="F163" s="138"/>
      <c r="G163" s="138"/>
      <c r="H163" s="138"/>
      <c r="I163" s="138"/>
      <c r="J163" s="138"/>
      <c r="K163" s="138"/>
      <c r="L163" s="138"/>
      <c r="M163" s="138"/>
      <c r="N163" s="138"/>
      <c r="O163" s="138"/>
    </row>
    <row r="164" spans="3:15" x14ac:dyDescent="0.2">
      <c r="C164" s="138"/>
      <c r="D164" s="138"/>
      <c r="E164" s="138"/>
      <c r="F164" s="138"/>
      <c r="G164" s="138"/>
      <c r="H164" s="138"/>
      <c r="I164" s="138"/>
      <c r="J164" s="138"/>
      <c r="K164" s="138"/>
      <c r="L164" s="138"/>
      <c r="M164" s="138"/>
      <c r="N164" s="138"/>
      <c r="O164" s="138"/>
    </row>
    <row r="165" spans="3:15" x14ac:dyDescent="0.2">
      <c r="C165" s="138"/>
      <c r="D165" s="138"/>
      <c r="E165" s="138"/>
      <c r="F165" s="138"/>
      <c r="G165" s="138"/>
      <c r="H165" s="138"/>
      <c r="I165" s="138"/>
      <c r="J165" s="138"/>
      <c r="K165" s="138"/>
      <c r="L165" s="138"/>
      <c r="M165" s="138"/>
      <c r="N165" s="138"/>
      <c r="O165" s="138"/>
    </row>
    <row r="166" spans="3:15" x14ac:dyDescent="0.2">
      <c r="C166" s="138"/>
      <c r="D166" s="138"/>
      <c r="E166" s="138"/>
      <c r="F166" s="138"/>
      <c r="G166" s="138"/>
      <c r="H166" s="138"/>
      <c r="I166" s="138"/>
      <c r="J166" s="138"/>
      <c r="K166" s="138"/>
      <c r="L166" s="138"/>
      <c r="M166" s="138"/>
      <c r="N166" s="138"/>
      <c r="O166" s="138"/>
    </row>
    <row r="167" spans="3:15" x14ac:dyDescent="0.2">
      <c r="C167" s="138"/>
      <c r="D167" s="138"/>
      <c r="E167" s="138"/>
      <c r="F167" s="138"/>
      <c r="G167" s="138"/>
      <c r="H167" s="138"/>
      <c r="I167" s="138"/>
      <c r="J167" s="138"/>
      <c r="K167" s="138"/>
      <c r="L167" s="138"/>
      <c r="M167" s="138"/>
      <c r="N167" s="138"/>
      <c r="O167" s="138"/>
    </row>
    <row r="168" spans="3:15" x14ac:dyDescent="0.2">
      <c r="C168" s="138"/>
      <c r="D168" s="138"/>
      <c r="E168" s="138"/>
      <c r="F168" s="138"/>
      <c r="G168" s="138"/>
      <c r="H168" s="138"/>
      <c r="I168" s="138"/>
      <c r="J168" s="138"/>
      <c r="K168" s="138"/>
      <c r="L168" s="138"/>
      <c r="M168" s="138"/>
      <c r="N168" s="138"/>
      <c r="O168" s="138"/>
    </row>
    <row r="169" spans="3:15" x14ac:dyDescent="0.2">
      <c r="C169" s="138"/>
      <c r="D169" s="138"/>
      <c r="E169" s="138"/>
      <c r="F169" s="138"/>
      <c r="G169" s="138"/>
      <c r="H169" s="138"/>
      <c r="I169" s="138"/>
      <c r="J169" s="138"/>
      <c r="K169" s="138"/>
      <c r="L169" s="138"/>
      <c r="M169" s="138"/>
      <c r="N169" s="138"/>
      <c r="O169" s="138"/>
    </row>
    <row r="170" spans="3:15" x14ac:dyDescent="0.2">
      <c r="C170" s="138"/>
      <c r="D170" s="138"/>
      <c r="E170" s="138"/>
      <c r="F170" s="138"/>
      <c r="G170" s="138"/>
      <c r="H170" s="138"/>
      <c r="I170" s="138"/>
      <c r="J170" s="138"/>
      <c r="K170" s="138"/>
      <c r="L170" s="138"/>
      <c r="M170" s="138"/>
      <c r="N170" s="138"/>
      <c r="O170" s="138"/>
    </row>
  </sheetData>
  <mergeCells count="4">
    <mergeCell ref="B6:O6"/>
    <mergeCell ref="B11:O11"/>
    <mergeCell ref="B156:O156"/>
    <mergeCell ref="B155:O155"/>
  </mergeCells>
  <hyperlinks>
    <hyperlink ref="A1" location="INDICE!A1" display="Indice"/>
  </hyperlinks>
  <printOptions horizontalCentered="1"/>
  <pageMargins left="0.39370078740157483" right="0.39370078740157483" top="0.19685039370078741" bottom="0.19685039370078741" header="0.15748031496062992" footer="0"/>
  <pageSetup paperSize="9" scale="41" orientation="portrait" r:id="rId1"/>
  <headerFooter scaleWithDoc="0">
    <oddFooter>&amp;R&amp;A</oddFooter>
  </headerFooter>
  <ignoredErrors>
    <ignoredError sqref="O23 O26 O36 O39 O4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48"/>
  <sheetViews>
    <sheetView showGridLines="0" showRuler="0" topLeftCell="A4" zoomScaleNormal="100" zoomScaleSheetLayoutView="85" workbookViewId="0">
      <selection activeCell="B69" sqref="B69"/>
    </sheetView>
  </sheetViews>
  <sheetFormatPr baseColWidth="10" defaultColWidth="11.42578125" defaultRowHeight="12.75" x14ac:dyDescent="0.2"/>
  <cols>
    <col min="1" max="1" width="6.85546875" style="346" customWidth="1"/>
    <col min="2" max="2" width="88.7109375" style="346" customWidth="1"/>
    <col min="3" max="4" width="22.140625" style="346" customWidth="1"/>
    <col min="5" max="5" width="18.85546875" style="346" customWidth="1"/>
    <col min="6" max="6" width="17.85546875" style="346" bestFit="1" customWidth="1"/>
    <col min="7" max="16384" width="11.42578125" style="346"/>
  </cols>
  <sheetData>
    <row r="1" spans="1:7" ht="15" x14ac:dyDescent="0.2">
      <c r="A1" s="999" t="s">
        <v>238</v>
      </c>
      <c r="B1" s="1000"/>
    </row>
    <row r="2" spans="1:7" ht="15" customHeight="1" x14ac:dyDescent="0.2">
      <c r="A2" s="999"/>
      <c r="B2" s="474" t="s">
        <v>874</v>
      </c>
      <c r="C2" s="347"/>
      <c r="D2" s="348"/>
    </row>
    <row r="3" spans="1:7" ht="15" customHeight="1" x14ac:dyDescent="0.2">
      <c r="A3" s="491"/>
      <c r="B3" s="349" t="s">
        <v>332</v>
      </c>
      <c r="C3" s="348"/>
      <c r="D3" s="350"/>
    </row>
    <row r="4" spans="1:7" s="490" customFormat="1" ht="12" x14ac:dyDescent="0.2">
      <c r="B4" s="505"/>
      <c r="C4" s="506"/>
      <c r="D4" s="506"/>
    </row>
    <row r="5" spans="1:7" s="490" customFormat="1" ht="12" x14ac:dyDescent="0.2">
      <c r="B5" s="507"/>
      <c r="C5" s="507"/>
      <c r="D5" s="508"/>
    </row>
    <row r="6" spans="1:7" ht="17.25" x14ac:dyDescent="0.2">
      <c r="B6" s="1185" t="s">
        <v>607</v>
      </c>
      <c r="C6" s="1185"/>
      <c r="D6" s="1185"/>
      <c r="E6" s="490"/>
      <c r="F6" s="490"/>
      <c r="G6" s="490"/>
    </row>
    <row r="7" spans="1:7" ht="15.75" x14ac:dyDescent="0.2">
      <c r="B7" s="1186" t="s">
        <v>301</v>
      </c>
      <c r="C7" s="1186"/>
      <c r="D7" s="1186"/>
      <c r="E7" s="490"/>
      <c r="F7" s="490"/>
      <c r="G7" s="490"/>
    </row>
    <row r="8" spans="1:7" s="490" customFormat="1" ht="12" x14ac:dyDescent="0.2">
      <c r="B8" s="507"/>
      <c r="C8" s="506"/>
      <c r="D8" s="509"/>
    </row>
    <row r="9" spans="1:7" s="490" customFormat="1" ht="12" x14ac:dyDescent="0.2">
      <c r="B9" s="506"/>
      <c r="C9" s="506"/>
      <c r="D9" s="506"/>
    </row>
    <row r="10" spans="1:7" ht="13.5" thickBot="1" x14ac:dyDescent="0.25">
      <c r="B10" s="348" t="s">
        <v>880</v>
      </c>
      <c r="C10" s="348"/>
      <c r="D10" s="348"/>
      <c r="E10" s="490"/>
      <c r="F10" s="490"/>
      <c r="G10" s="490"/>
    </row>
    <row r="11" spans="1:7" ht="16.5" thickTop="1" thickBot="1" x14ac:dyDescent="0.25">
      <c r="B11" s="333"/>
      <c r="C11" s="499" t="s">
        <v>298</v>
      </c>
      <c r="D11" s="499" t="s">
        <v>299</v>
      </c>
      <c r="E11" s="490"/>
      <c r="F11" s="490"/>
      <c r="G11" s="490"/>
    </row>
    <row r="12" spans="1:7" ht="13.5" thickTop="1" x14ac:dyDescent="0.2">
      <c r="B12" s="351"/>
      <c r="C12" s="352"/>
      <c r="D12" s="352"/>
      <c r="E12" s="490"/>
      <c r="F12" s="490"/>
      <c r="G12" s="490"/>
    </row>
    <row r="13" spans="1:7" ht="17.25" x14ac:dyDescent="0.2">
      <c r="B13" s="494" t="s">
        <v>685</v>
      </c>
      <c r="C13" s="400">
        <f>+C16+C82</f>
        <v>340581942.97921801</v>
      </c>
      <c r="D13" s="400">
        <f>+D16+D82</f>
        <v>9829773863.6832981</v>
      </c>
      <c r="E13" s="490"/>
      <c r="F13" s="1107"/>
      <c r="G13" s="490"/>
    </row>
    <row r="14" spans="1:7" ht="13.5" thickBot="1" x14ac:dyDescent="0.25">
      <c r="B14" s="353"/>
      <c r="C14" s="354"/>
      <c r="D14" s="354"/>
      <c r="E14" s="1075"/>
      <c r="F14" s="490"/>
      <c r="G14" s="490"/>
    </row>
    <row r="15" spans="1:7" ht="13.5" thickTop="1" x14ac:dyDescent="0.2">
      <c r="B15" s="351"/>
      <c r="C15" s="352"/>
      <c r="D15" s="352"/>
      <c r="E15" s="1075"/>
      <c r="G15" s="490"/>
    </row>
    <row r="16" spans="1:7" ht="15.75" x14ac:dyDescent="0.2">
      <c r="B16" s="399" t="s">
        <v>454</v>
      </c>
      <c r="C16" s="485">
        <f>+C19+C59+C64</f>
        <v>327166738.36676025</v>
      </c>
      <c r="D16" s="485">
        <f>+D19+D59+D64</f>
        <v>9442588252.7199268</v>
      </c>
      <c r="E16" s="1075"/>
      <c r="F16" s="490"/>
      <c r="G16" s="490"/>
    </row>
    <row r="17" spans="2:7" ht="13.5" thickBot="1" x14ac:dyDescent="0.25">
      <c r="B17" s="353"/>
      <c r="C17" s="354"/>
      <c r="D17" s="354"/>
      <c r="E17" s="1075"/>
      <c r="F17" s="490"/>
      <c r="G17" s="490"/>
    </row>
    <row r="18" spans="2:7" s="357" customFormat="1" ht="12.75" customHeight="1" thickTop="1" x14ac:dyDescent="0.2">
      <c r="B18" s="355"/>
      <c r="C18" s="356"/>
      <c r="D18" s="356"/>
      <c r="E18" s="1075"/>
      <c r="F18" s="490"/>
      <c r="G18" s="490"/>
    </row>
    <row r="19" spans="2:7" s="493" customFormat="1" ht="15.75" x14ac:dyDescent="0.2">
      <c r="B19" s="399" t="s">
        <v>456</v>
      </c>
      <c r="C19" s="420">
        <f>+C21+C53</f>
        <v>324233482.05286193</v>
      </c>
      <c r="D19" s="420">
        <f>+D21+D53</f>
        <v>9357929488.965086</v>
      </c>
      <c r="E19" s="1075"/>
      <c r="F19" s="490"/>
      <c r="G19" s="490"/>
    </row>
    <row r="20" spans="2:7" x14ac:dyDescent="0.2">
      <c r="B20" s="358"/>
      <c r="C20" s="359"/>
      <c r="D20" s="359"/>
      <c r="E20" s="1075"/>
      <c r="F20" s="490"/>
      <c r="G20" s="490"/>
    </row>
    <row r="21" spans="2:7" s="491" customFormat="1" ht="15" x14ac:dyDescent="0.2">
      <c r="B21" s="492" t="s">
        <v>245</v>
      </c>
      <c r="C21" s="421">
        <f>+C23+C27+C29+C51</f>
        <v>289401647.23057759</v>
      </c>
      <c r="D21" s="421">
        <f>+D23+D27+D29+D51</f>
        <v>8352623521.8747616</v>
      </c>
      <c r="E21" s="1075"/>
      <c r="F21" s="490"/>
      <c r="G21" s="490"/>
    </row>
    <row r="22" spans="2:7" x14ac:dyDescent="0.2">
      <c r="B22" s="360"/>
      <c r="C22" s="361"/>
      <c r="D22" s="361"/>
      <c r="E22" s="1075"/>
      <c r="F22" s="490"/>
      <c r="G22" s="490"/>
    </row>
    <row r="23" spans="2:7" ht="15" x14ac:dyDescent="0.2">
      <c r="B23" s="495" t="s">
        <v>333</v>
      </c>
      <c r="C23" s="362">
        <f>+C24+C25</f>
        <v>226083788.3132956</v>
      </c>
      <c r="D23" s="362">
        <f>+D24+D25</f>
        <v>6525162473.1618443</v>
      </c>
      <c r="E23" s="1075"/>
      <c r="F23" s="490"/>
      <c r="G23" s="490"/>
    </row>
    <row r="24" spans="2:7" x14ac:dyDescent="0.2">
      <c r="B24" s="358" t="s">
        <v>296</v>
      </c>
      <c r="C24" s="364">
        <f>52892547.8417505-4612941.92667</f>
        <v>48279605.915080503</v>
      </c>
      <c r="D24" s="364">
        <f t="shared" ref="D24:D25" si="0">28.8617*C24</f>
        <v>1393431502.039279</v>
      </c>
      <c r="E24" s="1075"/>
      <c r="F24" s="490"/>
      <c r="G24" s="490"/>
    </row>
    <row r="25" spans="2:7" x14ac:dyDescent="0.2">
      <c r="B25" s="365" t="s">
        <v>120</v>
      </c>
      <c r="C25" s="364">
        <v>177804182.39821512</v>
      </c>
      <c r="D25" s="364">
        <f t="shared" si="0"/>
        <v>5131730971.1225653</v>
      </c>
      <c r="E25" s="1075"/>
      <c r="F25" s="490"/>
      <c r="G25" s="490"/>
    </row>
    <row r="26" spans="2:7" x14ac:dyDescent="0.2">
      <c r="B26" s="366"/>
      <c r="C26" s="361"/>
      <c r="D26" s="361"/>
      <c r="E26" s="1075"/>
      <c r="F26" s="490"/>
      <c r="G26" s="490"/>
    </row>
    <row r="27" spans="2:7" ht="15" x14ac:dyDescent="0.2">
      <c r="B27" s="495" t="s">
        <v>484</v>
      </c>
      <c r="C27" s="363">
        <v>9829281.60341</v>
      </c>
      <c r="D27" s="363">
        <v>283689776.85313839</v>
      </c>
      <c r="E27" s="1075"/>
      <c r="F27" s="490"/>
      <c r="G27" s="490"/>
    </row>
    <row r="28" spans="2:7" x14ac:dyDescent="0.2">
      <c r="B28" s="366"/>
      <c r="C28" s="361"/>
      <c r="D28" s="361"/>
      <c r="E28" s="1075"/>
      <c r="F28" s="490"/>
      <c r="G28" s="490"/>
    </row>
    <row r="29" spans="2:7" ht="15" x14ac:dyDescent="0.2">
      <c r="B29" s="495" t="s">
        <v>55</v>
      </c>
      <c r="C29" s="363">
        <f>+C31+C33+C43+C45+C47+C49</f>
        <v>46460231.790219523</v>
      </c>
      <c r="D29" s="363">
        <f>+D31+D33+D43+D45+D47+D49</f>
        <v>1340921271.8597789</v>
      </c>
      <c r="E29" s="1075"/>
      <c r="F29" s="490"/>
      <c r="G29" s="490"/>
    </row>
    <row r="30" spans="2:7" x14ac:dyDescent="0.2">
      <c r="B30" s="366"/>
      <c r="C30" s="361"/>
      <c r="D30" s="361"/>
      <c r="E30" s="1075"/>
      <c r="F30" s="490"/>
      <c r="G30" s="490"/>
    </row>
    <row r="31" spans="2:7" x14ac:dyDescent="0.2">
      <c r="B31" s="366" t="s">
        <v>284</v>
      </c>
      <c r="C31" s="367">
        <v>705583.93084076827</v>
      </c>
      <c r="D31" s="367">
        <v>20364351.736747</v>
      </c>
      <c r="E31" s="1075"/>
      <c r="F31" s="490"/>
      <c r="G31" s="490"/>
    </row>
    <row r="32" spans="2:7" x14ac:dyDescent="0.2">
      <c r="B32" s="366"/>
      <c r="C32" s="361"/>
      <c r="D32" s="361"/>
      <c r="E32" s="1075"/>
      <c r="F32" s="490"/>
      <c r="G32" s="490"/>
    </row>
    <row r="33" spans="2:7" x14ac:dyDescent="0.2">
      <c r="B33" s="366" t="s">
        <v>294</v>
      </c>
      <c r="C33" s="361">
        <f>SUM(C34:C41)</f>
        <v>35765389.596090734</v>
      </c>
      <c r="D33" s="361">
        <f>SUM(D34:D41)</f>
        <v>1032249944.9054921</v>
      </c>
      <c r="E33" s="1075"/>
      <c r="F33" s="490"/>
      <c r="G33" s="490"/>
    </row>
    <row r="34" spans="2:7" x14ac:dyDescent="0.2">
      <c r="B34" s="358" t="s">
        <v>701</v>
      </c>
      <c r="C34" s="364">
        <v>2625</v>
      </c>
      <c r="D34" s="364">
        <v>75761.962499999994</v>
      </c>
      <c r="E34" s="1075"/>
      <c r="F34" s="490"/>
      <c r="G34" s="490"/>
    </row>
    <row r="35" spans="2:7" x14ac:dyDescent="0.2">
      <c r="B35" s="358" t="s">
        <v>290</v>
      </c>
      <c r="C35" s="364">
        <v>6222467.1048149318</v>
      </c>
      <c r="D35" s="364">
        <v>179590978.83903712</v>
      </c>
      <c r="E35" s="1075"/>
      <c r="F35" s="490"/>
      <c r="G35" s="490"/>
    </row>
    <row r="36" spans="2:7" x14ac:dyDescent="0.2">
      <c r="B36" s="358" t="s">
        <v>289</v>
      </c>
      <c r="C36" s="364">
        <v>11469277.239768</v>
      </c>
      <c r="D36" s="364">
        <v>331022838.91101211</v>
      </c>
      <c r="E36" s="1075"/>
      <c r="F36" s="490"/>
      <c r="G36" s="490"/>
    </row>
    <row r="37" spans="2:7" x14ac:dyDescent="0.2">
      <c r="B37" s="358" t="s">
        <v>291</v>
      </c>
      <c r="C37" s="364">
        <v>119412.39567</v>
      </c>
      <c r="D37" s="364">
        <v>3446444.7401088388</v>
      </c>
      <c r="E37" s="1075"/>
      <c r="F37" s="490"/>
      <c r="G37" s="490"/>
    </row>
    <row r="38" spans="2:7" x14ac:dyDescent="0.2">
      <c r="B38" s="358" t="s">
        <v>292</v>
      </c>
      <c r="C38" s="364">
        <v>44358.566629209599</v>
      </c>
      <c r="D38" s="364">
        <v>1280263.6424822586</v>
      </c>
      <c r="E38" s="1075"/>
      <c r="F38" s="490"/>
      <c r="G38" s="490"/>
    </row>
    <row r="39" spans="2:7" x14ac:dyDescent="0.2">
      <c r="B39" s="358" t="s">
        <v>305</v>
      </c>
      <c r="C39" s="364">
        <v>2964048.6321300003</v>
      </c>
      <c r="D39" s="364">
        <v>85547482.405946419</v>
      </c>
      <c r="E39" s="1075"/>
      <c r="F39" s="490"/>
      <c r="G39" s="490"/>
    </row>
    <row r="40" spans="2:7" x14ac:dyDescent="0.2">
      <c r="B40" s="358" t="s">
        <v>608</v>
      </c>
      <c r="C40" s="364">
        <v>32116.082760000001</v>
      </c>
      <c r="D40" s="364">
        <v>926924.74579429196</v>
      </c>
      <c r="E40" s="1075"/>
      <c r="F40" s="490"/>
      <c r="G40" s="490"/>
    </row>
    <row r="41" spans="2:7" x14ac:dyDescent="0.2">
      <c r="B41" s="358" t="s">
        <v>879</v>
      </c>
      <c r="C41" s="364">
        <v>14911084.574318599</v>
      </c>
      <c r="D41" s="364">
        <v>430359249.65861112</v>
      </c>
      <c r="E41" s="1075"/>
      <c r="F41" s="490"/>
      <c r="G41" s="490"/>
    </row>
    <row r="42" spans="2:7" x14ac:dyDescent="0.2">
      <c r="B42" s="368"/>
      <c r="C42" s="369"/>
      <c r="D42" s="369"/>
      <c r="E42" s="1075"/>
      <c r="F42" s="490"/>
      <c r="G42" s="490"/>
    </row>
    <row r="43" spans="2:7" x14ac:dyDescent="0.2">
      <c r="B43" s="366" t="s">
        <v>293</v>
      </c>
      <c r="C43" s="361">
        <v>6786474.7928380342</v>
      </c>
      <c r="D43" s="361">
        <v>195869199.5284535</v>
      </c>
      <c r="E43" s="1075"/>
      <c r="F43" s="490"/>
      <c r="G43" s="490"/>
    </row>
    <row r="44" spans="2:7" x14ac:dyDescent="0.2">
      <c r="B44" s="368"/>
      <c r="C44" s="370"/>
      <c r="D44" s="370"/>
      <c r="E44" s="1075"/>
      <c r="F44" s="490"/>
      <c r="G44" s="490"/>
    </row>
    <row r="45" spans="2:7" x14ac:dyDescent="0.2">
      <c r="B45" s="366" t="s">
        <v>295</v>
      </c>
      <c r="C45" s="361">
        <v>1565232.853293716</v>
      </c>
      <c r="D45" s="361">
        <v>45175281.041907243</v>
      </c>
      <c r="E45" s="1075"/>
      <c r="F45" s="490"/>
      <c r="G45" s="490"/>
    </row>
    <row r="46" spans="2:7" x14ac:dyDescent="0.2">
      <c r="B46" s="368"/>
      <c r="C46" s="370"/>
      <c r="D46" s="370"/>
      <c r="E46" s="1075"/>
      <c r="F46" s="490"/>
      <c r="G46" s="490"/>
    </row>
    <row r="47" spans="2:7" x14ac:dyDescent="0.2">
      <c r="B47" s="366" t="s">
        <v>389</v>
      </c>
      <c r="C47" s="361">
        <v>1068598.6271293594</v>
      </c>
      <c r="D47" s="361">
        <v>30841572.996619429</v>
      </c>
      <c r="E47" s="1075"/>
      <c r="F47" s="490"/>
      <c r="G47" s="490"/>
    </row>
    <row r="48" spans="2:7" x14ac:dyDescent="0.2">
      <c r="B48" s="368"/>
      <c r="C48" s="364"/>
      <c r="D48" s="364"/>
      <c r="E48" s="1075"/>
      <c r="F48" s="490"/>
      <c r="G48" s="490"/>
    </row>
    <row r="49" spans="2:7" x14ac:dyDescent="0.2">
      <c r="B49" s="366" t="s">
        <v>417</v>
      </c>
      <c r="C49" s="361">
        <v>568951.99002690287</v>
      </c>
      <c r="D49" s="361">
        <v>16420921.650559463</v>
      </c>
      <c r="E49" s="1075"/>
      <c r="F49" s="490"/>
      <c r="G49" s="490"/>
    </row>
    <row r="50" spans="2:7" x14ac:dyDescent="0.2">
      <c r="B50" s="366"/>
      <c r="C50" s="361"/>
      <c r="D50" s="361"/>
      <c r="E50" s="1075"/>
      <c r="F50" s="490"/>
      <c r="G50" s="490"/>
    </row>
    <row r="51" spans="2:7" ht="15" x14ac:dyDescent="0.2">
      <c r="B51" s="495" t="s">
        <v>259</v>
      </c>
      <c r="C51" s="363">
        <v>7028345.5236524493</v>
      </c>
      <c r="D51" s="363">
        <v>202849999.99999988</v>
      </c>
      <c r="E51" s="1075"/>
      <c r="F51" s="490"/>
      <c r="G51" s="490"/>
    </row>
    <row r="52" spans="2:7" ht="15" x14ac:dyDescent="0.2">
      <c r="B52" s="371"/>
      <c r="C52" s="372"/>
      <c r="D52" s="372"/>
      <c r="E52" s="1075"/>
      <c r="F52" s="490"/>
      <c r="G52" s="490"/>
    </row>
    <row r="53" spans="2:7" s="491" customFormat="1" ht="15.75" x14ac:dyDescent="0.2">
      <c r="B53" s="487" t="s">
        <v>378</v>
      </c>
      <c r="C53" s="420">
        <f>SUM(C54:C58)</f>
        <v>34831834.822284326</v>
      </c>
      <c r="D53" s="420">
        <f>SUM(D54:D58)</f>
        <v>1005305967.0903236</v>
      </c>
      <c r="E53" s="1075"/>
      <c r="F53" s="490"/>
      <c r="G53" s="490"/>
    </row>
    <row r="54" spans="2:7" x14ac:dyDescent="0.2">
      <c r="B54" s="366"/>
      <c r="C54" s="373"/>
      <c r="D54" s="361"/>
      <c r="E54" s="1075"/>
      <c r="F54" s="490"/>
      <c r="G54" s="490"/>
    </row>
    <row r="55" spans="2:7" x14ac:dyDescent="0.2">
      <c r="B55" s="366" t="s">
        <v>302</v>
      </c>
      <c r="C55" s="373">
        <v>11755371.305224599</v>
      </c>
      <c r="D55" s="361">
        <v>339280000.00000083</v>
      </c>
      <c r="E55" s="1075"/>
      <c r="F55" s="490"/>
      <c r="G55" s="490"/>
    </row>
    <row r="56" spans="2:7" x14ac:dyDescent="0.2">
      <c r="B56" s="374" t="s">
        <v>330</v>
      </c>
      <c r="C56" s="375">
        <v>18463521.590389729</v>
      </c>
      <c r="D56" s="367">
        <v>532888621.08535123</v>
      </c>
      <c r="E56" s="1075"/>
      <c r="F56" s="490"/>
      <c r="G56" s="490"/>
    </row>
    <row r="57" spans="2:7" x14ac:dyDescent="0.2">
      <c r="B57" s="374" t="s">
        <v>951</v>
      </c>
      <c r="C57" s="375">
        <v>4612941.92667</v>
      </c>
      <c r="D57" s="367">
        <f>28.8617*C57</f>
        <v>133137346.00497153</v>
      </c>
      <c r="E57" s="1075"/>
      <c r="F57" s="490"/>
      <c r="G57" s="490"/>
    </row>
    <row r="58" spans="2:7" x14ac:dyDescent="0.2">
      <c r="B58" s="366"/>
      <c r="C58" s="373"/>
      <c r="D58" s="361"/>
      <c r="E58" s="1075"/>
      <c r="F58" s="490"/>
      <c r="G58" s="490"/>
    </row>
    <row r="59" spans="2:7" ht="15.75" x14ac:dyDescent="0.2">
      <c r="B59" s="486" t="s">
        <v>457</v>
      </c>
      <c r="C59" s="420">
        <f>+C61+C62</f>
        <v>105715.63305867788</v>
      </c>
      <c r="D59" s="420">
        <f>+D61+D62</f>
        <v>3051132.8866496431</v>
      </c>
      <c r="E59" s="1075"/>
      <c r="F59" s="490"/>
      <c r="G59" s="490"/>
    </row>
    <row r="60" spans="2:7" x14ac:dyDescent="0.2">
      <c r="B60" s="366"/>
      <c r="C60" s="361"/>
      <c r="D60" s="361"/>
      <c r="E60" s="1075"/>
      <c r="F60" s="490"/>
      <c r="G60" s="490"/>
    </row>
    <row r="61" spans="2:7" x14ac:dyDescent="0.2">
      <c r="B61" s="366" t="s">
        <v>300</v>
      </c>
      <c r="C61" s="361">
        <v>97091.872940148052</v>
      </c>
      <c r="D61" s="361">
        <v>2802236.509236671</v>
      </c>
      <c r="E61" s="1075"/>
      <c r="F61" s="490"/>
      <c r="G61" s="490"/>
    </row>
    <row r="62" spans="2:7" x14ac:dyDescent="0.2">
      <c r="B62" s="366" t="s">
        <v>334</v>
      </c>
      <c r="C62" s="361">
        <v>8623.7601185298226</v>
      </c>
      <c r="D62" s="361">
        <v>248896.37741297219</v>
      </c>
      <c r="E62" s="1075"/>
      <c r="F62" s="490"/>
      <c r="G62" s="490"/>
    </row>
    <row r="63" spans="2:7" x14ac:dyDescent="0.2">
      <c r="B63" s="366"/>
      <c r="C63" s="361"/>
      <c r="D63" s="361"/>
      <c r="E63" s="1075"/>
      <c r="F63" s="490"/>
      <c r="G63" s="490"/>
    </row>
    <row r="64" spans="2:7" ht="15.75" x14ac:dyDescent="0.2">
      <c r="B64" s="486" t="s">
        <v>756</v>
      </c>
      <c r="C64" s="420">
        <f>+C66+C71+C76</f>
        <v>2827540.6808396662</v>
      </c>
      <c r="D64" s="420">
        <f>+D66+D71+D76</f>
        <v>81607630.868190184</v>
      </c>
      <c r="E64" s="1075"/>
      <c r="F64" s="490"/>
      <c r="G64" s="490"/>
    </row>
    <row r="65" spans="2:8" ht="15.75" x14ac:dyDescent="0.2">
      <c r="B65" s="475"/>
      <c r="C65" s="376"/>
      <c r="D65" s="376"/>
      <c r="E65" s="1075"/>
      <c r="F65" s="490"/>
      <c r="G65" s="490"/>
    </row>
    <row r="66" spans="2:8" s="489" customFormat="1" ht="12.75" customHeight="1" x14ac:dyDescent="0.2">
      <c r="B66" s="487" t="s">
        <v>463</v>
      </c>
      <c r="C66" s="488">
        <f>+C68+C69</f>
        <v>1228726.055269904</v>
      </c>
      <c r="D66" s="488">
        <f>+D68+D69</f>
        <v>35463122.789383382</v>
      </c>
      <c r="E66" s="1075"/>
      <c r="F66" s="490"/>
      <c r="G66" s="490"/>
    </row>
    <row r="67" spans="2:8" s="357" customFormat="1" x14ac:dyDescent="0.2">
      <c r="B67" s="476"/>
      <c r="C67" s="477"/>
      <c r="D67" s="478"/>
      <c r="E67" s="1075"/>
      <c r="F67" s="490"/>
      <c r="G67" s="490"/>
    </row>
    <row r="68" spans="2:8" s="357" customFormat="1" ht="12.75" customHeight="1" x14ac:dyDescent="0.2">
      <c r="B68" s="476" t="s">
        <v>296</v>
      </c>
      <c r="C68" s="479">
        <v>55733.474616230829</v>
      </c>
      <c r="D68" s="480">
        <v>1608562.8243312694</v>
      </c>
      <c r="E68" s="1075"/>
      <c r="F68" s="490"/>
      <c r="G68" s="490"/>
    </row>
    <row r="69" spans="2:8" s="357" customFormat="1" x14ac:dyDescent="0.2">
      <c r="B69" s="476" t="s">
        <v>464</v>
      </c>
      <c r="C69" s="479">
        <v>1172992.580653673</v>
      </c>
      <c r="D69" s="480">
        <v>33854559.965052113</v>
      </c>
      <c r="E69" s="1075"/>
      <c r="F69" s="490"/>
      <c r="G69" s="490"/>
    </row>
    <row r="70" spans="2:8" s="357" customFormat="1" x14ac:dyDescent="0.2">
      <c r="B70" s="481"/>
      <c r="C70" s="479"/>
      <c r="D70" s="480"/>
      <c r="E70" s="1075"/>
      <c r="F70" s="490"/>
      <c r="G70" s="490"/>
    </row>
    <row r="71" spans="2:8" s="489" customFormat="1" ht="12.75" customHeight="1" x14ac:dyDescent="0.2">
      <c r="B71" s="419" t="s">
        <v>661</v>
      </c>
      <c r="C71" s="488">
        <f>+C73+C74</f>
        <v>1016765.5298411202</v>
      </c>
      <c r="D71" s="488">
        <f>+D73+D74</f>
        <v>29345581.692615457</v>
      </c>
      <c r="E71" s="1075"/>
      <c r="F71" s="490"/>
      <c r="G71" s="490"/>
      <c r="H71" s="957"/>
    </row>
    <row r="72" spans="2:8" s="357" customFormat="1" x14ac:dyDescent="0.2">
      <c r="B72" s="476"/>
      <c r="C72" s="477"/>
      <c r="D72" s="478"/>
      <c r="E72" s="1075"/>
      <c r="F72" s="490"/>
      <c r="G72" s="490"/>
    </row>
    <row r="73" spans="2:8" s="357" customFormat="1" ht="12.75" customHeight="1" x14ac:dyDescent="0.2">
      <c r="B73" s="476" t="s">
        <v>296</v>
      </c>
      <c r="C73" s="479">
        <v>2094.8834762521478</v>
      </c>
      <c r="D73" s="480">
        <v>60461.898426546613</v>
      </c>
      <c r="E73" s="1075"/>
      <c r="F73" s="490"/>
      <c r="G73" s="490"/>
    </row>
    <row r="74" spans="2:8" s="357" customFormat="1" x14ac:dyDescent="0.2">
      <c r="B74" s="476" t="s">
        <v>464</v>
      </c>
      <c r="C74" s="479">
        <v>1014670.646364868</v>
      </c>
      <c r="D74" s="480">
        <v>29285119.794188909</v>
      </c>
      <c r="E74" s="1075"/>
      <c r="F74" s="490"/>
      <c r="G74" s="490"/>
    </row>
    <row r="75" spans="2:8" s="357" customFormat="1" x14ac:dyDescent="0.2">
      <c r="B75" s="358"/>
      <c r="C75" s="361"/>
      <c r="D75" s="361"/>
      <c r="E75" s="1075"/>
      <c r="F75" s="490"/>
      <c r="G75" s="490"/>
    </row>
    <row r="76" spans="2:8" s="489" customFormat="1" ht="15" x14ac:dyDescent="0.2">
      <c r="B76" s="419" t="s">
        <v>757</v>
      </c>
      <c r="C76" s="488">
        <f>+C78+C79</f>
        <v>582049.09572864184</v>
      </c>
      <c r="D76" s="488">
        <f>+D78+D79</f>
        <v>16798926.386191342</v>
      </c>
      <c r="E76" s="1075"/>
      <c r="F76" s="490"/>
      <c r="G76" s="490"/>
    </row>
    <row r="77" spans="2:8" s="357" customFormat="1" x14ac:dyDescent="0.2">
      <c r="B77" s="358"/>
      <c r="C77" s="361"/>
      <c r="D77" s="361"/>
      <c r="E77" s="1075"/>
      <c r="F77" s="490"/>
      <c r="G77" s="490"/>
    </row>
    <row r="78" spans="2:8" s="357" customFormat="1" x14ac:dyDescent="0.2">
      <c r="B78" s="476" t="s">
        <v>296</v>
      </c>
      <c r="C78" s="482">
        <v>10562.069378530925</v>
      </c>
      <c r="D78" s="483">
        <v>304839.27778234601</v>
      </c>
      <c r="E78" s="1075"/>
      <c r="F78" s="490"/>
      <c r="G78" s="490"/>
    </row>
    <row r="79" spans="2:8" s="357" customFormat="1" x14ac:dyDescent="0.2">
      <c r="B79" s="476" t="s">
        <v>464</v>
      </c>
      <c r="C79" s="482">
        <v>571487.02635011089</v>
      </c>
      <c r="D79" s="483">
        <v>16494087.108408995</v>
      </c>
      <c r="E79" s="1075"/>
      <c r="F79" s="490"/>
      <c r="G79" s="490"/>
    </row>
    <row r="80" spans="2:8" s="357" customFormat="1" ht="13.5" thickBot="1" x14ac:dyDescent="0.25">
      <c r="B80" s="353"/>
      <c r="C80" s="377"/>
      <c r="D80" s="377"/>
      <c r="E80" s="1075"/>
      <c r="F80" s="490"/>
      <c r="G80" s="490"/>
    </row>
    <row r="81" spans="2:7" ht="12.75" customHeight="1" thickTop="1" x14ac:dyDescent="0.2">
      <c r="B81" s="358"/>
      <c r="C81" s="361"/>
      <c r="D81" s="361"/>
      <c r="E81" s="1075"/>
      <c r="F81" s="490"/>
      <c r="G81" s="490"/>
    </row>
    <row r="82" spans="2:7" ht="12.75" customHeight="1" x14ac:dyDescent="0.2">
      <c r="B82" s="399" t="s">
        <v>758</v>
      </c>
      <c r="C82" s="485">
        <v>13415204.612457722</v>
      </c>
      <c r="D82" s="485">
        <v>387185610.96337104</v>
      </c>
      <c r="E82" s="1075"/>
      <c r="F82" s="490"/>
      <c r="G82" s="490"/>
    </row>
    <row r="83" spans="2:7" ht="13.5" thickBot="1" x14ac:dyDescent="0.25">
      <c r="B83" s="353"/>
      <c r="C83" s="377"/>
      <c r="D83" s="377"/>
      <c r="E83" s="1075"/>
      <c r="F83" s="490"/>
      <c r="G83" s="490"/>
    </row>
    <row r="84" spans="2:7" ht="13.5" thickTop="1" x14ac:dyDescent="0.2">
      <c r="B84" s="358"/>
      <c r="C84" s="361"/>
      <c r="D84" s="361"/>
      <c r="E84" s="1075"/>
      <c r="F84" s="490"/>
      <c r="G84" s="490"/>
    </row>
    <row r="85" spans="2:7" ht="12.75" customHeight="1" x14ac:dyDescent="0.2">
      <c r="B85" s="399" t="s">
        <v>759</v>
      </c>
      <c r="C85" s="587">
        <v>1689401.5149805392</v>
      </c>
      <c r="D85" s="587">
        <v>48758999.704913825</v>
      </c>
      <c r="E85" s="1075"/>
      <c r="F85" s="490"/>
      <c r="G85" s="490"/>
    </row>
    <row r="86" spans="2:7" ht="17.25" x14ac:dyDescent="0.2">
      <c r="B86" s="378"/>
      <c r="C86" s="379"/>
      <c r="D86" s="379"/>
      <c r="E86" s="1075"/>
      <c r="F86" s="490"/>
      <c r="G86" s="490"/>
    </row>
    <row r="87" spans="2:7" ht="12.75" customHeight="1" x14ac:dyDescent="0.2">
      <c r="B87" s="484" t="s">
        <v>686</v>
      </c>
      <c r="C87" s="420">
        <f>+C16-C85</f>
        <v>325477336.8517797</v>
      </c>
      <c r="D87" s="420">
        <f>+D16-D85</f>
        <v>9393829253.0150127</v>
      </c>
      <c r="E87" s="1075"/>
      <c r="F87" s="490"/>
      <c r="G87" s="490"/>
    </row>
    <row r="88" spans="2:7" ht="16.5" thickBot="1" x14ac:dyDescent="0.25">
      <c r="B88" s="380"/>
      <c r="C88" s="381"/>
      <c r="D88" s="381"/>
      <c r="E88" s="490"/>
      <c r="F88" s="490"/>
      <c r="G88" s="490"/>
    </row>
    <row r="89" spans="2:7" s="382" customFormat="1" ht="12.75" customHeight="1" thickTop="1" x14ac:dyDescent="0.2">
      <c r="B89" s="383"/>
      <c r="C89" s="384"/>
      <c r="D89" s="385"/>
      <c r="E89" s="490"/>
      <c r="F89" s="490"/>
      <c r="G89" s="490"/>
    </row>
    <row r="90" spans="2:7" ht="12.75" customHeight="1" x14ac:dyDescent="0.2">
      <c r="B90" s="1" t="s">
        <v>696</v>
      </c>
      <c r="C90" s="469"/>
      <c r="D90" s="469"/>
      <c r="E90" s="490"/>
      <c r="F90" s="490"/>
      <c r="G90" s="490"/>
    </row>
    <row r="91" spans="2:7" ht="12.75" customHeight="1" x14ac:dyDescent="0.2">
      <c r="B91" s="1184" t="s">
        <v>942</v>
      </c>
      <c r="C91" s="1184"/>
      <c r="D91" s="1184"/>
      <c r="E91" s="490"/>
      <c r="F91" s="490"/>
      <c r="G91" s="490"/>
    </row>
    <row r="92" spans="2:7" ht="26.25" customHeight="1" x14ac:dyDescent="0.2">
      <c r="B92" s="1048" t="s">
        <v>763</v>
      </c>
      <c r="C92" s="1048"/>
      <c r="D92" s="1048"/>
      <c r="E92" s="490"/>
      <c r="F92" s="490"/>
      <c r="G92" s="490"/>
    </row>
    <row r="93" spans="2:7" ht="12.75" customHeight="1" x14ac:dyDescent="0.2">
      <c r="B93" s="1184" t="s">
        <v>760</v>
      </c>
      <c r="C93" s="1184"/>
      <c r="D93" s="1184"/>
      <c r="E93" s="490"/>
      <c r="F93" s="490"/>
      <c r="G93" s="490"/>
    </row>
    <row r="94" spans="2:7" ht="25.5" customHeight="1" x14ac:dyDescent="0.2">
      <c r="B94" s="1184" t="s">
        <v>761</v>
      </c>
      <c r="C94" s="1184"/>
      <c r="D94" s="1184"/>
      <c r="E94" s="490"/>
      <c r="F94" s="490"/>
      <c r="G94" s="490"/>
    </row>
    <row r="95" spans="2:7" ht="12.75" customHeight="1" x14ac:dyDescent="0.2">
      <c r="B95" s="1184" t="s">
        <v>762</v>
      </c>
      <c r="C95" s="1184"/>
      <c r="D95" s="1184"/>
      <c r="E95" s="490"/>
      <c r="F95" s="490"/>
      <c r="G95" s="490"/>
    </row>
    <row r="96" spans="2:7" ht="12.75" customHeight="1" x14ac:dyDescent="0.2">
      <c r="B96" s="1184"/>
      <c r="C96" s="1184"/>
      <c r="D96" s="1184"/>
      <c r="E96" s="490"/>
      <c r="F96" s="490"/>
      <c r="G96" s="490"/>
    </row>
    <row r="97" spans="5:7" x14ac:dyDescent="0.2">
      <c r="E97" s="490"/>
      <c r="F97" s="490"/>
      <c r="G97" s="490"/>
    </row>
    <row r="98" spans="5:7" x14ac:dyDescent="0.2">
      <c r="E98" s="490"/>
      <c r="F98" s="490"/>
      <c r="G98" s="490"/>
    </row>
    <row r="99" spans="5:7" x14ac:dyDescent="0.2">
      <c r="E99" s="490"/>
      <c r="F99" s="490"/>
      <c r="G99" s="490"/>
    </row>
    <row r="100" spans="5:7" x14ac:dyDescent="0.2">
      <c r="E100" s="490"/>
      <c r="F100" s="490"/>
      <c r="G100" s="490"/>
    </row>
    <row r="101" spans="5:7" x14ac:dyDescent="0.2">
      <c r="E101" s="490"/>
      <c r="F101" s="490"/>
      <c r="G101" s="490"/>
    </row>
    <row r="102" spans="5:7" x14ac:dyDescent="0.2">
      <c r="E102" s="490"/>
      <c r="F102" s="490"/>
      <c r="G102" s="490"/>
    </row>
    <row r="103" spans="5:7" x14ac:dyDescent="0.2">
      <c r="E103" s="490"/>
      <c r="F103" s="490"/>
      <c r="G103" s="490"/>
    </row>
    <row r="104" spans="5:7" x14ac:dyDescent="0.2">
      <c r="E104" s="490"/>
      <c r="F104" s="490"/>
      <c r="G104" s="490"/>
    </row>
    <row r="105" spans="5:7" x14ac:dyDescent="0.2">
      <c r="E105" s="490"/>
      <c r="F105" s="490"/>
      <c r="G105" s="490"/>
    </row>
    <row r="106" spans="5:7" x14ac:dyDescent="0.2">
      <c r="E106" s="490"/>
      <c r="F106" s="490"/>
      <c r="G106" s="490"/>
    </row>
    <row r="107" spans="5:7" x14ac:dyDescent="0.2">
      <c r="E107" s="490"/>
      <c r="F107" s="490"/>
      <c r="G107" s="490"/>
    </row>
    <row r="108" spans="5:7" x14ac:dyDescent="0.2">
      <c r="E108" s="490"/>
      <c r="F108" s="490"/>
      <c r="G108" s="490"/>
    </row>
    <row r="109" spans="5:7" x14ac:dyDescent="0.2">
      <c r="E109" s="490"/>
      <c r="F109" s="490"/>
      <c r="G109" s="490"/>
    </row>
    <row r="110" spans="5:7" x14ac:dyDescent="0.2">
      <c r="E110" s="490"/>
      <c r="F110" s="490"/>
      <c r="G110" s="490"/>
    </row>
    <row r="111" spans="5:7" x14ac:dyDescent="0.2">
      <c r="E111" s="490"/>
      <c r="F111" s="490"/>
      <c r="G111" s="490"/>
    </row>
    <row r="112" spans="5:7" x14ac:dyDescent="0.2">
      <c r="E112" s="490"/>
      <c r="F112" s="490"/>
      <c r="G112" s="490"/>
    </row>
    <row r="113" spans="5:7" x14ac:dyDescent="0.2">
      <c r="E113" s="490"/>
      <c r="F113" s="490"/>
      <c r="G113" s="490"/>
    </row>
    <row r="114" spans="5:7" x14ac:dyDescent="0.2">
      <c r="E114" s="490"/>
      <c r="F114" s="490"/>
      <c r="G114" s="490"/>
    </row>
    <row r="115" spans="5:7" x14ac:dyDescent="0.2">
      <c r="E115" s="490"/>
      <c r="F115" s="490"/>
      <c r="G115" s="490"/>
    </row>
    <row r="116" spans="5:7" x14ac:dyDescent="0.2">
      <c r="E116" s="490"/>
      <c r="F116" s="490"/>
      <c r="G116" s="490"/>
    </row>
    <row r="117" spans="5:7" x14ac:dyDescent="0.2">
      <c r="E117" s="490"/>
      <c r="F117" s="490"/>
      <c r="G117" s="490"/>
    </row>
    <row r="118" spans="5:7" x14ac:dyDescent="0.2">
      <c r="E118" s="490"/>
      <c r="F118" s="490"/>
      <c r="G118" s="490"/>
    </row>
    <row r="119" spans="5:7" x14ac:dyDescent="0.2">
      <c r="E119" s="490"/>
      <c r="F119" s="490"/>
      <c r="G119" s="490"/>
    </row>
    <row r="120" spans="5:7" x14ac:dyDescent="0.2">
      <c r="E120" s="490"/>
      <c r="F120" s="490"/>
      <c r="G120" s="490"/>
    </row>
    <row r="121" spans="5:7" x14ac:dyDescent="0.2">
      <c r="E121" s="490"/>
      <c r="F121" s="490"/>
      <c r="G121" s="490"/>
    </row>
    <row r="122" spans="5:7" x14ac:dyDescent="0.2">
      <c r="E122" s="490"/>
      <c r="F122" s="490"/>
      <c r="G122" s="490"/>
    </row>
    <row r="123" spans="5:7" x14ac:dyDescent="0.2">
      <c r="E123" s="490"/>
      <c r="F123" s="490"/>
      <c r="G123" s="490"/>
    </row>
    <row r="124" spans="5:7" x14ac:dyDescent="0.2">
      <c r="E124" s="490"/>
      <c r="F124" s="490"/>
      <c r="G124" s="490"/>
    </row>
    <row r="125" spans="5:7" x14ac:dyDescent="0.2">
      <c r="E125" s="490"/>
      <c r="F125" s="490"/>
      <c r="G125" s="490"/>
    </row>
    <row r="126" spans="5:7" x14ac:dyDescent="0.2">
      <c r="E126" s="490"/>
      <c r="F126" s="490"/>
      <c r="G126" s="490"/>
    </row>
    <row r="127" spans="5:7" x14ac:dyDescent="0.2">
      <c r="E127" s="490"/>
      <c r="F127" s="490"/>
      <c r="G127" s="490"/>
    </row>
    <row r="128" spans="5:7" x14ac:dyDescent="0.2">
      <c r="E128" s="490"/>
      <c r="F128" s="490"/>
      <c r="G128" s="490"/>
    </row>
    <row r="129" spans="5:7" x14ac:dyDescent="0.2">
      <c r="E129" s="490"/>
      <c r="F129" s="490"/>
      <c r="G129" s="490"/>
    </row>
    <row r="130" spans="5:7" x14ac:dyDescent="0.2">
      <c r="E130" s="490"/>
      <c r="F130" s="490"/>
      <c r="G130" s="490"/>
    </row>
    <row r="131" spans="5:7" x14ac:dyDescent="0.2">
      <c r="E131" s="490"/>
      <c r="F131" s="490"/>
      <c r="G131" s="490"/>
    </row>
    <row r="132" spans="5:7" x14ac:dyDescent="0.2">
      <c r="E132" s="490"/>
      <c r="F132" s="490"/>
      <c r="G132" s="490"/>
    </row>
    <row r="133" spans="5:7" x14ac:dyDescent="0.2">
      <c r="E133" s="490"/>
      <c r="F133" s="490"/>
      <c r="G133" s="490"/>
    </row>
    <row r="134" spans="5:7" x14ac:dyDescent="0.2">
      <c r="E134" s="490"/>
      <c r="F134" s="490"/>
      <c r="G134" s="490"/>
    </row>
    <row r="135" spans="5:7" x14ac:dyDescent="0.2">
      <c r="E135" s="490"/>
      <c r="F135" s="490"/>
      <c r="G135" s="490"/>
    </row>
    <row r="136" spans="5:7" x14ac:dyDescent="0.2">
      <c r="E136" s="490"/>
      <c r="F136" s="490"/>
      <c r="G136" s="490"/>
    </row>
    <row r="137" spans="5:7" x14ac:dyDescent="0.2">
      <c r="E137" s="490"/>
      <c r="F137" s="490"/>
      <c r="G137" s="490"/>
    </row>
    <row r="138" spans="5:7" x14ac:dyDescent="0.2">
      <c r="E138" s="490"/>
      <c r="F138" s="490"/>
      <c r="G138" s="490"/>
    </row>
    <row r="139" spans="5:7" x14ac:dyDescent="0.2">
      <c r="E139" s="490"/>
      <c r="F139" s="490"/>
      <c r="G139" s="490"/>
    </row>
    <row r="140" spans="5:7" x14ac:dyDescent="0.2">
      <c r="E140" s="490"/>
      <c r="F140" s="490"/>
      <c r="G140" s="490"/>
    </row>
    <row r="141" spans="5:7" x14ac:dyDescent="0.2">
      <c r="E141" s="490"/>
      <c r="F141" s="490"/>
      <c r="G141" s="490"/>
    </row>
    <row r="142" spans="5:7" x14ac:dyDescent="0.2">
      <c r="E142" s="490"/>
      <c r="F142" s="490"/>
      <c r="G142" s="490"/>
    </row>
    <row r="143" spans="5:7" x14ac:dyDescent="0.2">
      <c r="E143" s="490"/>
      <c r="F143" s="490"/>
      <c r="G143" s="490"/>
    </row>
    <row r="144" spans="5:7" x14ac:dyDescent="0.2">
      <c r="E144" s="490"/>
      <c r="F144" s="490"/>
      <c r="G144" s="490"/>
    </row>
    <row r="145" spans="5:7" x14ac:dyDescent="0.2">
      <c r="E145" s="490"/>
      <c r="F145" s="490"/>
      <c r="G145" s="490"/>
    </row>
    <row r="146" spans="5:7" x14ac:dyDescent="0.2">
      <c r="E146" s="490"/>
      <c r="F146" s="490"/>
      <c r="G146" s="490"/>
    </row>
    <row r="147" spans="5:7" x14ac:dyDescent="0.2">
      <c r="E147" s="490"/>
      <c r="F147" s="490"/>
      <c r="G147" s="490"/>
    </row>
    <row r="148" spans="5:7" x14ac:dyDescent="0.2">
      <c r="E148" s="490"/>
      <c r="F148" s="490"/>
      <c r="G148" s="490"/>
    </row>
  </sheetData>
  <mergeCells count="7">
    <mergeCell ref="B96:D96"/>
    <mergeCell ref="B6:D6"/>
    <mergeCell ref="B7:D7"/>
    <mergeCell ref="B91:D91"/>
    <mergeCell ref="B94:D94"/>
    <mergeCell ref="B95:D95"/>
    <mergeCell ref="B93:D93"/>
  </mergeCells>
  <hyperlinks>
    <hyperlink ref="A1" location="INDICE!A1" display="Indice"/>
  </hyperlinks>
  <printOptions horizontalCentered="1"/>
  <pageMargins left="0.39370078740157483" right="0.39370078740157483" top="0.19685039370078741" bottom="0.19685039370078741" header="0.15748031496062992" footer="0"/>
  <pageSetup paperSize="9" scale="48" orientation="portrait" horizontalDpi="4294967294" verticalDpi="4294967294" r:id="rId1"/>
  <headerFooter scaleWithDoc="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O153"/>
  <sheetViews>
    <sheetView showGridLines="0" zoomScaleNormal="100" zoomScaleSheetLayoutView="86" workbookViewId="0">
      <selection activeCell="B1" sqref="B1"/>
    </sheetView>
  </sheetViews>
  <sheetFormatPr baseColWidth="10" defaultColWidth="11.42578125" defaultRowHeight="12.75" x14ac:dyDescent="0.2"/>
  <cols>
    <col min="1" max="1" width="6.42578125" style="3" bestFit="1" customWidth="1"/>
    <col min="2" max="2" width="55.7109375" style="138" customWidth="1"/>
    <col min="3" max="14" width="11.42578125" style="90"/>
    <col min="15" max="15" width="10.140625" style="90" bestFit="1" customWidth="1"/>
    <col min="16" max="16" width="13.140625" style="138" bestFit="1" customWidth="1"/>
    <col min="17" max="17" width="12.140625" style="138" bestFit="1" customWidth="1"/>
    <col min="18" max="16384" width="11.42578125" style="138"/>
  </cols>
  <sheetData>
    <row r="1" spans="1:41" ht="15" x14ac:dyDescent="0.25">
      <c r="A1" s="1003" t="s">
        <v>238</v>
      </c>
      <c r="B1" s="1006"/>
    </row>
    <row r="2" spans="1:41" ht="15" customHeight="1" x14ac:dyDescent="0.25">
      <c r="A2" s="61"/>
      <c r="B2" s="474" t="s">
        <v>874</v>
      </c>
      <c r="C2" s="5"/>
      <c r="D2" s="5"/>
      <c r="E2" s="5"/>
      <c r="F2" s="5"/>
      <c r="G2" s="5"/>
      <c r="H2" s="5"/>
      <c r="I2" s="5"/>
      <c r="J2" s="5"/>
      <c r="K2" s="5"/>
      <c r="L2" s="5"/>
      <c r="M2" s="5"/>
      <c r="N2" s="5"/>
      <c r="O2" s="106"/>
    </row>
    <row r="3" spans="1:41" ht="15" customHeight="1" x14ac:dyDescent="0.25">
      <c r="A3" s="61"/>
      <c r="B3" s="349" t="s">
        <v>332</v>
      </c>
      <c r="C3" s="5"/>
      <c r="D3" s="5"/>
      <c r="E3" s="5"/>
      <c r="F3" s="5"/>
      <c r="G3" s="5"/>
      <c r="H3" s="5"/>
      <c r="I3" s="5"/>
      <c r="J3" s="5"/>
      <c r="K3" s="5"/>
      <c r="L3" s="5"/>
      <c r="M3" s="5"/>
      <c r="N3" s="5"/>
      <c r="O3" s="106"/>
    </row>
    <row r="4" spans="1:41" s="107" customFormat="1" x14ac:dyDescent="0.2">
      <c r="A4" s="7"/>
      <c r="B4" s="106"/>
      <c r="C4" s="106"/>
      <c r="D4" s="106"/>
      <c r="E4" s="106"/>
      <c r="F4" s="106"/>
      <c r="G4" s="106"/>
      <c r="H4" s="106"/>
      <c r="I4" s="106"/>
      <c r="J4" s="106"/>
      <c r="K4" s="106"/>
      <c r="L4" s="106"/>
      <c r="M4" s="106"/>
      <c r="N4" s="106"/>
      <c r="O4" s="106"/>
      <c r="P4" s="138"/>
      <c r="Q4" s="138"/>
    </row>
    <row r="5" spans="1:41" s="107" customFormat="1" ht="13.5" thickBot="1" x14ac:dyDescent="0.25">
      <c r="A5" s="7"/>
      <c r="B5" s="106"/>
      <c r="C5" s="106"/>
      <c r="D5" s="106"/>
      <c r="E5" s="106"/>
      <c r="F5" s="106"/>
      <c r="G5" s="106"/>
      <c r="H5" s="106"/>
      <c r="I5" s="106"/>
      <c r="J5" s="106"/>
      <c r="K5" s="106"/>
      <c r="L5" s="106"/>
      <c r="M5" s="106"/>
      <c r="N5" s="106"/>
      <c r="O5" s="106"/>
      <c r="P5" s="138"/>
      <c r="Q5" s="138"/>
    </row>
    <row r="6" spans="1:41" s="107" customFormat="1" ht="22.5" customHeight="1" thickBot="1" x14ac:dyDescent="0.25">
      <c r="A6" s="7"/>
      <c r="B6" s="1303" t="s">
        <v>617</v>
      </c>
      <c r="C6" s="1304"/>
      <c r="D6" s="1304"/>
      <c r="E6" s="1304"/>
      <c r="F6" s="1304"/>
      <c r="G6" s="1304"/>
      <c r="H6" s="1304"/>
      <c r="I6" s="1304"/>
      <c r="J6" s="1304"/>
      <c r="K6" s="1304"/>
      <c r="L6" s="1304"/>
      <c r="M6" s="1304"/>
      <c r="N6" s="1304"/>
      <c r="O6" s="1305"/>
      <c r="P6" s="138"/>
      <c r="Q6" s="138"/>
    </row>
    <row r="7" spans="1:41" s="107" customFormat="1" x14ac:dyDescent="0.2">
      <c r="A7" s="7"/>
      <c r="B7" s="584"/>
      <c r="C7" s="584"/>
      <c r="D7" s="584"/>
      <c r="E7" s="584"/>
      <c r="F7" s="584"/>
      <c r="G7" s="584"/>
      <c r="H7" s="584"/>
      <c r="I7" s="584"/>
      <c r="J7" s="584"/>
      <c r="K7" s="584"/>
      <c r="L7" s="584"/>
      <c r="M7" s="584"/>
      <c r="N7" s="584"/>
      <c r="O7" s="584"/>
      <c r="P7" s="138"/>
      <c r="Q7" s="138"/>
    </row>
    <row r="8" spans="1:41" s="107" customFormat="1" ht="13.5" thickBot="1" x14ac:dyDescent="0.25">
      <c r="A8" s="7"/>
      <c r="B8" s="348" t="s">
        <v>911</v>
      </c>
      <c r="C8" s="7"/>
      <c r="D8" s="7"/>
      <c r="E8" s="7"/>
      <c r="F8" s="7"/>
      <c r="G8" s="7"/>
      <c r="H8" s="7"/>
      <c r="I8" s="7"/>
      <c r="J8" s="7"/>
      <c r="K8" s="7"/>
      <c r="L8" s="7"/>
      <c r="M8" s="7"/>
      <c r="N8" s="7"/>
      <c r="O8" s="94"/>
      <c r="P8" s="138"/>
      <c r="Q8" s="138"/>
    </row>
    <row r="9" spans="1:41" s="107" customFormat="1" ht="14.25" thickTop="1" thickBot="1" x14ac:dyDescent="0.25">
      <c r="A9" s="7"/>
      <c r="B9" s="139"/>
      <c r="C9" s="566">
        <v>43466</v>
      </c>
      <c r="D9" s="566">
        <v>43497</v>
      </c>
      <c r="E9" s="566">
        <v>43525</v>
      </c>
      <c r="F9" s="566">
        <v>43556</v>
      </c>
      <c r="G9" s="566">
        <v>43586</v>
      </c>
      <c r="H9" s="566">
        <v>43617</v>
      </c>
      <c r="I9" s="566">
        <v>43647</v>
      </c>
      <c r="J9" s="566">
        <v>43678</v>
      </c>
      <c r="K9" s="566">
        <v>43709</v>
      </c>
      <c r="L9" s="566">
        <v>43739</v>
      </c>
      <c r="M9" s="566">
        <v>43770</v>
      </c>
      <c r="N9" s="566">
        <v>43800</v>
      </c>
      <c r="O9" s="567">
        <v>2019</v>
      </c>
      <c r="P9" s="138"/>
      <c r="Q9" s="138"/>
    </row>
    <row r="10" spans="1:41" s="107" customFormat="1" ht="14.25" thickTop="1" thickBot="1" x14ac:dyDescent="0.25">
      <c r="A10" s="7"/>
      <c r="B10" s="7"/>
      <c r="C10" s="7"/>
      <c r="D10" s="7"/>
      <c r="E10" s="7"/>
      <c r="F10" s="112"/>
      <c r="G10" s="112"/>
      <c r="H10" s="112"/>
      <c r="I10" s="112"/>
      <c r="J10" s="112"/>
      <c r="K10" s="112"/>
      <c r="L10" s="112"/>
      <c r="M10" s="112"/>
      <c r="N10" s="112"/>
      <c r="O10" s="112"/>
      <c r="P10" s="138"/>
      <c r="Q10" s="138"/>
    </row>
    <row r="11" spans="1:41" s="107" customFormat="1" ht="13.5" thickBot="1" x14ac:dyDescent="0.25">
      <c r="A11" s="7"/>
      <c r="B11" s="1300" t="s">
        <v>479</v>
      </c>
      <c r="C11" s="1301"/>
      <c r="D11" s="1301"/>
      <c r="E11" s="1301"/>
      <c r="F11" s="1301"/>
      <c r="G11" s="1301"/>
      <c r="H11" s="1301"/>
      <c r="I11" s="1301"/>
      <c r="J11" s="1301"/>
      <c r="K11" s="1301"/>
      <c r="L11" s="1301"/>
      <c r="M11" s="1301"/>
      <c r="N11" s="1301"/>
      <c r="O11" s="1301"/>
      <c r="P11" s="138"/>
      <c r="Q11" s="138"/>
    </row>
    <row r="12" spans="1:41" s="142" customFormat="1" ht="13.5" thickBot="1" x14ac:dyDescent="0.25">
      <c r="A12" s="140"/>
      <c r="B12" s="141"/>
      <c r="C12" s="112"/>
      <c r="D12" s="112"/>
      <c r="E12" s="112"/>
      <c r="F12" s="112"/>
      <c r="G12" s="112"/>
      <c r="H12" s="112"/>
      <c r="I12" s="112"/>
      <c r="J12" s="112"/>
      <c r="K12" s="112"/>
      <c r="L12" s="112"/>
      <c r="M12" s="112"/>
      <c r="N12" s="112"/>
      <c r="O12" s="112"/>
      <c r="P12" s="138"/>
      <c r="Q12" s="138"/>
    </row>
    <row r="13" spans="1:41" ht="15.75" thickBot="1" x14ac:dyDescent="0.25">
      <c r="B13" s="417" t="s">
        <v>65</v>
      </c>
      <c r="C13" s="418">
        <f>+C14+C15</f>
        <v>1172.3488130636047</v>
      </c>
      <c r="D13" s="418">
        <f t="shared" ref="D13:N13" si="0">+D14+D15</f>
        <v>173.78510485449999</v>
      </c>
      <c r="E13" s="418">
        <f t="shared" si="0"/>
        <v>999.85342895873487</v>
      </c>
      <c r="F13" s="418">
        <f t="shared" si="0"/>
        <v>1922.6015114890151</v>
      </c>
      <c r="G13" s="418">
        <f t="shared" si="0"/>
        <v>1047.7730725718302</v>
      </c>
      <c r="H13" s="418">
        <f t="shared" si="0"/>
        <v>2262.8237166208814</v>
      </c>
      <c r="I13" s="418">
        <f t="shared" si="0"/>
        <v>916.10003365413593</v>
      </c>
      <c r="J13" s="418">
        <f t="shared" si="0"/>
        <v>170.37292006013078</v>
      </c>
      <c r="K13" s="418">
        <f t="shared" si="0"/>
        <v>856.15943451439398</v>
      </c>
      <c r="L13" s="418">
        <f t="shared" si="0"/>
        <v>1766.3241340518478</v>
      </c>
      <c r="M13" s="418">
        <f t="shared" si="0"/>
        <v>825.39402303852603</v>
      </c>
      <c r="N13" s="418">
        <f t="shared" si="0"/>
        <v>2212.4770895995694</v>
      </c>
      <c r="O13" s="418">
        <f>SUM(C13:N13)</f>
        <v>14326.01328247717</v>
      </c>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row>
    <row r="14" spans="1:41" x14ac:dyDescent="0.2">
      <c r="A14" s="7"/>
      <c r="B14" s="427" t="s">
        <v>916</v>
      </c>
      <c r="C14" s="111">
        <v>0</v>
      </c>
      <c r="D14" s="111">
        <v>0</v>
      </c>
      <c r="E14" s="111">
        <v>0</v>
      </c>
      <c r="F14" s="111">
        <v>0</v>
      </c>
      <c r="G14" s="111">
        <v>0</v>
      </c>
      <c r="H14" s="111">
        <v>0</v>
      </c>
      <c r="I14" s="111">
        <v>0</v>
      </c>
      <c r="J14" s="111">
        <v>0</v>
      </c>
      <c r="K14" s="111">
        <v>0</v>
      </c>
      <c r="L14" s="111">
        <v>0</v>
      </c>
      <c r="M14" s="111">
        <v>0</v>
      </c>
      <c r="N14" s="111">
        <v>0</v>
      </c>
      <c r="O14" s="111">
        <f>SUM(C14:N14)</f>
        <v>0</v>
      </c>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row>
    <row r="15" spans="1:41" x14ac:dyDescent="0.2">
      <c r="A15" s="7"/>
      <c r="B15" s="427" t="s">
        <v>917</v>
      </c>
      <c r="C15" s="111">
        <v>1172.3488130636047</v>
      </c>
      <c r="D15" s="111">
        <v>173.78510485449999</v>
      </c>
      <c r="E15" s="111">
        <v>999.85342895873487</v>
      </c>
      <c r="F15" s="111">
        <v>1922.6015114890151</v>
      </c>
      <c r="G15" s="111">
        <v>1047.7730725718302</v>
      </c>
      <c r="H15" s="111">
        <v>2262.8237166208814</v>
      </c>
      <c r="I15" s="111">
        <v>916.10003365413593</v>
      </c>
      <c r="J15" s="111">
        <v>170.37292006013078</v>
      </c>
      <c r="K15" s="111">
        <v>856.15943451439398</v>
      </c>
      <c r="L15" s="111">
        <v>1766.3241340518478</v>
      </c>
      <c r="M15" s="111">
        <v>825.39402303852603</v>
      </c>
      <c r="N15" s="111">
        <v>2212.4770895995694</v>
      </c>
      <c r="O15" s="111">
        <f>SUM(C15:N15)</f>
        <v>14326.01328247717</v>
      </c>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row>
    <row r="16" spans="1:41" s="142" customFormat="1" ht="13.5" thickBot="1" x14ac:dyDescent="0.25">
      <c r="A16" s="7"/>
      <c r="B16" s="348"/>
      <c r="C16" s="428"/>
      <c r="D16" s="428"/>
      <c r="E16" s="428"/>
      <c r="F16" s="1109"/>
      <c r="G16" s="1109"/>
      <c r="H16" s="1109"/>
      <c r="I16" s="1109"/>
      <c r="J16" s="1109"/>
      <c r="K16" s="1109"/>
      <c r="L16" s="1109"/>
      <c r="M16" s="1109"/>
      <c r="N16" s="1109"/>
      <c r="O16" s="1109"/>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row>
    <row r="17" spans="1:41" s="90" customFormat="1" ht="13.5" thickBot="1" x14ac:dyDescent="0.25">
      <c r="A17" s="7"/>
      <c r="B17" s="148" t="s">
        <v>55</v>
      </c>
      <c r="C17" s="97">
        <f>+C23+C26+C32+C33+C39+C18</f>
        <v>90.4493745320502</v>
      </c>
      <c r="D17" s="97">
        <f>+D23+D26+D32+D33+D39+D18</f>
        <v>142.3361395518389</v>
      </c>
      <c r="E17" s="97">
        <f>+E23+E26+E32+E33+E39+E18</f>
        <v>137.6233446433888</v>
      </c>
      <c r="F17" s="97">
        <f>+F23+F26+F32+F33+F39+F18</f>
        <v>56.898212480677266</v>
      </c>
      <c r="G17" s="97">
        <f t="shared" ref="G17:N17" si="1">+G23+G26+G32+G33+G39+G18</f>
        <v>407.72389099930581</v>
      </c>
      <c r="H17" s="97">
        <f t="shared" si="1"/>
        <v>97.999547023361146</v>
      </c>
      <c r="I17" s="97">
        <f t="shared" si="1"/>
        <v>86.719253165293566</v>
      </c>
      <c r="J17" s="97">
        <f t="shared" si="1"/>
        <v>139.75297643200133</v>
      </c>
      <c r="K17" s="97">
        <f t="shared" si="1"/>
        <v>123.13129278561124</v>
      </c>
      <c r="L17" s="97">
        <f t="shared" si="1"/>
        <v>54.759503873704119</v>
      </c>
      <c r="M17" s="97">
        <f t="shared" si="1"/>
        <v>187.51933436126362</v>
      </c>
      <c r="N17" s="97">
        <f t="shared" si="1"/>
        <v>92.396696422660241</v>
      </c>
      <c r="O17" s="149">
        <f>SUM(C17:N17)</f>
        <v>1617.3095662711562</v>
      </c>
      <c r="P17" s="108">
        <f>+O17+O43-O13</f>
        <v>0</v>
      </c>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row>
    <row r="18" spans="1:41" s="90" customFormat="1" x14ac:dyDescent="0.2">
      <c r="A18" s="7"/>
      <c r="B18" s="463" t="s">
        <v>68</v>
      </c>
      <c r="C18" s="98">
        <f>SUM(C19:C22)</f>
        <v>42.252400690000002</v>
      </c>
      <c r="D18" s="98">
        <f>SUM(D19:D22)</f>
        <v>133.66944889495508</v>
      </c>
      <c r="E18" s="98">
        <f t="shared" ref="E18:O18" si="2">SUM(E19:E22)</f>
        <v>111.3052260871352</v>
      </c>
      <c r="F18" s="98">
        <f t="shared" si="2"/>
        <v>49.495305731843217</v>
      </c>
      <c r="G18" s="98">
        <f t="shared" si="2"/>
        <v>179.03039914608598</v>
      </c>
      <c r="H18" s="98">
        <f t="shared" si="2"/>
        <v>49.187073517180217</v>
      </c>
      <c r="I18" s="98">
        <f t="shared" si="2"/>
        <v>39.950482430000001</v>
      </c>
      <c r="J18" s="98">
        <f t="shared" si="2"/>
        <v>131.79302306452931</v>
      </c>
      <c r="K18" s="98">
        <f t="shared" si="2"/>
        <v>108.96942817332395</v>
      </c>
      <c r="L18" s="98">
        <f t="shared" si="2"/>
        <v>47.970605696442817</v>
      </c>
      <c r="M18" s="98">
        <f t="shared" si="2"/>
        <v>180.88617276253444</v>
      </c>
      <c r="N18" s="98">
        <f t="shared" si="2"/>
        <v>46.285811120423851</v>
      </c>
      <c r="O18" s="98">
        <f t="shared" si="2"/>
        <v>1120.7953773144541</v>
      </c>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row>
    <row r="19" spans="1:41" s="90" customFormat="1" x14ac:dyDescent="0.2">
      <c r="A19" s="7"/>
      <c r="B19" s="432" t="s">
        <v>69</v>
      </c>
      <c r="C19" s="113">
        <v>2.1222898299999997</v>
      </c>
      <c r="D19" s="113">
        <v>1.8196960600000003</v>
      </c>
      <c r="E19" s="113">
        <v>35.20658953713518</v>
      </c>
      <c r="F19" s="113">
        <v>19.914143599999999</v>
      </c>
      <c r="G19" s="113">
        <v>18.534752809999997</v>
      </c>
      <c r="H19" s="113">
        <v>17.616114209999999</v>
      </c>
      <c r="I19" s="113">
        <v>1.7942915500000001</v>
      </c>
      <c r="J19" s="113">
        <v>1.64351721</v>
      </c>
      <c r="K19" s="113">
        <v>34.030427203323974</v>
      </c>
      <c r="L19" s="113">
        <v>19.222525050000002</v>
      </c>
      <c r="M19" s="113">
        <v>18.484277259999999</v>
      </c>
      <c r="N19" s="113">
        <v>17.214030310000002</v>
      </c>
      <c r="O19" s="113">
        <v>187.60265463045914</v>
      </c>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row>
    <row r="20" spans="1:41" s="90" customFormat="1" x14ac:dyDescent="0.2">
      <c r="A20" s="7"/>
      <c r="B20" s="433" t="s">
        <v>70</v>
      </c>
      <c r="C20" s="429">
        <v>27.496890030000003</v>
      </c>
      <c r="D20" s="429">
        <v>13.047474132420637</v>
      </c>
      <c r="E20" s="429">
        <v>67.694500730000016</v>
      </c>
      <c r="F20" s="429">
        <v>25.454183100000005</v>
      </c>
      <c r="G20" s="429">
        <v>45.33290517999999</v>
      </c>
      <c r="H20" s="429">
        <v>10.289323420000001</v>
      </c>
      <c r="I20" s="429">
        <v>26.127919980000001</v>
      </c>
      <c r="J20" s="429">
        <v>11.967560921994872</v>
      </c>
      <c r="K20" s="429">
        <v>66.924393329999972</v>
      </c>
      <c r="L20" s="429">
        <v>24.842276439999996</v>
      </c>
      <c r="M20" s="429">
        <v>44.064868940000011</v>
      </c>
      <c r="N20" s="429">
        <v>9.3515532000000015</v>
      </c>
      <c r="O20" s="102">
        <v>372.59384940441555</v>
      </c>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row>
    <row r="21" spans="1:41" s="90" customFormat="1" x14ac:dyDescent="0.2">
      <c r="A21" s="7"/>
      <c r="B21" s="464" t="s">
        <v>908</v>
      </c>
      <c r="C21" s="429">
        <v>0</v>
      </c>
      <c r="D21" s="429">
        <v>110.38451222253443</v>
      </c>
      <c r="E21" s="429">
        <v>0</v>
      </c>
      <c r="F21" s="429">
        <v>0</v>
      </c>
      <c r="G21" s="429">
        <v>106.785017266086</v>
      </c>
      <c r="H21" s="429">
        <v>0</v>
      </c>
      <c r="I21" s="429">
        <v>0</v>
      </c>
      <c r="J21" s="429">
        <v>110.38451222253443</v>
      </c>
      <c r="K21" s="429">
        <v>0</v>
      </c>
      <c r="L21" s="429">
        <v>0</v>
      </c>
      <c r="M21" s="429">
        <v>110.38451222253443</v>
      </c>
      <c r="N21" s="429">
        <v>0</v>
      </c>
      <c r="O21" s="102">
        <v>437.93855393368926</v>
      </c>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row>
    <row r="22" spans="1:41" s="143" customFormat="1" x14ac:dyDescent="0.2">
      <c r="A22" s="7"/>
      <c r="B22" s="464" t="s">
        <v>71</v>
      </c>
      <c r="C22" s="430">
        <v>12.633220829999999</v>
      </c>
      <c r="D22" s="430">
        <v>8.4177664799999992</v>
      </c>
      <c r="E22" s="430">
        <v>8.4041358199999987</v>
      </c>
      <c r="F22" s="430">
        <v>4.1269790318432147</v>
      </c>
      <c r="G22" s="430">
        <v>8.3777238900000004</v>
      </c>
      <c r="H22" s="430">
        <v>21.281635887180215</v>
      </c>
      <c r="I22" s="430">
        <v>12.028270899999999</v>
      </c>
      <c r="J22" s="430">
        <v>7.7974327100000007</v>
      </c>
      <c r="K22" s="430">
        <v>8.0146076399999995</v>
      </c>
      <c r="L22" s="430">
        <v>3.9058042064428209</v>
      </c>
      <c r="M22" s="430">
        <v>7.9525143399999996</v>
      </c>
      <c r="N22" s="430">
        <v>19.720227610423848</v>
      </c>
      <c r="O22" s="101">
        <v>122.66031934589007</v>
      </c>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row>
    <row r="23" spans="1:41" s="143" customFormat="1" x14ac:dyDescent="0.2">
      <c r="A23" s="7"/>
      <c r="B23" s="425" t="s">
        <v>72</v>
      </c>
      <c r="C23" s="448">
        <v>2.9820152188895785</v>
      </c>
      <c r="D23" s="448">
        <v>2.9820104850399241</v>
      </c>
      <c r="E23" s="448">
        <v>2.7154091095127164</v>
      </c>
      <c r="F23" s="448">
        <v>2.9212568627804458</v>
      </c>
      <c r="G23" s="448">
        <v>2.8526409494756479</v>
      </c>
      <c r="H23" s="448">
        <v>2.9212568627804458</v>
      </c>
      <c r="I23" s="448">
        <v>2.8526409494756479</v>
      </c>
      <c r="J23" s="448">
        <v>2.9212568627804458</v>
      </c>
      <c r="K23" s="448">
        <v>2.9212568627804458</v>
      </c>
      <c r="L23" s="448">
        <v>2.8526409494756479</v>
      </c>
      <c r="M23" s="448">
        <v>2.9212568627804458</v>
      </c>
      <c r="N23" s="448">
        <v>2.8526409494756479</v>
      </c>
      <c r="O23" s="99">
        <v>34.69628292524704</v>
      </c>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row>
    <row r="24" spans="1:41" s="90" customFormat="1" x14ac:dyDescent="0.2">
      <c r="A24" s="7"/>
      <c r="B24" s="432" t="s">
        <v>73</v>
      </c>
      <c r="C24" s="431">
        <v>2.9820150151593756</v>
      </c>
      <c r="D24" s="431">
        <v>2.9820104850399241</v>
      </c>
      <c r="E24" s="431">
        <v>2.7154091095127164</v>
      </c>
      <c r="F24" s="431">
        <v>2.9212568627804458</v>
      </c>
      <c r="G24" s="431">
        <v>2.8526409494756479</v>
      </c>
      <c r="H24" s="431">
        <v>2.9212568627804458</v>
      </c>
      <c r="I24" s="431">
        <v>2.8526409494756479</v>
      </c>
      <c r="J24" s="431">
        <v>2.9212568627804458</v>
      </c>
      <c r="K24" s="431">
        <v>2.9212568627804458</v>
      </c>
      <c r="L24" s="113">
        <v>2.8526409494756479</v>
      </c>
      <c r="M24" s="431">
        <v>2.9212568627804458</v>
      </c>
      <c r="N24" s="431">
        <v>2.8526409494756479</v>
      </c>
      <c r="O24" s="113">
        <v>34.696282721516837</v>
      </c>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row>
    <row r="25" spans="1:41" s="90" customFormat="1" x14ac:dyDescent="0.2">
      <c r="A25" s="7"/>
      <c r="B25" s="464" t="s">
        <v>74</v>
      </c>
      <c r="C25" s="429">
        <v>2.0373020300259516E-7</v>
      </c>
      <c r="D25" s="429">
        <v>0</v>
      </c>
      <c r="E25" s="429">
        <v>0</v>
      </c>
      <c r="F25" s="429">
        <v>0</v>
      </c>
      <c r="G25" s="429">
        <v>0</v>
      </c>
      <c r="H25" s="429">
        <v>0</v>
      </c>
      <c r="I25" s="429">
        <v>0</v>
      </c>
      <c r="J25" s="429">
        <v>0</v>
      </c>
      <c r="K25" s="429">
        <v>0</v>
      </c>
      <c r="L25" s="429">
        <v>0</v>
      </c>
      <c r="M25" s="429">
        <v>0</v>
      </c>
      <c r="N25" s="429">
        <v>0</v>
      </c>
      <c r="O25" s="101">
        <v>2.0373020300259516E-7</v>
      </c>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row>
    <row r="26" spans="1:41" s="143" customFormat="1" x14ac:dyDescent="0.2">
      <c r="A26" s="7"/>
      <c r="B26" s="425" t="s">
        <v>75</v>
      </c>
      <c r="C26" s="448">
        <f>+C27+C30</f>
        <v>4.4404231606217622E-3</v>
      </c>
      <c r="D26" s="448">
        <f t="shared" ref="D26:N26" si="3">+D27+D30</f>
        <v>0.2572545805958053</v>
      </c>
      <c r="E26" s="448">
        <f t="shared" si="3"/>
        <v>4.0149103849000736E-3</v>
      </c>
      <c r="F26" s="448">
        <f t="shared" si="3"/>
        <v>4.2471940710584752E-3</v>
      </c>
      <c r="G26" s="448">
        <f t="shared" si="3"/>
        <v>0.21813929349120889</v>
      </c>
      <c r="H26" s="448">
        <f t="shared" si="3"/>
        <v>4.1170767875647659E-3</v>
      </c>
      <c r="I26" s="448">
        <f t="shared" si="3"/>
        <v>3.9591958179126573E-3</v>
      </c>
      <c r="J26" s="448">
        <f t="shared" si="3"/>
        <v>0.19364367344348818</v>
      </c>
      <c r="K26" s="448">
        <f t="shared" si="3"/>
        <v>3.9193440266469277E-3</v>
      </c>
      <c r="L26" s="448">
        <f t="shared" si="3"/>
        <v>3.7655358031088086E-3</v>
      </c>
      <c r="M26" s="448">
        <f t="shared" si="3"/>
        <v>0.16183396594871588</v>
      </c>
      <c r="N26" s="448">
        <f t="shared" si="3"/>
        <v>3.6343947002220574E-3</v>
      </c>
      <c r="O26" s="99">
        <f>SUM(C26:N26)</f>
        <v>0.86296958823125391</v>
      </c>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row>
    <row r="27" spans="1:41" s="143" customFormat="1" x14ac:dyDescent="0.2">
      <c r="A27" s="7"/>
      <c r="B27" s="433" t="s">
        <v>78</v>
      </c>
      <c r="C27" s="429">
        <f>+C28+C29</f>
        <v>0</v>
      </c>
      <c r="D27" s="429">
        <f t="shared" ref="D27:N27" si="4">+D28+D29</f>
        <v>0.25287762051438412</v>
      </c>
      <c r="E27" s="429">
        <f t="shared" si="4"/>
        <v>0</v>
      </c>
      <c r="F27" s="429">
        <f t="shared" si="4"/>
        <v>0</v>
      </c>
      <c r="G27" s="429">
        <f t="shared" si="4"/>
        <v>0.21405265975323701</v>
      </c>
      <c r="H27" s="429">
        <f t="shared" si="4"/>
        <v>0</v>
      </c>
      <c r="I27" s="429">
        <f t="shared" si="4"/>
        <v>0</v>
      </c>
      <c r="J27" s="429">
        <f t="shared" si="4"/>
        <v>0.18965821521254814</v>
      </c>
      <c r="K27" s="429">
        <f t="shared" si="4"/>
        <v>0</v>
      </c>
      <c r="L27" s="429">
        <f t="shared" si="4"/>
        <v>0</v>
      </c>
      <c r="M27" s="429">
        <f t="shared" si="4"/>
        <v>0.15804851238839018</v>
      </c>
      <c r="N27" s="429">
        <f t="shared" si="4"/>
        <v>0</v>
      </c>
      <c r="O27" s="102">
        <f t="shared" ref="O27:O29" si="5">SUM(C27:N27)</f>
        <v>0.81463700786855942</v>
      </c>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row>
    <row r="28" spans="1:41" s="90" customFormat="1" x14ac:dyDescent="0.2">
      <c r="A28" s="7"/>
      <c r="B28" s="449" t="s">
        <v>918</v>
      </c>
      <c r="C28" s="430">
        <v>0</v>
      </c>
      <c r="D28" s="430">
        <v>0</v>
      </c>
      <c r="E28" s="430">
        <v>0</v>
      </c>
      <c r="F28" s="430">
        <v>0</v>
      </c>
      <c r="G28" s="430">
        <v>0</v>
      </c>
      <c r="H28" s="430">
        <v>0</v>
      </c>
      <c r="I28" s="430">
        <v>0</v>
      </c>
      <c r="J28" s="430">
        <v>0</v>
      </c>
      <c r="K28" s="430">
        <v>0</v>
      </c>
      <c r="L28" s="101">
        <v>0</v>
      </c>
      <c r="M28" s="430">
        <v>0</v>
      </c>
      <c r="N28" s="430">
        <v>0</v>
      </c>
      <c r="O28" s="101">
        <f t="shared" si="5"/>
        <v>0</v>
      </c>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row>
    <row r="29" spans="1:41" s="90" customFormat="1" x14ac:dyDescent="0.2">
      <c r="A29" s="7"/>
      <c r="B29" s="457" t="s">
        <v>110</v>
      </c>
      <c r="C29" s="468">
        <v>0</v>
      </c>
      <c r="D29" s="468">
        <v>0.25287762051438412</v>
      </c>
      <c r="E29" s="468">
        <v>0</v>
      </c>
      <c r="F29" s="468">
        <v>0</v>
      </c>
      <c r="G29" s="468">
        <v>0.21405265975323701</v>
      </c>
      <c r="H29" s="468">
        <v>0</v>
      </c>
      <c r="I29" s="468">
        <v>0</v>
      </c>
      <c r="J29" s="468">
        <v>0.18965821521254814</v>
      </c>
      <c r="K29" s="468">
        <v>0</v>
      </c>
      <c r="L29" s="150">
        <v>0</v>
      </c>
      <c r="M29" s="468">
        <v>0.15804851238839018</v>
      </c>
      <c r="N29" s="468">
        <v>0</v>
      </c>
      <c r="O29" s="150">
        <f t="shared" si="5"/>
        <v>0.81463700786855942</v>
      </c>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row>
    <row r="30" spans="1:41" s="143" customFormat="1" x14ac:dyDescent="0.2">
      <c r="A30" s="7"/>
      <c r="B30" s="433" t="s">
        <v>76</v>
      </c>
      <c r="C30" s="429">
        <v>4.4404231606217622E-3</v>
      </c>
      <c r="D30" s="429">
        <v>4.3769600814211693E-3</v>
      </c>
      <c r="E30" s="429">
        <v>4.0149103849000736E-3</v>
      </c>
      <c r="F30" s="429">
        <v>4.2471940710584752E-3</v>
      </c>
      <c r="G30" s="429">
        <v>4.086633737971873E-3</v>
      </c>
      <c r="H30" s="429">
        <v>4.1170767875647659E-3</v>
      </c>
      <c r="I30" s="429">
        <v>3.9591958179126573E-3</v>
      </c>
      <c r="J30" s="429">
        <v>3.9854582309400447E-3</v>
      </c>
      <c r="K30" s="429">
        <v>3.9193440266469277E-3</v>
      </c>
      <c r="L30" s="429">
        <v>3.7655358031088086E-3</v>
      </c>
      <c r="M30" s="429">
        <v>3.785453560325685E-3</v>
      </c>
      <c r="N30" s="429">
        <v>3.6343947002220574E-3</v>
      </c>
      <c r="O30" s="102">
        <v>4.8332580362694298E-2</v>
      </c>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row>
    <row r="31" spans="1:41" s="7" customFormat="1" x14ac:dyDescent="0.2">
      <c r="B31" s="449" t="s">
        <v>919</v>
      </c>
      <c r="C31" s="430">
        <v>4.4404231606217622E-3</v>
      </c>
      <c r="D31" s="430">
        <v>4.3769600814211693E-3</v>
      </c>
      <c r="E31" s="430">
        <v>4.0149103849000736E-3</v>
      </c>
      <c r="F31" s="430">
        <v>4.2471940710584752E-3</v>
      </c>
      <c r="G31" s="430">
        <v>4.086633737971873E-3</v>
      </c>
      <c r="H31" s="430">
        <v>4.1170767875647659E-3</v>
      </c>
      <c r="I31" s="430">
        <v>3.9591958179126573E-3</v>
      </c>
      <c r="J31" s="430">
        <v>3.9854582309400447E-3</v>
      </c>
      <c r="K31" s="430">
        <v>3.9193440266469277E-3</v>
      </c>
      <c r="L31" s="101">
        <v>3.7655358031088086E-3</v>
      </c>
      <c r="M31" s="430">
        <v>3.785453560325685E-3</v>
      </c>
      <c r="N31" s="430">
        <v>3.6343947002220574E-3</v>
      </c>
      <c r="O31" s="101">
        <v>4.8332580362694298E-2</v>
      </c>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row>
    <row r="32" spans="1:41" s="7" customFormat="1" x14ac:dyDescent="0.2">
      <c r="B32" s="425" t="s">
        <v>77</v>
      </c>
      <c r="C32" s="448">
        <v>42.063358139999998</v>
      </c>
      <c r="D32" s="448">
        <v>3.1644712480940972E-3</v>
      </c>
      <c r="E32" s="448">
        <v>2.6593623667630584</v>
      </c>
      <c r="F32" s="448">
        <v>0.39475128198254134</v>
      </c>
      <c r="G32" s="448">
        <v>221.79264122025293</v>
      </c>
      <c r="H32" s="448">
        <v>40.490992336612912</v>
      </c>
      <c r="I32" s="448">
        <v>41.194550090000007</v>
      </c>
      <c r="J32" s="448">
        <v>3.1644712480940972E-3</v>
      </c>
      <c r="K32" s="448">
        <v>2.1027606697433581</v>
      </c>
      <c r="L32" s="99">
        <v>0.39155670198254133</v>
      </c>
      <c r="M32" s="448">
        <v>0.14793233</v>
      </c>
      <c r="N32" s="448">
        <v>38.568891008060518</v>
      </c>
      <c r="O32" s="99">
        <v>389.81312508789409</v>
      </c>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row>
    <row r="33" spans="1:41" s="7" customFormat="1" x14ac:dyDescent="0.2">
      <c r="B33" s="425" t="s">
        <v>404</v>
      </c>
      <c r="C33" s="448">
        <v>0</v>
      </c>
      <c r="D33" s="448">
        <v>0</v>
      </c>
      <c r="E33" s="448">
        <v>14.229073959592924</v>
      </c>
      <c r="F33" s="448">
        <v>0</v>
      </c>
      <c r="G33" s="448">
        <v>0</v>
      </c>
      <c r="H33" s="448">
        <v>0</v>
      </c>
      <c r="I33" s="448">
        <v>0</v>
      </c>
      <c r="J33" s="448">
        <v>0</v>
      </c>
      <c r="K33" s="448">
        <v>2.9742517157368402</v>
      </c>
      <c r="L33" s="448">
        <v>0</v>
      </c>
      <c r="M33" s="448">
        <v>0</v>
      </c>
      <c r="N33" s="448">
        <v>0</v>
      </c>
      <c r="O33" s="1093">
        <v>17.203325675329765</v>
      </c>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row>
    <row r="34" spans="1:41" s="7" customFormat="1" x14ac:dyDescent="0.2">
      <c r="B34" s="457" t="s">
        <v>73</v>
      </c>
      <c r="C34" s="431">
        <v>0</v>
      </c>
      <c r="D34" s="431">
        <v>0</v>
      </c>
      <c r="E34" s="431">
        <v>1.9828344793834498</v>
      </c>
      <c r="F34" s="431">
        <v>0</v>
      </c>
      <c r="G34" s="431">
        <v>0</v>
      </c>
      <c r="H34" s="431">
        <v>0</v>
      </c>
      <c r="I34" s="431">
        <v>0</v>
      </c>
      <c r="J34" s="431">
        <v>0</v>
      </c>
      <c r="K34" s="431">
        <v>2.9742517157368402</v>
      </c>
      <c r="L34" s="431">
        <v>0</v>
      </c>
      <c r="M34" s="431">
        <v>0</v>
      </c>
      <c r="N34" s="431">
        <v>0</v>
      </c>
      <c r="O34" s="113">
        <v>4.95708619512029</v>
      </c>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row>
    <row r="35" spans="1:41" s="7" customFormat="1" x14ac:dyDescent="0.2">
      <c r="B35" s="449" t="s">
        <v>920</v>
      </c>
      <c r="C35" s="429">
        <v>0</v>
      </c>
      <c r="D35" s="429">
        <v>0</v>
      </c>
      <c r="E35" s="429">
        <v>1.9828344793834498</v>
      </c>
      <c r="F35" s="429">
        <v>0</v>
      </c>
      <c r="G35" s="429">
        <v>0</v>
      </c>
      <c r="H35" s="429">
        <v>0</v>
      </c>
      <c r="I35" s="429">
        <v>0</v>
      </c>
      <c r="J35" s="429">
        <v>0</v>
      </c>
      <c r="K35" s="429">
        <v>2.9742517157368402</v>
      </c>
      <c r="L35" s="102">
        <v>0</v>
      </c>
      <c r="M35" s="429">
        <v>0</v>
      </c>
      <c r="N35" s="429">
        <v>0</v>
      </c>
      <c r="O35" s="102">
        <v>4.95708619512029</v>
      </c>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row>
    <row r="36" spans="1:41" s="7" customFormat="1" x14ac:dyDescent="0.2">
      <c r="B36" s="433" t="s">
        <v>74</v>
      </c>
      <c r="C36" s="429">
        <v>0</v>
      </c>
      <c r="D36" s="429">
        <v>0</v>
      </c>
      <c r="E36" s="429">
        <v>12.246239480209475</v>
      </c>
      <c r="F36" s="429">
        <v>0</v>
      </c>
      <c r="G36" s="429">
        <v>0</v>
      </c>
      <c r="H36" s="429">
        <v>0</v>
      </c>
      <c r="I36" s="429">
        <v>0</v>
      </c>
      <c r="J36" s="429">
        <v>0</v>
      </c>
      <c r="K36" s="429">
        <v>0</v>
      </c>
      <c r="L36" s="429">
        <v>0</v>
      </c>
      <c r="M36" s="429">
        <v>0</v>
      </c>
      <c r="N36" s="429">
        <v>0</v>
      </c>
      <c r="O36" s="102">
        <v>12.246239480209475</v>
      </c>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row>
    <row r="37" spans="1:41" s="7" customFormat="1" x14ac:dyDescent="0.2">
      <c r="B37" s="449" t="s">
        <v>921</v>
      </c>
      <c r="C37" s="430">
        <v>0</v>
      </c>
      <c r="D37" s="430">
        <v>0</v>
      </c>
      <c r="E37" s="430">
        <v>12.246239480209475</v>
      </c>
      <c r="F37" s="430">
        <v>0</v>
      </c>
      <c r="G37" s="430">
        <v>0</v>
      </c>
      <c r="H37" s="430">
        <v>0</v>
      </c>
      <c r="I37" s="430">
        <v>0</v>
      </c>
      <c r="J37" s="430">
        <v>0</v>
      </c>
      <c r="K37" s="430">
        <v>0</v>
      </c>
      <c r="L37" s="101">
        <v>0</v>
      </c>
      <c r="M37" s="430">
        <v>0</v>
      </c>
      <c r="N37" s="430">
        <v>0</v>
      </c>
      <c r="O37" s="101">
        <v>12.246239480209475</v>
      </c>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row>
    <row r="38" spans="1:41" s="143" customFormat="1" x14ac:dyDescent="0.2">
      <c r="A38" s="7"/>
      <c r="B38" s="457" t="s">
        <v>110</v>
      </c>
      <c r="C38" s="442">
        <v>0</v>
      </c>
      <c r="D38" s="442">
        <v>0</v>
      </c>
      <c r="E38" s="442">
        <v>0</v>
      </c>
      <c r="F38" s="442">
        <v>0</v>
      </c>
      <c r="G38" s="442">
        <v>0</v>
      </c>
      <c r="H38" s="442">
        <v>0</v>
      </c>
      <c r="I38" s="442">
        <v>0</v>
      </c>
      <c r="J38" s="442">
        <v>0</v>
      </c>
      <c r="K38" s="442">
        <v>0</v>
      </c>
      <c r="L38" s="442">
        <v>0</v>
      </c>
      <c r="M38" s="442">
        <v>0</v>
      </c>
      <c r="N38" s="442">
        <v>0</v>
      </c>
      <c r="O38" s="104">
        <v>0</v>
      </c>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row>
    <row r="39" spans="1:41" s="90" customFormat="1" x14ac:dyDescent="0.2">
      <c r="A39" s="7"/>
      <c r="B39" s="432" t="s">
        <v>418</v>
      </c>
      <c r="C39" s="431">
        <v>3.14716006</v>
      </c>
      <c r="D39" s="431">
        <v>5.4242611199999997</v>
      </c>
      <c r="E39" s="431">
        <v>6.7102582100000001</v>
      </c>
      <c r="F39" s="431">
        <v>4.0826514100000004</v>
      </c>
      <c r="G39" s="431">
        <v>3.8300703899999999</v>
      </c>
      <c r="H39" s="431">
        <v>5.3961072299999993</v>
      </c>
      <c r="I39" s="431">
        <v>2.7176204999999998</v>
      </c>
      <c r="J39" s="431">
        <v>4.8418883600000004</v>
      </c>
      <c r="K39" s="431">
        <v>6.15967602</v>
      </c>
      <c r="L39" s="431">
        <v>3.5409349900000002</v>
      </c>
      <c r="M39" s="431">
        <v>3.4021384400000003</v>
      </c>
      <c r="N39" s="431">
        <v>4.6857189499999992</v>
      </c>
      <c r="O39" s="113">
        <v>53.938485680000014</v>
      </c>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row>
    <row r="40" spans="1:41" s="90" customFormat="1" x14ac:dyDescent="0.2">
      <c r="A40" s="7"/>
      <c r="B40" s="432" t="s">
        <v>78</v>
      </c>
      <c r="C40" s="431">
        <v>0</v>
      </c>
      <c r="D40" s="431">
        <v>0</v>
      </c>
      <c r="E40" s="431">
        <v>0</v>
      </c>
      <c r="F40" s="431">
        <v>0</v>
      </c>
      <c r="G40" s="431">
        <v>0</v>
      </c>
      <c r="H40" s="431">
        <v>0</v>
      </c>
      <c r="I40" s="431">
        <v>0</v>
      </c>
      <c r="J40" s="431">
        <v>0</v>
      </c>
      <c r="K40" s="431">
        <v>0</v>
      </c>
      <c r="L40" s="431">
        <v>0</v>
      </c>
      <c r="M40" s="431">
        <v>0</v>
      </c>
      <c r="N40" s="431">
        <v>0</v>
      </c>
      <c r="O40" s="113">
        <v>0</v>
      </c>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row>
    <row r="41" spans="1:41" s="90" customFormat="1" x14ac:dyDescent="0.2">
      <c r="A41" s="7"/>
      <c r="B41" s="434" t="s">
        <v>76</v>
      </c>
      <c r="C41" s="435">
        <v>3.14716006</v>
      </c>
      <c r="D41" s="435">
        <v>5.4242611199999997</v>
      </c>
      <c r="E41" s="435">
        <v>6.7102582100000001</v>
      </c>
      <c r="F41" s="435">
        <v>4.0826514100000004</v>
      </c>
      <c r="G41" s="435">
        <v>3.8300703899999999</v>
      </c>
      <c r="H41" s="435">
        <v>5.3961072299999993</v>
      </c>
      <c r="I41" s="435">
        <v>2.7176204999999998</v>
      </c>
      <c r="J41" s="435">
        <v>4.8418883600000004</v>
      </c>
      <c r="K41" s="435">
        <v>6.15967602</v>
      </c>
      <c r="L41" s="103">
        <v>3.5409349900000002</v>
      </c>
      <c r="M41" s="435">
        <v>3.4021384400000003</v>
      </c>
      <c r="N41" s="435">
        <v>4.6857189499999992</v>
      </c>
      <c r="O41" s="103">
        <v>53.938485680000014</v>
      </c>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row>
    <row r="42" spans="1:41" s="90" customFormat="1" ht="13.5" thickBot="1" x14ac:dyDescent="0.25">
      <c r="A42" s="7"/>
      <c r="B42" s="436"/>
      <c r="C42" s="437">
        <v>0</v>
      </c>
      <c r="D42" s="437">
        <v>0</v>
      </c>
      <c r="E42" s="437">
        <v>0</v>
      </c>
      <c r="F42" s="437">
        <v>0</v>
      </c>
      <c r="G42" s="437">
        <v>0</v>
      </c>
      <c r="H42" s="437">
        <v>0</v>
      </c>
      <c r="I42" s="100">
        <v>0</v>
      </c>
      <c r="J42" s="100">
        <v>0</v>
      </c>
      <c r="K42" s="100">
        <v>0</v>
      </c>
      <c r="L42" s="100">
        <v>0</v>
      </c>
      <c r="M42" s="100">
        <v>0</v>
      </c>
      <c r="N42" s="100">
        <v>0</v>
      </c>
      <c r="O42" s="100">
        <v>0</v>
      </c>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row>
    <row r="43" spans="1:41" s="90" customFormat="1" ht="13.5" thickBot="1" x14ac:dyDescent="0.25">
      <c r="A43" s="7"/>
      <c r="B43" s="1090" t="s">
        <v>335</v>
      </c>
      <c r="C43" s="97">
        <v>1081.8994385315548</v>
      </c>
      <c r="D43" s="97">
        <v>31.44896530266108</v>
      </c>
      <c r="E43" s="97">
        <v>862.23008431534595</v>
      </c>
      <c r="F43" s="97">
        <f>+F44+F61+SUM(F78:F130)+F133</f>
        <v>1865.703299008338</v>
      </c>
      <c r="G43" s="97">
        <f>+G44+G61+SUM(G78:G130)+G133</f>
        <v>640.04918157252439</v>
      </c>
      <c r="H43" s="97">
        <f t="shared" ref="H43:N43" si="6">+H44+H61+SUM(H78:H130)+H133</f>
        <v>2164.8241695975207</v>
      </c>
      <c r="I43" s="97">
        <f t="shared" si="6"/>
        <v>829.38078048884222</v>
      </c>
      <c r="J43" s="97">
        <f t="shared" si="6"/>
        <v>30.619943628129391</v>
      </c>
      <c r="K43" s="97">
        <f t="shared" si="6"/>
        <v>733.02814172878266</v>
      </c>
      <c r="L43" s="97">
        <f t="shared" si="6"/>
        <v>1711.5646301781439</v>
      </c>
      <c r="M43" s="97">
        <f t="shared" si="6"/>
        <v>637.87468867726227</v>
      </c>
      <c r="N43" s="97">
        <f t="shared" si="6"/>
        <v>2120.0803931769092</v>
      </c>
      <c r="O43" s="149">
        <f>SUM(C43:N43)</f>
        <v>12708.703716206015</v>
      </c>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row>
    <row r="44" spans="1:41" s="90" customFormat="1" x14ac:dyDescent="0.2">
      <c r="A44" s="7"/>
      <c r="B44" s="462" t="s">
        <v>82</v>
      </c>
      <c r="C44" s="442">
        <v>0</v>
      </c>
      <c r="D44" s="442">
        <v>0</v>
      </c>
      <c r="E44" s="442">
        <v>173.35207577842053</v>
      </c>
      <c r="F44" s="442">
        <v>0</v>
      </c>
      <c r="G44" s="442">
        <v>0</v>
      </c>
      <c r="H44" s="442">
        <v>0</v>
      </c>
      <c r="I44" s="442">
        <v>0</v>
      </c>
      <c r="J44" s="442">
        <v>0</v>
      </c>
      <c r="K44" s="442">
        <v>259.64586736284798</v>
      </c>
      <c r="L44" s="442">
        <v>0</v>
      </c>
      <c r="M44" s="442">
        <v>0</v>
      </c>
      <c r="N44" s="442">
        <v>0</v>
      </c>
      <c r="O44" s="104">
        <v>432.99794314126842</v>
      </c>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row>
    <row r="45" spans="1:41" s="90" customFormat="1" x14ac:dyDescent="0.2">
      <c r="A45" s="7"/>
      <c r="B45" s="565" t="s">
        <v>20</v>
      </c>
      <c r="C45" s="443">
        <v>0</v>
      </c>
      <c r="D45" s="443">
        <v>0</v>
      </c>
      <c r="E45" s="443">
        <v>3.8382148658690722</v>
      </c>
      <c r="F45" s="443">
        <v>0</v>
      </c>
      <c r="G45" s="443">
        <v>0</v>
      </c>
      <c r="H45" s="443">
        <v>0</v>
      </c>
      <c r="I45" s="443">
        <v>0</v>
      </c>
      <c r="J45" s="443">
        <v>0</v>
      </c>
      <c r="K45" s="443">
        <v>5.7573222988036088</v>
      </c>
      <c r="L45" s="443">
        <v>0</v>
      </c>
      <c r="M45" s="443">
        <v>0</v>
      </c>
      <c r="N45" s="443">
        <v>0</v>
      </c>
      <c r="O45" s="114">
        <v>9.595537164672681</v>
      </c>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row>
    <row r="46" spans="1:41" s="90" customFormat="1" x14ac:dyDescent="0.2">
      <c r="A46" s="7"/>
      <c r="B46" s="449" t="s">
        <v>260</v>
      </c>
      <c r="C46" s="443">
        <v>0</v>
      </c>
      <c r="D46" s="443">
        <v>0</v>
      </c>
      <c r="E46" s="443">
        <v>3.8230107434269871</v>
      </c>
      <c r="F46" s="443">
        <v>0</v>
      </c>
      <c r="G46" s="443">
        <v>0</v>
      </c>
      <c r="H46" s="443">
        <v>0</v>
      </c>
      <c r="I46" s="443">
        <v>0</v>
      </c>
      <c r="J46" s="443">
        <v>0</v>
      </c>
      <c r="K46" s="443">
        <v>5.7345161151404813</v>
      </c>
      <c r="L46" s="443">
        <v>0</v>
      </c>
      <c r="M46" s="443">
        <v>0</v>
      </c>
      <c r="N46" s="443">
        <v>0</v>
      </c>
      <c r="O46" s="100">
        <v>9.5575268585674671</v>
      </c>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row>
    <row r="47" spans="1:41" s="90" customFormat="1" x14ac:dyDescent="0.2">
      <c r="A47" s="7"/>
      <c r="B47" s="449" t="s">
        <v>261</v>
      </c>
      <c r="C47" s="443">
        <v>0</v>
      </c>
      <c r="D47" s="443">
        <v>0</v>
      </c>
      <c r="E47" s="443">
        <v>1.5204122442084913E-2</v>
      </c>
      <c r="F47" s="443">
        <v>0</v>
      </c>
      <c r="G47" s="443">
        <v>0</v>
      </c>
      <c r="H47" s="443">
        <v>0</v>
      </c>
      <c r="I47" s="443">
        <v>0</v>
      </c>
      <c r="J47" s="443">
        <v>0</v>
      </c>
      <c r="K47" s="443">
        <v>2.2806183663127366E-2</v>
      </c>
      <c r="L47" s="443">
        <v>0</v>
      </c>
      <c r="M47" s="443">
        <v>0</v>
      </c>
      <c r="N47" s="443">
        <v>0</v>
      </c>
      <c r="O47" s="100">
        <v>3.8010306105212277E-2</v>
      </c>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row>
    <row r="48" spans="1:41" s="90" customFormat="1" x14ac:dyDescent="0.2">
      <c r="A48" s="7"/>
      <c r="B48" s="565" t="s">
        <v>21</v>
      </c>
      <c r="C48" s="443">
        <v>0</v>
      </c>
      <c r="D48" s="443">
        <v>0</v>
      </c>
      <c r="E48" s="443">
        <v>83.682886489999987</v>
      </c>
      <c r="F48" s="443">
        <v>0</v>
      </c>
      <c r="G48" s="443">
        <v>0</v>
      </c>
      <c r="H48" s="443">
        <v>0</v>
      </c>
      <c r="I48" s="443">
        <v>0</v>
      </c>
      <c r="J48" s="443">
        <v>0</v>
      </c>
      <c r="K48" s="443">
        <v>125.52432972</v>
      </c>
      <c r="L48" s="443">
        <v>0</v>
      </c>
      <c r="M48" s="443">
        <v>0</v>
      </c>
      <c r="N48" s="443">
        <v>0</v>
      </c>
      <c r="O48" s="100">
        <v>209.20721620999998</v>
      </c>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row>
    <row r="49" spans="1:41" s="90" customFormat="1" x14ac:dyDescent="0.2">
      <c r="A49" s="7"/>
      <c r="B49" s="449" t="s">
        <v>260</v>
      </c>
      <c r="C49" s="443">
        <v>0</v>
      </c>
      <c r="D49" s="443">
        <v>0</v>
      </c>
      <c r="E49" s="443">
        <v>81.578150469999997</v>
      </c>
      <c r="F49" s="443">
        <v>0</v>
      </c>
      <c r="G49" s="443">
        <v>0</v>
      </c>
      <c r="H49" s="443">
        <v>0</v>
      </c>
      <c r="I49" s="443">
        <v>0</v>
      </c>
      <c r="J49" s="443">
        <v>0</v>
      </c>
      <c r="K49" s="443">
        <v>122.36722569999999</v>
      </c>
      <c r="L49" s="443">
        <v>0</v>
      </c>
      <c r="M49" s="443">
        <v>0</v>
      </c>
      <c r="N49" s="443">
        <v>0</v>
      </c>
      <c r="O49" s="100">
        <v>203.94537617</v>
      </c>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row>
    <row r="50" spans="1:41" s="90" customFormat="1" x14ac:dyDescent="0.2">
      <c r="A50" s="7"/>
      <c r="B50" s="1091" t="s">
        <v>262</v>
      </c>
      <c r="C50" s="443">
        <v>0</v>
      </c>
      <c r="D50" s="443">
        <v>0</v>
      </c>
      <c r="E50" s="443">
        <v>66.208614940000004</v>
      </c>
      <c r="F50" s="443">
        <v>0</v>
      </c>
      <c r="G50" s="443">
        <v>0</v>
      </c>
      <c r="H50" s="443">
        <v>0</v>
      </c>
      <c r="I50" s="443">
        <v>0</v>
      </c>
      <c r="J50" s="443">
        <v>0</v>
      </c>
      <c r="K50" s="443">
        <v>99.312922409999999</v>
      </c>
      <c r="L50" s="100">
        <v>0</v>
      </c>
      <c r="M50" s="443">
        <v>0</v>
      </c>
      <c r="N50" s="443">
        <v>0</v>
      </c>
      <c r="O50" s="100">
        <v>165.52153734999999</v>
      </c>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row>
    <row r="51" spans="1:41" s="90" customFormat="1" x14ac:dyDescent="0.2">
      <c r="A51" s="7"/>
      <c r="B51" s="1092" t="s">
        <v>263</v>
      </c>
      <c r="C51" s="443">
        <v>0</v>
      </c>
      <c r="D51" s="443">
        <v>0</v>
      </c>
      <c r="E51" s="443">
        <v>15.369535529999999</v>
      </c>
      <c r="F51" s="443">
        <v>0</v>
      </c>
      <c r="G51" s="443">
        <v>0</v>
      </c>
      <c r="H51" s="443">
        <v>0</v>
      </c>
      <c r="I51" s="443">
        <v>0</v>
      </c>
      <c r="J51" s="443">
        <v>0</v>
      </c>
      <c r="K51" s="443">
        <v>23.05430329</v>
      </c>
      <c r="L51" s="100">
        <v>0</v>
      </c>
      <c r="M51" s="443">
        <v>0</v>
      </c>
      <c r="N51" s="443">
        <v>0</v>
      </c>
      <c r="O51" s="100">
        <v>38.42383882</v>
      </c>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row>
    <row r="52" spans="1:41" s="90" customFormat="1" x14ac:dyDescent="0.2">
      <c r="A52" s="7"/>
      <c r="B52" s="449" t="s">
        <v>261</v>
      </c>
      <c r="C52" s="443">
        <v>0</v>
      </c>
      <c r="D52" s="443">
        <v>0</v>
      </c>
      <c r="E52" s="443">
        <v>2.1047360200000003</v>
      </c>
      <c r="F52" s="443">
        <v>0</v>
      </c>
      <c r="G52" s="443">
        <v>0</v>
      </c>
      <c r="H52" s="443">
        <v>0</v>
      </c>
      <c r="I52" s="443">
        <v>0</v>
      </c>
      <c r="J52" s="443">
        <v>0</v>
      </c>
      <c r="K52" s="443">
        <v>3.1571040199999998</v>
      </c>
      <c r="L52" s="443">
        <v>0</v>
      </c>
      <c r="M52" s="443">
        <v>0</v>
      </c>
      <c r="N52" s="443">
        <v>0</v>
      </c>
      <c r="O52" s="100">
        <v>5.2618400400000001</v>
      </c>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row>
    <row r="53" spans="1:41" s="90" customFormat="1" x14ac:dyDescent="0.2">
      <c r="A53" s="7"/>
      <c r="B53" s="1091" t="s">
        <v>262</v>
      </c>
      <c r="C53" s="443">
        <v>0</v>
      </c>
      <c r="D53" s="443">
        <v>0</v>
      </c>
      <c r="E53" s="443">
        <v>1.2117397400000001</v>
      </c>
      <c r="F53" s="443">
        <v>0</v>
      </c>
      <c r="G53" s="443">
        <v>0</v>
      </c>
      <c r="H53" s="443">
        <v>0</v>
      </c>
      <c r="I53" s="443">
        <v>0</v>
      </c>
      <c r="J53" s="443">
        <v>0</v>
      </c>
      <c r="K53" s="443">
        <v>1.8176096099999999</v>
      </c>
      <c r="L53" s="100">
        <v>0</v>
      </c>
      <c r="M53" s="443">
        <v>0</v>
      </c>
      <c r="N53" s="443">
        <v>0</v>
      </c>
      <c r="O53" s="100">
        <v>3.0293493499999999</v>
      </c>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row>
    <row r="54" spans="1:41" s="90" customFormat="1" x14ac:dyDescent="0.2">
      <c r="A54" s="7"/>
      <c r="B54" s="1092" t="s">
        <v>263</v>
      </c>
      <c r="C54" s="443">
        <v>0</v>
      </c>
      <c r="D54" s="443">
        <v>0</v>
      </c>
      <c r="E54" s="443">
        <v>0.89299628000000009</v>
      </c>
      <c r="F54" s="443">
        <v>0</v>
      </c>
      <c r="G54" s="443">
        <v>0</v>
      </c>
      <c r="H54" s="443">
        <v>0</v>
      </c>
      <c r="I54" s="443">
        <v>0</v>
      </c>
      <c r="J54" s="443">
        <v>0</v>
      </c>
      <c r="K54" s="443">
        <v>1.3394944099999999</v>
      </c>
      <c r="L54" s="100">
        <v>0</v>
      </c>
      <c r="M54" s="443">
        <v>0</v>
      </c>
      <c r="N54" s="443">
        <v>0</v>
      </c>
      <c r="O54" s="100">
        <v>2.2324906900000001</v>
      </c>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row>
    <row r="55" spans="1:41" s="90" customFormat="1" x14ac:dyDescent="0.2">
      <c r="A55" s="7"/>
      <c r="B55" s="565" t="s">
        <v>22</v>
      </c>
      <c r="C55" s="443">
        <v>0</v>
      </c>
      <c r="D55" s="443">
        <v>0</v>
      </c>
      <c r="E55" s="443">
        <v>85.462578583946708</v>
      </c>
      <c r="F55" s="443">
        <v>0</v>
      </c>
      <c r="G55" s="443">
        <v>0</v>
      </c>
      <c r="H55" s="443">
        <v>0</v>
      </c>
      <c r="I55" s="443">
        <v>0</v>
      </c>
      <c r="J55" s="443">
        <v>0</v>
      </c>
      <c r="K55" s="443">
        <v>127.81571487323286</v>
      </c>
      <c r="L55" s="443">
        <v>0</v>
      </c>
      <c r="M55" s="443">
        <v>0</v>
      </c>
      <c r="N55" s="443">
        <v>0</v>
      </c>
      <c r="O55" s="100">
        <v>213.27829345717956</v>
      </c>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row>
    <row r="56" spans="1:41" s="90" customFormat="1" x14ac:dyDescent="0.2">
      <c r="A56" s="7"/>
      <c r="B56" s="449" t="s">
        <v>260</v>
      </c>
      <c r="C56" s="443">
        <v>0</v>
      </c>
      <c r="D56" s="443">
        <v>0</v>
      </c>
      <c r="E56" s="443">
        <v>66.473311718658721</v>
      </c>
      <c r="F56" s="443">
        <v>0</v>
      </c>
      <c r="G56" s="443">
        <v>0</v>
      </c>
      <c r="H56" s="443">
        <v>0</v>
      </c>
      <c r="I56" s="443">
        <v>0</v>
      </c>
      <c r="J56" s="443">
        <v>0</v>
      </c>
      <c r="K56" s="443">
        <v>99.415837878256824</v>
      </c>
      <c r="L56" s="100">
        <v>0</v>
      </c>
      <c r="M56" s="443">
        <v>0</v>
      </c>
      <c r="N56" s="443">
        <v>0</v>
      </c>
      <c r="O56" s="100">
        <v>165.88914959691553</v>
      </c>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row>
    <row r="57" spans="1:41" s="90" customFormat="1" x14ac:dyDescent="0.2">
      <c r="A57" s="7"/>
      <c r="B57" s="449" t="s">
        <v>261</v>
      </c>
      <c r="C57" s="443">
        <v>0</v>
      </c>
      <c r="D57" s="443">
        <v>0</v>
      </c>
      <c r="E57" s="443">
        <v>18.989266865288002</v>
      </c>
      <c r="F57" s="443">
        <v>0</v>
      </c>
      <c r="G57" s="443">
        <v>0</v>
      </c>
      <c r="H57" s="443">
        <v>0</v>
      </c>
      <c r="I57" s="443">
        <v>0</v>
      </c>
      <c r="J57" s="443">
        <v>0</v>
      </c>
      <c r="K57" s="443">
        <v>28.399876994976051</v>
      </c>
      <c r="L57" s="100">
        <v>0</v>
      </c>
      <c r="M57" s="443">
        <v>0</v>
      </c>
      <c r="N57" s="443">
        <v>0</v>
      </c>
      <c r="O57" s="100">
        <v>47.389143860264056</v>
      </c>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row>
    <row r="58" spans="1:41" s="90" customFormat="1" x14ac:dyDescent="0.2">
      <c r="A58" s="7"/>
      <c r="B58" s="565" t="s">
        <v>23</v>
      </c>
      <c r="C58" s="443">
        <v>0</v>
      </c>
      <c r="D58" s="443">
        <v>0</v>
      </c>
      <c r="E58" s="443">
        <v>0.36839583860473524</v>
      </c>
      <c r="F58" s="443">
        <v>0</v>
      </c>
      <c r="G58" s="443">
        <v>0</v>
      </c>
      <c r="H58" s="443">
        <v>0</v>
      </c>
      <c r="I58" s="443">
        <v>0</v>
      </c>
      <c r="J58" s="443">
        <v>0</v>
      </c>
      <c r="K58" s="443">
        <v>0.54850047081149467</v>
      </c>
      <c r="L58" s="443">
        <v>0</v>
      </c>
      <c r="M58" s="443">
        <v>0</v>
      </c>
      <c r="N58" s="443">
        <v>0</v>
      </c>
      <c r="O58" s="100">
        <v>0.9168963094162299</v>
      </c>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row>
    <row r="59" spans="1:41" s="90" customFormat="1" x14ac:dyDescent="0.2">
      <c r="A59" s="7"/>
      <c r="B59" s="449" t="s">
        <v>260</v>
      </c>
      <c r="C59" s="443">
        <v>0</v>
      </c>
      <c r="D59" s="443">
        <v>0</v>
      </c>
      <c r="E59" s="443">
        <v>0.35103421968190857</v>
      </c>
      <c r="F59" s="443">
        <v>0</v>
      </c>
      <c r="G59" s="443">
        <v>0</v>
      </c>
      <c r="H59" s="443">
        <v>0</v>
      </c>
      <c r="I59" s="443">
        <v>0</v>
      </c>
      <c r="J59" s="443">
        <v>0</v>
      </c>
      <c r="K59" s="443">
        <v>0.52265094930417488</v>
      </c>
      <c r="L59" s="100">
        <v>0</v>
      </c>
      <c r="M59" s="443">
        <v>0</v>
      </c>
      <c r="N59" s="443">
        <v>0</v>
      </c>
      <c r="O59" s="100">
        <v>0.8736851689860835</v>
      </c>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row>
    <row r="60" spans="1:41" s="90" customFormat="1" x14ac:dyDescent="0.2">
      <c r="A60" s="7"/>
      <c r="B60" s="449" t="s">
        <v>261</v>
      </c>
      <c r="C60" s="443">
        <v>0</v>
      </c>
      <c r="D60" s="443">
        <v>0</v>
      </c>
      <c r="E60" s="443">
        <v>1.7361618922826675E-2</v>
      </c>
      <c r="F60" s="443">
        <v>0</v>
      </c>
      <c r="G60" s="443">
        <v>0</v>
      </c>
      <c r="H60" s="443">
        <v>0</v>
      </c>
      <c r="I60" s="443">
        <v>0</v>
      </c>
      <c r="J60" s="443">
        <v>0</v>
      </c>
      <c r="K60" s="443">
        <v>2.5849521507319721E-2</v>
      </c>
      <c r="L60" s="104">
        <v>0</v>
      </c>
      <c r="M60" s="443">
        <v>0</v>
      </c>
      <c r="N60" s="443">
        <v>0</v>
      </c>
      <c r="O60" s="104">
        <v>4.32111404301464E-2</v>
      </c>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row>
    <row r="61" spans="1:41" s="90" customFormat="1" x14ac:dyDescent="0.2">
      <c r="A61" s="7"/>
      <c r="B61" s="425" t="s">
        <v>83</v>
      </c>
      <c r="C61" s="448">
        <v>0</v>
      </c>
      <c r="D61" s="448">
        <v>0</v>
      </c>
      <c r="E61" s="448">
        <v>0</v>
      </c>
      <c r="F61" s="448">
        <v>0</v>
      </c>
      <c r="G61" s="448">
        <v>0</v>
      </c>
      <c r="H61" s="448">
        <v>881.18822713721488</v>
      </c>
      <c r="I61" s="448">
        <v>0</v>
      </c>
      <c r="J61" s="448">
        <v>0</v>
      </c>
      <c r="K61" s="448">
        <v>0</v>
      </c>
      <c r="L61" s="448">
        <v>0</v>
      </c>
      <c r="M61" s="448">
        <v>0</v>
      </c>
      <c r="N61" s="448">
        <v>881.18822713721488</v>
      </c>
      <c r="O61" s="99">
        <v>1762.3764542744298</v>
      </c>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row>
    <row r="62" spans="1:41" s="90" customFormat="1" x14ac:dyDescent="0.2">
      <c r="A62" s="7"/>
      <c r="B62" s="565" t="s">
        <v>24</v>
      </c>
      <c r="C62" s="443">
        <v>0</v>
      </c>
      <c r="D62" s="443">
        <v>0</v>
      </c>
      <c r="E62" s="443">
        <v>0</v>
      </c>
      <c r="F62" s="443">
        <v>0</v>
      </c>
      <c r="G62" s="443">
        <v>0</v>
      </c>
      <c r="H62" s="443">
        <v>89.637234774358674</v>
      </c>
      <c r="I62" s="443">
        <v>0</v>
      </c>
      <c r="J62" s="443">
        <v>0</v>
      </c>
      <c r="K62" s="443">
        <v>0</v>
      </c>
      <c r="L62" s="443">
        <v>0</v>
      </c>
      <c r="M62" s="443">
        <v>0</v>
      </c>
      <c r="N62" s="443">
        <v>89.637234774358674</v>
      </c>
      <c r="O62" s="114">
        <v>179.27446954871735</v>
      </c>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row>
    <row r="63" spans="1:41" s="90" customFormat="1" x14ac:dyDescent="0.2">
      <c r="A63" s="7"/>
      <c r="B63" s="449" t="s">
        <v>260</v>
      </c>
      <c r="C63" s="443">
        <v>0</v>
      </c>
      <c r="D63" s="443">
        <v>0</v>
      </c>
      <c r="E63" s="443">
        <v>0</v>
      </c>
      <c r="F63" s="443">
        <v>0</v>
      </c>
      <c r="G63" s="443">
        <v>0</v>
      </c>
      <c r="H63" s="443">
        <v>88.572527382685948</v>
      </c>
      <c r="I63" s="443">
        <v>0</v>
      </c>
      <c r="J63" s="443">
        <v>0</v>
      </c>
      <c r="K63" s="443">
        <v>0</v>
      </c>
      <c r="L63" s="100">
        <v>0</v>
      </c>
      <c r="M63" s="443">
        <v>0</v>
      </c>
      <c r="N63" s="443">
        <v>88.572527382685948</v>
      </c>
      <c r="O63" s="100">
        <v>177.1450547653719</v>
      </c>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row>
    <row r="64" spans="1:41" s="90" customFormat="1" x14ac:dyDescent="0.2">
      <c r="A64" s="7"/>
      <c r="B64" s="449" t="s">
        <v>261</v>
      </c>
      <c r="C64" s="443">
        <v>0</v>
      </c>
      <c r="D64" s="443">
        <v>0</v>
      </c>
      <c r="E64" s="443">
        <v>0</v>
      </c>
      <c r="F64" s="443">
        <v>0</v>
      </c>
      <c r="G64" s="443">
        <v>0</v>
      </c>
      <c r="H64" s="443">
        <v>1.0647073916727259</v>
      </c>
      <c r="I64" s="443">
        <v>0</v>
      </c>
      <c r="J64" s="443">
        <v>0</v>
      </c>
      <c r="K64" s="443">
        <v>0</v>
      </c>
      <c r="L64" s="100">
        <v>0</v>
      </c>
      <c r="M64" s="443">
        <v>0</v>
      </c>
      <c r="N64" s="443">
        <v>1.0647073916727259</v>
      </c>
      <c r="O64" s="100">
        <v>2.1294147833454518</v>
      </c>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row>
    <row r="65" spans="1:41" s="90" customFormat="1" x14ac:dyDescent="0.2">
      <c r="A65" s="7"/>
      <c r="B65" s="565" t="s">
        <v>25</v>
      </c>
      <c r="C65" s="443">
        <v>0</v>
      </c>
      <c r="D65" s="443">
        <v>0</v>
      </c>
      <c r="E65" s="443">
        <v>0</v>
      </c>
      <c r="F65" s="443">
        <v>0</v>
      </c>
      <c r="G65" s="443">
        <v>0</v>
      </c>
      <c r="H65" s="443">
        <v>525.75141403999999</v>
      </c>
      <c r="I65" s="443">
        <v>0</v>
      </c>
      <c r="J65" s="443">
        <v>0</v>
      </c>
      <c r="K65" s="443">
        <v>0</v>
      </c>
      <c r="L65" s="443">
        <v>0</v>
      </c>
      <c r="M65" s="443">
        <v>0</v>
      </c>
      <c r="N65" s="443">
        <v>525.75141403999999</v>
      </c>
      <c r="O65" s="100">
        <v>1051.50282808</v>
      </c>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row>
    <row r="66" spans="1:41" s="90" customFormat="1" x14ac:dyDescent="0.2">
      <c r="A66" s="7"/>
      <c r="B66" s="449" t="s">
        <v>260</v>
      </c>
      <c r="C66" s="443">
        <v>0</v>
      </c>
      <c r="D66" s="443">
        <v>0</v>
      </c>
      <c r="E66" s="443">
        <v>0</v>
      </c>
      <c r="F66" s="443">
        <v>0</v>
      </c>
      <c r="G66" s="443">
        <v>0</v>
      </c>
      <c r="H66" s="443">
        <v>464.14475555999996</v>
      </c>
      <c r="I66" s="443">
        <v>0</v>
      </c>
      <c r="J66" s="443">
        <v>0</v>
      </c>
      <c r="K66" s="443">
        <v>0</v>
      </c>
      <c r="L66" s="443">
        <v>0</v>
      </c>
      <c r="M66" s="443">
        <v>0</v>
      </c>
      <c r="N66" s="443">
        <v>464.14475555999996</v>
      </c>
      <c r="O66" s="100">
        <v>928.28951111999993</v>
      </c>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row>
    <row r="67" spans="1:41" s="90" customFormat="1" x14ac:dyDescent="0.2">
      <c r="A67" s="7"/>
      <c r="B67" s="1091" t="s">
        <v>262</v>
      </c>
      <c r="C67" s="443">
        <v>0</v>
      </c>
      <c r="D67" s="443">
        <v>0</v>
      </c>
      <c r="E67" s="443">
        <v>0</v>
      </c>
      <c r="F67" s="443">
        <v>0</v>
      </c>
      <c r="G67" s="443">
        <v>0</v>
      </c>
      <c r="H67" s="443">
        <v>176.81122731000002</v>
      </c>
      <c r="I67" s="443">
        <v>0</v>
      </c>
      <c r="J67" s="443">
        <v>0</v>
      </c>
      <c r="K67" s="443">
        <v>0</v>
      </c>
      <c r="L67" s="100">
        <v>0</v>
      </c>
      <c r="M67" s="443">
        <v>0</v>
      </c>
      <c r="N67" s="443">
        <v>176.81122731000002</v>
      </c>
      <c r="O67" s="100">
        <v>353.62245462000004</v>
      </c>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row>
    <row r="68" spans="1:41" s="90" customFormat="1" x14ac:dyDescent="0.2">
      <c r="A68" s="7"/>
      <c r="B68" s="1092" t="s">
        <v>263</v>
      </c>
      <c r="C68" s="443">
        <v>0</v>
      </c>
      <c r="D68" s="443">
        <v>0</v>
      </c>
      <c r="E68" s="443">
        <v>0</v>
      </c>
      <c r="F68" s="443">
        <v>0</v>
      </c>
      <c r="G68" s="443">
        <v>0</v>
      </c>
      <c r="H68" s="443">
        <v>287.33352824999997</v>
      </c>
      <c r="I68" s="443">
        <v>0</v>
      </c>
      <c r="J68" s="443">
        <v>0</v>
      </c>
      <c r="K68" s="443">
        <v>0</v>
      </c>
      <c r="L68" s="100">
        <v>0</v>
      </c>
      <c r="M68" s="443">
        <v>0</v>
      </c>
      <c r="N68" s="443">
        <v>287.33352824999997</v>
      </c>
      <c r="O68" s="100">
        <v>574.66705649999994</v>
      </c>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row>
    <row r="69" spans="1:41" s="90" customFormat="1" x14ac:dyDescent="0.2">
      <c r="A69" s="7"/>
      <c r="B69" s="449" t="s">
        <v>261</v>
      </c>
      <c r="C69" s="443">
        <v>0</v>
      </c>
      <c r="D69" s="443">
        <v>0</v>
      </c>
      <c r="E69" s="443">
        <v>0</v>
      </c>
      <c r="F69" s="443">
        <v>0</v>
      </c>
      <c r="G69" s="443">
        <v>0</v>
      </c>
      <c r="H69" s="443">
        <v>61.60665848</v>
      </c>
      <c r="I69" s="443">
        <v>0</v>
      </c>
      <c r="J69" s="443">
        <v>0</v>
      </c>
      <c r="K69" s="443">
        <v>0</v>
      </c>
      <c r="L69" s="443">
        <v>0</v>
      </c>
      <c r="M69" s="443">
        <v>0</v>
      </c>
      <c r="N69" s="443">
        <v>61.60665848</v>
      </c>
      <c r="O69" s="100">
        <v>123.21331696</v>
      </c>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row>
    <row r="70" spans="1:41" s="90" customFormat="1" x14ac:dyDescent="0.2">
      <c r="A70" s="7"/>
      <c r="B70" s="1091" t="s">
        <v>262</v>
      </c>
      <c r="C70" s="443">
        <v>0</v>
      </c>
      <c r="D70" s="443">
        <v>0</v>
      </c>
      <c r="E70" s="443">
        <v>0</v>
      </c>
      <c r="F70" s="443">
        <v>0</v>
      </c>
      <c r="G70" s="443">
        <v>0</v>
      </c>
      <c r="H70" s="443">
        <v>53.975224019999992</v>
      </c>
      <c r="I70" s="443">
        <v>0</v>
      </c>
      <c r="J70" s="443">
        <v>0</v>
      </c>
      <c r="K70" s="443">
        <v>0</v>
      </c>
      <c r="L70" s="100">
        <v>0</v>
      </c>
      <c r="M70" s="443">
        <v>0</v>
      </c>
      <c r="N70" s="443">
        <v>53.975224019999992</v>
      </c>
      <c r="O70" s="100">
        <v>107.95044803999998</v>
      </c>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row>
    <row r="71" spans="1:41" s="90" customFormat="1" x14ac:dyDescent="0.2">
      <c r="A71" s="7"/>
      <c r="B71" s="1092" t="s">
        <v>263</v>
      </c>
      <c r="C71" s="443">
        <v>0</v>
      </c>
      <c r="D71" s="443">
        <v>0</v>
      </c>
      <c r="E71" s="443">
        <v>0</v>
      </c>
      <c r="F71" s="443">
        <v>0</v>
      </c>
      <c r="G71" s="443">
        <v>0</v>
      </c>
      <c r="H71" s="443">
        <v>7.6314344600000004</v>
      </c>
      <c r="I71" s="443">
        <v>0</v>
      </c>
      <c r="J71" s="443">
        <v>0</v>
      </c>
      <c r="K71" s="443">
        <v>0</v>
      </c>
      <c r="L71" s="100">
        <v>0</v>
      </c>
      <c r="M71" s="443">
        <v>0</v>
      </c>
      <c r="N71" s="443">
        <v>7.6314344600000004</v>
      </c>
      <c r="O71" s="100">
        <v>15.262868920000001</v>
      </c>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row>
    <row r="72" spans="1:41" s="90" customFormat="1" x14ac:dyDescent="0.2">
      <c r="A72" s="7"/>
      <c r="B72" s="565" t="s">
        <v>26</v>
      </c>
      <c r="C72" s="443">
        <v>0</v>
      </c>
      <c r="D72" s="443">
        <v>0</v>
      </c>
      <c r="E72" s="443">
        <v>0</v>
      </c>
      <c r="F72" s="443">
        <v>0</v>
      </c>
      <c r="G72" s="443">
        <v>0</v>
      </c>
      <c r="H72" s="443">
        <v>263.8774449468396</v>
      </c>
      <c r="I72" s="443">
        <v>0</v>
      </c>
      <c r="J72" s="443">
        <v>0</v>
      </c>
      <c r="K72" s="443">
        <v>0</v>
      </c>
      <c r="L72" s="443">
        <v>0</v>
      </c>
      <c r="M72" s="443">
        <v>0</v>
      </c>
      <c r="N72" s="443">
        <v>263.8774449468396</v>
      </c>
      <c r="O72" s="100">
        <v>527.75488989367921</v>
      </c>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row>
    <row r="73" spans="1:41" s="90" customFormat="1" x14ac:dyDescent="0.2">
      <c r="A73" s="7"/>
      <c r="B73" s="449" t="s">
        <v>260</v>
      </c>
      <c r="C73" s="443">
        <v>0</v>
      </c>
      <c r="D73" s="443">
        <v>0</v>
      </c>
      <c r="E73" s="443">
        <v>0</v>
      </c>
      <c r="F73" s="443">
        <v>0</v>
      </c>
      <c r="G73" s="443">
        <v>0</v>
      </c>
      <c r="H73" s="443">
        <v>142.29364740039725</v>
      </c>
      <c r="I73" s="443">
        <v>0</v>
      </c>
      <c r="J73" s="443">
        <v>0</v>
      </c>
      <c r="K73" s="443">
        <v>0</v>
      </c>
      <c r="L73" s="100">
        <v>0</v>
      </c>
      <c r="M73" s="443">
        <v>0</v>
      </c>
      <c r="N73" s="443">
        <v>142.29364740039725</v>
      </c>
      <c r="O73" s="100">
        <v>284.5872948007945</v>
      </c>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row>
    <row r="74" spans="1:41" s="90" customFormat="1" x14ac:dyDescent="0.2">
      <c r="A74" s="7"/>
      <c r="B74" s="449" t="s">
        <v>261</v>
      </c>
      <c r="C74" s="443">
        <v>0</v>
      </c>
      <c r="D74" s="443">
        <v>0</v>
      </c>
      <c r="E74" s="443">
        <v>0</v>
      </c>
      <c r="F74" s="443">
        <v>0</v>
      </c>
      <c r="G74" s="443">
        <v>0</v>
      </c>
      <c r="H74" s="443">
        <v>121.58379754644234</v>
      </c>
      <c r="I74" s="443">
        <v>0</v>
      </c>
      <c r="J74" s="443">
        <v>0</v>
      </c>
      <c r="K74" s="443">
        <v>0</v>
      </c>
      <c r="L74" s="100">
        <v>0</v>
      </c>
      <c r="M74" s="443">
        <v>0</v>
      </c>
      <c r="N74" s="443">
        <v>121.58379754644234</v>
      </c>
      <c r="O74" s="100">
        <v>243.16759509288468</v>
      </c>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row>
    <row r="75" spans="1:41" s="90" customFormat="1" x14ac:dyDescent="0.2">
      <c r="A75" s="7"/>
      <c r="B75" s="565" t="s">
        <v>27</v>
      </c>
      <c r="C75" s="443">
        <v>0</v>
      </c>
      <c r="D75" s="443">
        <v>0</v>
      </c>
      <c r="E75" s="443">
        <v>0</v>
      </c>
      <c r="F75" s="443">
        <v>0</v>
      </c>
      <c r="G75" s="443">
        <v>0</v>
      </c>
      <c r="H75" s="443">
        <v>1.9221333760166277</v>
      </c>
      <c r="I75" s="443">
        <v>0</v>
      </c>
      <c r="J75" s="443">
        <v>0</v>
      </c>
      <c r="K75" s="443">
        <v>0</v>
      </c>
      <c r="L75" s="443">
        <v>0</v>
      </c>
      <c r="M75" s="443">
        <v>0</v>
      </c>
      <c r="N75" s="443">
        <v>1.9221333760166277</v>
      </c>
      <c r="O75" s="100">
        <v>3.8442667520332554</v>
      </c>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row>
    <row r="76" spans="1:41" s="90" customFormat="1" x14ac:dyDescent="0.2">
      <c r="A76" s="7"/>
      <c r="B76" s="449" t="s">
        <v>260</v>
      </c>
      <c r="C76" s="443">
        <v>0</v>
      </c>
      <c r="D76" s="443">
        <v>0</v>
      </c>
      <c r="E76" s="443">
        <v>0</v>
      </c>
      <c r="F76" s="443">
        <v>0</v>
      </c>
      <c r="G76" s="443">
        <v>0</v>
      </c>
      <c r="H76" s="443">
        <v>1.3262066120549432</v>
      </c>
      <c r="I76" s="443">
        <v>0</v>
      </c>
      <c r="J76" s="443">
        <v>0</v>
      </c>
      <c r="K76" s="443">
        <v>0</v>
      </c>
      <c r="L76" s="100">
        <v>0</v>
      </c>
      <c r="M76" s="443">
        <v>0</v>
      </c>
      <c r="N76" s="443">
        <v>1.3262066120549432</v>
      </c>
      <c r="O76" s="100">
        <v>2.6524132241098863</v>
      </c>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row>
    <row r="77" spans="1:41" s="90" customFormat="1" x14ac:dyDescent="0.2">
      <c r="A77" s="7"/>
      <c r="B77" s="449" t="s">
        <v>261</v>
      </c>
      <c r="C77" s="443">
        <v>0</v>
      </c>
      <c r="D77" s="443">
        <v>0</v>
      </c>
      <c r="E77" s="443">
        <v>0</v>
      </c>
      <c r="F77" s="443">
        <v>0</v>
      </c>
      <c r="G77" s="443">
        <v>0</v>
      </c>
      <c r="H77" s="443">
        <v>0.59592676396168442</v>
      </c>
      <c r="I77" s="443">
        <v>0</v>
      </c>
      <c r="J77" s="443">
        <v>0</v>
      </c>
      <c r="K77" s="443">
        <v>0</v>
      </c>
      <c r="L77" s="104">
        <v>0</v>
      </c>
      <c r="M77" s="443">
        <v>0</v>
      </c>
      <c r="N77" s="443">
        <v>0.59592676396168442</v>
      </c>
      <c r="O77" s="104">
        <v>1.1918535279233688</v>
      </c>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row>
    <row r="78" spans="1:41" s="90" customFormat="1" x14ac:dyDescent="0.2">
      <c r="A78" s="7"/>
      <c r="B78" s="450" t="s">
        <v>28</v>
      </c>
      <c r="C78" s="426">
        <v>0</v>
      </c>
      <c r="D78" s="426">
        <v>0</v>
      </c>
      <c r="E78" s="426">
        <v>0</v>
      </c>
      <c r="F78" s="426">
        <v>0</v>
      </c>
      <c r="G78" s="426">
        <v>0</v>
      </c>
      <c r="H78" s="426">
        <v>123.4098345788658</v>
      </c>
      <c r="I78" s="426">
        <v>0</v>
      </c>
      <c r="J78" s="426">
        <v>0</v>
      </c>
      <c r="K78" s="426">
        <v>0</v>
      </c>
      <c r="L78" s="99">
        <v>0</v>
      </c>
      <c r="M78" s="426">
        <v>0</v>
      </c>
      <c r="N78" s="426">
        <v>123.4098345788658</v>
      </c>
      <c r="O78" s="99">
        <v>246.8196691577316</v>
      </c>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row>
    <row r="79" spans="1:41" s="90" customFormat="1" x14ac:dyDescent="0.2">
      <c r="A79" s="7"/>
      <c r="B79" s="450" t="s">
        <v>380</v>
      </c>
      <c r="C79" s="114">
        <v>0</v>
      </c>
      <c r="D79" s="114">
        <v>0</v>
      </c>
      <c r="E79" s="114">
        <v>91.506877510950432</v>
      </c>
      <c r="F79" s="114">
        <v>0</v>
      </c>
      <c r="G79" s="114">
        <v>0</v>
      </c>
      <c r="H79" s="114">
        <v>93.540363677860455</v>
      </c>
      <c r="I79" s="114">
        <v>0</v>
      </c>
      <c r="J79" s="114">
        <v>0</v>
      </c>
      <c r="K79" s="114">
        <v>93.540363677860455</v>
      </c>
      <c r="L79" s="99">
        <v>0</v>
      </c>
      <c r="M79" s="114">
        <v>0</v>
      </c>
      <c r="N79" s="114">
        <v>92.523620594405429</v>
      </c>
      <c r="O79" s="99">
        <v>371.11122546107686</v>
      </c>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row>
    <row r="80" spans="1:41" s="90" customFormat="1" x14ac:dyDescent="0.2">
      <c r="A80" s="7"/>
      <c r="B80" s="425" t="s">
        <v>413</v>
      </c>
      <c r="C80" s="114">
        <v>0</v>
      </c>
      <c r="D80" s="114">
        <v>0</v>
      </c>
      <c r="E80" s="114">
        <v>100.06088360838066</v>
      </c>
      <c r="F80" s="114">
        <v>0</v>
      </c>
      <c r="G80" s="114">
        <v>0</v>
      </c>
      <c r="H80" s="114">
        <v>0</v>
      </c>
      <c r="I80" s="114">
        <v>0</v>
      </c>
      <c r="J80" s="114">
        <v>0</v>
      </c>
      <c r="K80" s="114">
        <v>0</v>
      </c>
      <c r="L80" s="99">
        <v>0</v>
      </c>
      <c r="M80" s="114">
        <v>0</v>
      </c>
      <c r="N80" s="114">
        <v>0</v>
      </c>
      <c r="O80" s="99">
        <v>100.06088360838066</v>
      </c>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row>
    <row r="81" spans="1:41" s="90" customFormat="1" x14ac:dyDescent="0.2">
      <c r="A81" s="7"/>
      <c r="B81" s="450" t="s">
        <v>414</v>
      </c>
      <c r="C81" s="114">
        <v>0</v>
      </c>
      <c r="D81" s="114">
        <v>0</v>
      </c>
      <c r="E81" s="114">
        <v>38.728506239410706</v>
      </c>
      <c r="F81" s="114">
        <v>0</v>
      </c>
      <c r="G81" s="114">
        <v>0</v>
      </c>
      <c r="H81" s="114">
        <v>39.589139711451509</v>
      </c>
      <c r="I81" s="114">
        <v>0</v>
      </c>
      <c r="J81" s="114">
        <v>0</v>
      </c>
      <c r="K81" s="114">
        <v>0</v>
      </c>
      <c r="L81" s="99">
        <v>0</v>
      </c>
      <c r="M81" s="114">
        <v>0</v>
      </c>
      <c r="N81" s="114">
        <v>0</v>
      </c>
      <c r="O81" s="99">
        <v>78.3176459508622</v>
      </c>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row>
    <row r="82" spans="1:41" s="90" customFormat="1" x14ac:dyDescent="0.2">
      <c r="A82" s="7"/>
      <c r="B82" s="425" t="s">
        <v>415</v>
      </c>
      <c r="C82" s="114">
        <v>0</v>
      </c>
      <c r="D82" s="114">
        <v>0</v>
      </c>
      <c r="E82" s="114">
        <v>0</v>
      </c>
      <c r="F82" s="114">
        <v>0</v>
      </c>
      <c r="G82" s="114">
        <v>0</v>
      </c>
      <c r="H82" s="114">
        <v>0</v>
      </c>
      <c r="I82" s="114">
        <v>0</v>
      </c>
      <c r="J82" s="114">
        <v>0</v>
      </c>
      <c r="K82" s="114">
        <v>0</v>
      </c>
      <c r="L82" s="99">
        <v>0</v>
      </c>
      <c r="M82" s="114">
        <v>0</v>
      </c>
      <c r="N82" s="114">
        <v>0</v>
      </c>
      <c r="O82" s="99">
        <v>0</v>
      </c>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row>
    <row r="83" spans="1:41" s="90" customFormat="1" x14ac:dyDescent="0.2">
      <c r="A83" s="7"/>
      <c r="B83" s="425" t="s">
        <v>427</v>
      </c>
      <c r="C83" s="114">
        <v>0</v>
      </c>
      <c r="D83" s="114">
        <v>0</v>
      </c>
      <c r="E83" s="114">
        <v>43.566894898020216</v>
      </c>
      <c r="F83" s="114">
        <v>0</v>
      </c>
      <c r="G83" s="114">
        <v>0</v>
      </c>
      <c r="H83" s="114">
        <v>44.535048117976231</v>
      </c>
      <c r="I83" s="114">
        <v>0</v>
      </c>
      <c r="J83" s="114">
        <v>0</v>
      </c>
      <c r="K83" s="114">
        <v>44.535048117976231</v>
      </c>
      <c r="L83" s="99">
        <v>0</v>
      </c>
      <c r="M83" s="114">
        <v>0</v>
      </c>
      <c r="N83" s="114">
        <v>44.05097150799822</v>
      </c>
      <c r="O83" s="99">
        <v>176.6879626419709</v>
      </c>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row>
    <row r="84" spans="1:41" s="90" customFormat="1" x14ac:dyDescent="0.2">
      <c r="A84" s="7"/>
      <c r="B84" s="425" t="s">
        <v>643</v>
      </c>
      <c r="C84" s="114">
        <v>136.91604824405078</v>
      </c>
      <c r="D84" s="114">
        <v>0</v>
      </c>
      <c r="E84" s="114">
        <v>0</v>
      </c>
      <c r="F84" s="114">
        <v>133.93961241265836</v>
      </c>
      <c r="G84" s="114">
        <v>0</v>
      </c>
      <c r="H84" s="114">
        <v>0</v>
      </c>
      <c r="I84" s="114">
        <v>135.42783032835459</v>
      </c>
      <c r="J84" s="114">
        <v>0</v>
      </c>
      <c r="K84" s="114">
        <v>0</v>
      </c>
      <c r="L84" s="99">
        <v>136.91604824405078</v>
      </c>
      <c r="M84" s="114">
        <v>0</v>
      </c>
      <c r="N84" s="114">
        <v>0</v>
      </c>
      <c r="O84" s="99">
        <v>543.19953922911452</v>
      </c>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row>
    <row r="85" spans="1:41" s="90" customFormat="1" x14ac:dyDescent="0.2">
      <c r="A85" s="7"/>
      <c r="B85" s="425" t="s">
        <v>883</v>
      </c>
      <c r="C85" s="114">
        <v>16.945403253793092</v>
      </c>
      <c r="D85" s="114">
        <v>16.846156033081904</v>
      </c>
      <c r="E85" s="114">
        <v>16.740056014371987</v>
      </c>
      <c r="F85" s="114">
        <v>16.642785904503203</v>
      </c>
      <c r="G85" s="114">
        <v>16.541842099737714</v>
      </c>
      <c r="H85" s="114">
        <v>16.440332367462762</v>
      </c>
      <c r="I85" s="114">
        <v>16.338253533922117</v>
      </c>
      <c r="J85" s="114">
        <v>16.235602409421482</v>
      </c>
      <c r="K85" s="114">
        <v>16.13237578486368</v>
      </c>
      <c r="L85" s="99">
        <v>16.028570434174011</v>
      </c>
      <c r="M85" s="114">
        <v>15.924183112914349</v>
      </c>
      <c r="N85" s="114">
        <v>15.819210557936643</v>
      </c>
      <c r="O85" s="99">
        <v>196.63477150618294</v>
      </c>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row>
    <row r="86" spans="1:41" s="90" customFormat="1" x14ac:dyDescent="0.2">
      <c r="A86" s="7"/>
      <c r="B86" s="425" t="s">
        <v>492</v>
      </c>
      <c r="C86" s="114">
        <v>0</v>
      </c>
      <c r="D86" s="114">
        <v>0</v>
      </c>
      <c r="E86" s="114">
        <v>0</v>
      </c>
      <c r="F86" s="114">
        <v>0</v>
      </c>
      <c r="G86" s="114">
        <v>0</v>
      </c>
      <c r="H86" s="114">
        <v>0</v>
      </c>
      <c r="I86" s="114">
        <v>0</v>
      </c>
      <c r="J86" s="114">
        <v>0</v>
      </c>
      <c r="K86" s="114">
        <v>0</v>
      </c>
      <c r="L86" s="99">
        <v>0</v>
      </c>
      <c r="M86" s="114">
        <v>0</v>
      </c>
      <c r="N86" s="114">
        <v>0</v>
      </c>
      <c r="O86" s="99">
        <v>0</v>
      </c>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row>
    <row r="87" spans="1:41" s="90" customFormat="1" x14ac:dyDescent="0.2">
      <c r="A87" s="3"/>
      <c r="B87" s="425" t="s">
        <v>589</v>
      </c>
      <c r="C87" s="114">
        <v>0</v>
      </c>
      <c r="D87" s="114">
        <v>0</v>
      </c>
      <c r="E87" s="114">
        <v>0</v>
      </c>
      <c r="F87" s="114">
        <v>259.31087963806709</v>
      </c>
      <c r="G87" s="114">
        <v>0</v>
      </c>
      <c r="H87" s="114">
        <v>0</v>
      </c>
      <c r="I87" s="114">
        <v>0</v>
      </c>
      <c r="J87" s="114">
        <v>0</v>
      </c>
      <c r="K87" s="114">
        <v>0</v>
      </c>
      <c r="L87" s="99">
        <v>259.31087963806709</v>
      </c>
      <c r="M87" s="114">
        <v>0</v>
      </c>
      <c r="N87" s="114">
        <v>0</v>
      </c>
      <c r="O87" s="99">
        <v>518.62175927613418</v>
      </c>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row>
    <row r="88" spans="1:41" s="90" customFormat="1" x14ac:dyDescent="0.2">
      <c r="A88" s="3"/>
      <c r="B88" s="450" t="s">
        <v>590</v>
      </c>
      <c r="C88" s="114">
        <v>0</v>
      </c>
      <c r="D88" s="114">
        <v>0</v>
      </c>
      <c r="E88" s="114">
        <v>0</v>
      </c>
      <c r="F88" s="114">
        <v>177.81448232363303</v>
      </c>
      <c r="G88" s="114">
        <v>0</v>
      </c>
      <c r="H88" s="114">
        <v>0</v>
      </c>
      <c r="I88" s="114">
        <v>0</v>
      </c>
      <c r="J88" s="114">
        <v>0</v>
      </c>
      <c r="K88" s="114">
        <v>0</v>
      </c>
      <c r="L88" s="99">
        <v>177.81448232363303</v>
      </c>
      <c r="M88" s="114">
        <v>0</v>
      </c>
      <c r="N88" s="114">
        <v>0</v>
      </c>
      <c r="O88" s="99">
        <v>355.62896464726606</v>
      </c>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row>
    <row r="89" spans="1:41" s="90" customFormat="1" x14ac:dyDescent="0.2">
      <c r="A89" s="3"/>
      <c r="B89" s="425" t="s">
        <v>591</v>
      </c>
      <c r="C89" s="114">
        <v>0</v>
      </c>
      <c r="D89" s="114">
        <v>0</v>
      </c>
      <c r="E89" s="114">
        <v>0</v>
      </c>
      <c r="F89" s="114">
        <v>197.06046418540834</v>
      </c>
      <c r="G89" s="114">
        <v>0</v>
      </c>
      <c r="H89" s="114">
        <v>0</v>
      </c>
      <c r="I89" s="114">
        <v>0</v>
      </c>
      <c r="J89" s="114">
        <v>0</v>
      </c>
      <c r="K89" s="114">
        <v>0</v>
      </c>
      <c r="L89" s="99">
        <v>197.06046418540834</v>
      </c>
      <c r="M89" s="114">
        <v>0</v>
      </c>
      <c r="N89" s="114">
        <v>0</v>
      </c>
      <c r="O89" s="99">
        <v>394.12092837081667</v>
      </c>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row>
    <row r="90" spans="1:41" s="90" customFormat="1" x14ac:dyDescent="0.2">
      <c r="A90" s="3"/>
      <c r="B90" s="450" t="s">
        <v>609</v>
      </c>
      <c r="C90" s="114">
        <v>0</v>
      </c>
      <c r="D90" s="114">
        <v>0</v>
      </c>
      <c r="E90" s="114">
        <v>0</v>
      </c>
      <c r="F90" s="114">
        <v>0</v>
      </c>
      <c r="G90" s="114">
        <v>0</v>
      </c>
      <c r="H90" s="114">
        <v>0</v>
      </c>
      <c r="I90" s="114">
        <v>0</v>
      </c>
      <c r="J90" s="114">
        <v>0</v>
      </c>
      <c r="K90" s="114">
        <v>0</v>
      </c>
      <c r="L90" s="99">
        <v>0</v>
      </c>
      <c r="M90" s="114">
        <v>0</v>
      </c>
      <c r="N90" s="114">
        <v>0</v>
      </c>
      <c r="O90" s="99">
        <v>0</v>
      </c>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row>
    <row r="91" spans="1:41" s="90" customFormat="1" x14ac:dyDescent="0.2">
      <c r="A91" s="3"/>
      <c r="B91" s="450" t="s">
        <v>948</v>
      </c>
      <c r="C91" s="114">
        <v>0</v>
      </c>
      <c r="D91" s="114">
        <v>0</v>
      </c>
      <c r="E91" s="114">
        <v>0</v>
      </c>
      <c r="F91" s="114">
        <v>0</v>
      </c>
      <c r="G91" s="114">
        <v>285.25526909364311</v>
      </c>
      <c r="H91" s="114">
        <v>0</v>
      </c>
      <c r="I91" s="114">
        <v>0</v>
      </c>
      <c r="J91" s="114">
        <v>0</v>
      </c>
      <c r="K91" s="114">
        <v>0</v>
      </c>
      <c r="L91" s="99">
        <v>0</v>
      </c>
      <c r="M91" s="114">
        <v>285.25526909364311</v>
      </c>
      <c r="N91" s="114">
        <v>0</v>
      </c>
      <c r="O91" s="99">
        <f>SUM(C91:N91)</f>
        <v>570.51053818728622</v>
      </c>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row>
    <row r="92" spans="1:41" s="90" customFormat="1" x14ac:dyDescent="0.2">
      <c r="A92" s="3"/>
      <c r="B92" s="450" t="s">
        <v>955</v>
      </c>
      <c r="C92" s="114">
        <v>0</v>
      </c>
      <c r="D92" s="114">
        <v>0</v>
      </c>
      <c r="E92" s="114">
        <v>0</v>
      </c>
      <c r="F92" s="114">
        <v>0</v>
      </c>
      <c r="G92" s="114">
        <v>337.81011946000001</v>
      </c>
      <c r="H92" s="114">
        <v>0</v>
      </c>
      <c r="I92" s="114">
        <v>0</v>
      </c>
      <c r="J92" s="114">
        <v>0</v>
      </c>
      <c r="K92" s="114">
        <v>0</v>
      </c>
      <c r="L92" s="99">
        <v>0</v>
      </c>
      <c r="M92" s="114">
        <v>281.53095354999999</v>
      </c>
      <c r="N92" s="114">
        <v>0</v>
      </c>
      <c r="O92" s="99">
        <f>SUM(C92:N92)</f>
        <v>619.34107300999995</v>
      </c>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row>
    <row r="93" spans="1:41" s="90" customFormat="1" x14ac:dyDescent="0.2">
      <c r="A93" s="3"/>
      <c r="B93" s="450" t="s">
        <v>959</v>
      </c>
      <c r="C93" s="114">
        <v>0</v>
      </c>
      <c r="D93" s="114">
        <v>0</v>
      </c>
      <c r="E93" s="114">
        <v>0</v>
      </c>
      <c r="F93" s="114">
        <v>0</v>
      </c>
      <c r="G93" s="114">
        <v>0</v>
      </c>
      <c r="H93" s="114">
        <v>0</v>
      </c>
      <c r="I93" s="114">
        <v>0</v>
      </c>
      <c r="J93" s="114">
        <v>0</v>
      </c>
      <c r="K93" s="114">
        <v>0</v>
      </c>
      <c r="L93" s="99">
        <v>0</v>
      </c>
      <c r="M93" s="99">
        <v>0</v>
      </c>
      <c r="N93" s="114">
        <v>0</v>
      </c>
      <c r="O93" s="99">
        <f>SUM(C93:N93)</f>
        <v>0</v>
      </c>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row>
    <row r="94" spans="1:41" s="90" customFormat="1" x14ac:dyDescent="0.2">
      <c r="A94" s="3"/>
      <c r="B94" s="425" t="s">
        <v>416</v>
      </c>
      <c r="C94" s="426">
        <v>0</v>
      </c>
      <c r="D94" s="426">
        <v>0</v>
      </c>
      <c r="E94" s="426">
        <v>0</v>
      </c>
      <c r="F94" s="426">
        <v>117.90242668</v>
      </c>
      <c r="G94" s="426">
        <v>0</v>
      </c>
      <c r="H94" s="426">
        <v>0</v>
      </c>
      <c r="I94" s="426">
        <v>0</v>
      </c>
      <c r="J94" s="426">
        <v>0</v>
      </c>
      <c r="K94" s="426">
        <v>0</v>
      </c>
      <c r="L94" s="99">
        <v>117.90242668</v>
      </c>
      <c r="M94" s="426">
        <v>0</v>
      </c>
      <c r="N94" s="426">
        <v>0</v>
      </c>
      <c r="O94" s="99">
        <v>235.80485336000001</v>
      </c>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row>
    <row r="95" spans="1:41" s="90" customFormat="1" x14ac:dyDescent="0.2">
      <c r="A95" s="3"/>
      <c r="B95" s="450" t="s">
        <v>564</v>
      </c>
      <c r="C95" s="426">
        <v>0</v>
      </c>
      <c r="D95" s="426">
        <v>0</v>
      </c>
      <c r="E95" s="426">
        <v>0</v>
      </c>
      <c r="F95" s="426">
        <v>0</v>
      </c>
      <c r="G95" s="426">
        <v>0</v>
      </c>
      <c r="H95" s="426">
        <v>174.28794468000001</v>
      </c>
      <c r="I95" s="426">
        <v>0</v>
      </c>
      <c r="J95" s="426">
        <v>0</v>
      </c>
      <c r="K95" s="426">
        <v>0</v>
      </c>
      <c r="L95" s="99">
        <v>0</v>
      </c>
      <c r="M95" s="426">
        <v>0</v>
      </c>
      <c r="N95" s="426">
        <v>174.28794468000001</v>
      </c>
      <c r="O95" s="99">
        <v>348.57588936000002</v>
      </c>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row>
    <row r="96" spans="1:41" s="90" customFormat="1" x14ac:dyDescent="0.2">
      <c r="A96" s="3"/>
      <c r="B96" s="425" t="s">
        <v>565</v>
      </c>
      <c r="C96" s="426">
        <v>0</v>
      </c>
      <c r="D96" s="426">
        <v>0</v>
      </c>
      <c r="E96" s="426">
        <v>0</v>
      </c>
      <c r="F96" s="426">
        <v>0</v>
      </c>
      <c r="G96" s="426">
        <v>0</v>
      </c>
      <c r="H96" s="426">
        <v>177.59946388999998</v>
      </c>
      <c r="I96" s="426">
        <v>0</v>
      </c>
      <c r="J96" s="426">
        <v>0</v>
      </c>
      <c r="K96" s="426">
        <v>0</v>
      </c>
      <c r="L96" s="99">
        <v>0</v>
      </c>
      <c r="M96" s="426">
        <v>0</v>
      </c>
      <c r="N96" s="426">
        <v>177.59946388999998</v>
      </c>
      <c r="O96" s="99">
        <v>355.19892777999996</v>
      </c>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row>
    <row r="97" spans="1:41" s="90" customFormat="1" x14ac:dyDescent="0.2">
      <c r="A97" s="3"/>
      <c r="B97" s="450" t="s">
        <v>566</v>
      </c>
      <c r="C97" s="426">
        <v>0</v>
      </c>
      <c r="D97" s="426">
        <v>0</v>
      </c>
      <c r="E97" s="426">
        <v>0</v>
      </c>
      <c r="F97" s="426">
        <v>0</v>
      </c>
      <c r="G97" s="426">
        <v>0</v>
      </c>
      <c r="H97" s="426">
        <v>184.68842028999998</v>
      </c>
      <c r="I97" s="426">
        <v>0</v>
      </c>
      <c r="J97" s="426">
        <v>0</v>
      </c>
      <c r="K97" s="426">
        <v>0</v>
      </c>
      <c r="L97" s="99">
        <v>0</v>
      </c>
      <c r="M97" s="426">
        <v>0</v>
      </c>
      <c r="N97" s="426">
        <v>184.68842028999998</v>
      </c>
      <c r="O97" s="99">
        <f>SUM(C97:N97)</f>
        <v>369.37684057999996</v>
      </c>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row>
    <row r="98" spans="1:41" s="142" customFormat="1" x14ac:dyDescent="0.2">
      <c r="A98" s="3"/>
      <c r="B98" s="450" t="s">
        <v>958</v>
      </c>
      <c r="C98" s="426">
        <v>0</v>
      </c>
      <c r="D98" s="426">
        <v>0</v>
      </c>
      <c r="E98" s="426">
        <v>0</v>
      </c>
      <c r="F98" s="426">
        <v>44.154652329999998</v>
      </c>
      <c r="G98" s="426">
        <v>0</v>
      </c>
      <c r="H98" s="426">
        <v>0</v>
      </c>
      <c r="I98" s="426">
        <v>0</v>
      </c>
      <c r="J98" s="426">
        <v>0</v>
      </c>
      <c r="K98" s="426">
        <v>0</v>
      </c>
      <c r="L98" s="99">
        <v>44.154652329999998</v>
      </c>
      <c r="M98" s="426">
        <v>0</v>
      </c>
      <c r="N98" s="426">
        <v>0</v>
      </c>
      <c r="O98" s="99">
        <f t="shared" ref="O98:O101" si="7">SUM(C98:N98)</f>
        <v>88.309304659999995</v>
      </c>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row>
    <row r="99" spans="1:41" s="142" customFormat="1" x14ac:dyDescent="0.2">
      <c r="A99" s="3"/>
      <c r="B99" s="450" t="s">
        <v>957</v>
      </c>
      <c r="C99" s="426">
        <v>0</v>
      </c>
      <c r="D99" s="426">
        <v>0</v>
      </c>
      <c r="E99" s="426">
        <v>0</v>
      </c>
      <c r="F99" s="426">
        <v>115.54434106000001</v>
      </c>
      <c r="G99" s="426">
        <v>0</v>
      </c>
      <c r="H99" s="426">
        <v>0</v>
      </c>
      <c r="I99" s="426">
        <v>0</v>
      </c>
      <c r="J99" s="426">
        <v>0</v>
      </c>
      <c r="K99" s="426">
        <v>0</v>
      </c>
      <c r="L99" s="99">
        <v>59.24850893</v>
      </c>
      <c r="M99" s="426">
        <v>0</v>
      </c>
      <c r="N99" s="426">
        <v>0</v>
      </c>
      <c r="O99" s="99">
        <f t="shared" si="7"/>
        <v>174.79284999000001</v>
      </c>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row>
    <row r="100" spans="1:41" s="142" customFormat="1" x14ac:dyDescent="0.2">
      <c r="A100" s="3"/>
      <c r="B100" s="450" t="s">
        <v>650</v>
      </c>
      <c r="C100" s="426">
        <v>0</v>
      </c>
      <c r="D100" s="426">
        <v>0</v>
      </c>
      <c r="E100" s="426">
        <v>0</v>
      </c>
      <c r="F100" s="426">
        <v>103.72979526</v>
      </c>
      <c r="G100" s="426">
        <v>0</v>
      </c>
      <c r="H100" s="426">
        <v>0</v>
      </c>
      <c r="I100" s="426">
        <v>0</v>
      </c>
      <c r="J100" s="426">
        <v>0</v>
      </c>
      <c r="K100" s="426">
        <v>0</v>
      </c>
      <c r="L100" s="99">
        <v>103.72979526</v>
      </c>
      <c r="M100" s="426">
        <v>0</v>
      </c>
      <c r="N100" s="426">
        <v>0</v>
      </c>
      <c r="O100" s="99">
        <f t="shared" si="7"/>
        <v>207.45959052000001</v>
      </c>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row>
    <row r="101" spans="1:41" s="90" customFormat="1" x14ac:dyDescent="0.2">
      <c r="A101" s="3"/>
      <c r="B101" s="425" t="s">
        <v>480</v>
      </c>
      <c r="C101" s="426">
        <v>0</v>
      </c>
      <c r="D101" s="426">
        <v>0</v>
      </c>
      <c r="E101" s="426">
        <v>0</v>
      </c>
      <c r="F101" s="426">
        <v>85.9375</v>
      </c>
      <c r="G101" s="426">
        <v>0</v>
      </c>
      <c r="H101" s="426">
        <v>0</v>
      </c>
      <c r="I101" s="426">
        <v>0</v>
      </c>
      <c r="J101" s="426">
        <v>0</v>
      </c>
      <c r="K101" s="426">
        <v>0</v>
      </c>
      <c r="L101" s="99">
        <v>0</v>
      </c>
      <c r="M101" s="426">
        <v>0</v>
      </c>
      <c r="N101" s="426">
        <v>0</v>
      </c>
      <c r="O101" s="99">
        <f t="shared" si="7"/>
        <v>85.9375</v>
      </c>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row>
    <row r="102" spans="1:41" s="90" customFormat="1" x14ac:dyDescent="0.2">
      <c r="A102" s="3"/>
      <c r="B102" s="450" t="s">
        <v>481</v>
      </c>
      <c r="C102" s="426">
        <v>0</v>
      </c>
      <c r="D102" s="426">
        <v>0</v>
      </c>
      <c r="E102" s="426">
        <v>0</v>
      </c>
      <c r="F102" s="426">
        <v>154.6875</v>
      </c>
      <c r="G102" s="426">
        <v>0</v>
      </c>
      <c r="H102" s="426">
        <v>0</v>
      </c>
      <c r="I102" s="426">
        <v>0</v>
      </c>
      <c r="J102" s="426">
        <v>0</v>
      </c>
      <c r="K102" s="426">
        <v>0</v>
      </c>
      <c r="L102" s="99">
        <v>154.6875</v>
      </c>
      <c r="M102" s="426">
        <v>0</v>
      </c>
      <c r="N102" s="426">
        <v>0</v>
      </c>
      <c r="O102" s="99">
        <v>309.375</v>
      </c>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row>
    <row r="103" spans="1:41" s="90" customFormat="1" x14ac:dyDescent="0.2">
      <c r="A103" s="3"/>
      <c r="B103" s="425" t="s">
        <v>482</v>
      </c>
      <c r="C103" s="426">
        <v>0</v>
      </c>
      <c r="D103" s="426">
        <v>0</v>
      </c>
      <c r="E103" s="426">
        <v>0</v>
      </c>
      <c r="F103" s="426">
        <v>243.75</v>
      </c>
      <c r="G103" s="426">
        <v>0</v>
      </c>
      <c r="H103" s="426">
        <v>0</v>
      </c>
      <c r="I103" s="426">
        <v>0</v>
      </c>
      <c r="J103" s="426">
        <v>0</v>
      </c>
      <c r="K103" s="426">
        <v>0</v>
      </c>
      <c r="L103" s="99">
        <v>243.75</v>
      </c>
      <c r="M103" s="426">
        <v>0</v>
      </c>
      <c r="N103" s="426">
        <v>0</v>
      </c>
      <c r="O103" s="99">
        <v>487.5</v>
      </c>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row>
    <row r="104" spans="1:41" s="90" customFormat="1" x14ac:dyDescent="0.2">
      <c r="A104" s="3"/>
      <c r="B104" s="450" t="s">
        <v>483</v>
      </c>
      <c r="C104" s="426">
        <v>0</v>
      </c>
      <c r="D104" s="426">
        <v>0</v>
      </c>
      <c r="E104" s="426">
        <v>0</v>
      </c>
      <c r="F104" s="426">
        <v>104.84375</v>
      </c>
      <c r="G104" s="426">
        <v>0</v>
      </c>
      <c r="H104" s="426">
        <v>0</v>
      </c>
      <c r="I104" s="426">
        <v>0</v>
      </c>
      <c r="J104" s="426">
        <v>0</v>
      </c>
      <c r="K104" s="426">
        <v>0</v>
      </c>
      <c r="L104" s="99">
        <v>104.84375</v>
      </c>
      <c r="M104" s="426">
        <v>0</v>
      </c>
      <c r="N104" s="426">
        <v>0</v>
      </c>
      <c r="O104" s="99">
        <v>209.6875</v>
      </c>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row>
    <row r="105" spans="1:41" s="90" customFormat="1" x14ac:dyDescent="0.2">
      <c r="A105" s="3"/>
      <c r="B105" s="425" t="s">
        <v>489</v>
      </c>
      <c r="C105" s="426">
        <v>33.125</v>
      </c>
      <c r="D105" s="426">
        <v>0</v>
      </c>
      <c r="E105" s="426">
        <v>0</v>
      </c>
      <c r="F105" s="426">
        <v>0</v>
      </c>
      <c r="G105" s="426">
        <v>0</v>
      </c>
      <c r="H105" s="426">
        <v>0</v>
      </c>
      <c r="I105" s="426">
        <v>33.125</v>
      </c>
      <c r="J105" s="426">
        <v>0</v>
      </c>
      <c r="K105" s="426">
        <v>0</v>
      </c>
      <c r="L105" s="99">
        <v>0</v>
      </c>
      <c r="M105" s="426">
        <v>0</v>
      </c>
      <c r="N105" s="426">
        <v>0</v>
      </c>
      <c r="O105" s="99">
        <v>66.25</v>
      </c>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row>
    <row r="106" spans="1:41" s="90" customFormat="1" x14ac:dyDescent="0.2">
      <c r="A106" s="3"/>
      <c r="B106" s="425" t="s">
        <v>801</v>
      </c>
      <c r="C106" s="426">
        <v>40.46875</v>
      </c>
      <c r="D106" s="426">
        <v>0</v>
      </c>
      <c r="E106" s="426">
        <v>0</v>
      </c>
      <c r="F106" s="426">
        <v>0</v>
      </c>
      <c r="G106" s="426">
        <v>0</v>
      </c>
      <c r="H106" s="426">
        <v>0</v>
      </c>
      <c r="I106" s="426">
        <v>40.46875</v>
      </c>
      <c r="J106" s="426">
        <v>0</v>
      </c>
      <c r="K106" s="426">
        <v>0</v>
      </c>
      <c r="L106" s="99">
        <v>0</v>
      </c>
      <c r="M106" s="426">
        <v>0</v>
      </c>
      <c r="N106" s="426">
        <v>0</v>
      </c>
      <c r="O106" s="99">
        <v>80.9375</v>
      </c>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row>
    <row r="107" spans="1:41" s="90" customFormat="1" x14ac:dyDescent="0.2">
      <c r="A107" s="3"/>
      <c r="B107" s="450" t="s">
        <v>491</v>
      </c>
      <c r="C107" s="426">
        <v>62.34375</v>
      </c>
      <c r="D107" s="426">
        <v>0</v>
      </c>
      <c r="E107" s="426">
        <v>0</v>
      </c>
      <c r="F107" s="426">
        <v>0</v>
      </c>
      <c r="G107" s="426">
        <v>0</v>
      </c>
      <c r="H107" s="426">
        <v>0</v>
      </c>
      <c r="I107" s="426">
        <v>62.34375</v>
      </c>
      <c r="J107" s="426">
        <v>0</v>
      </c>
      <c r="K107" s="426">
        <v>0</v>
      </c>
      <c r="L107" s="99">
        <v>0</v>
      </c>
      <c r="M107" s="426">
        <v>0</v>
      </c>
      <c r="N107" s="426">
        <v>0</v>
      </c>
      <c r="O107" s="99">
        <v>124.6875</v>
      </c>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row>
    <row r="108" spans="1:41" s="90" customFormat="1" x14ac:dyDescent="0.2">
      <c r="A108" s="7"/>
      <c r="B108" s="450" t="s">
        <v>647</v>
      </c>
      <c r="C108" s="426">
        <v>0</v>
      </c>
      <c r="D108" s="426">
        <v>0</v>
      </c>
      <c r="E108" s="426">
        <v>0</v>
      </c>
      <c r="F108" s="426">
        <v>0</v>
      </c>
      <c r="G108" s="426">
        <v>0</v>
      </c>
      <c r="H108" s="426">
        <v>97.96875</v>
      </c>
      <c r="I108" s="426">
        <v>0</v>
      </c>
      <c r="J108" s="426">
        <v>0</v>
      </c>
      <c r="K108" s="426">
        <v>0</v>
      </c>
      <c r="L108" s="99">
        <v>0</v>
      </c>
      <c r="M108" s="426">
        <v>0</v>
      </c>
      <c r="N108" s="426">
        <v>97.96875</v>
      </c>
      <c r="O108" s="99">
        <v>195.9375</v>
      </c>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row>
    <row r="109" spans="1:41" s="90" customFormat="1" x14ac:dyDescent="0.2">
      <c r="A109" s="7"/>
      <c r="B109" s="450" t="s">
        <v>648</v>
      </c>
      <c r="C109" s="426">
        <v>0</v>
      </c>
      <c r="D109" s="426">
        <v>0</v>
      </c>
      <c r="E109" s="426">
        <v>0</v>
      </c>
      <c r="F109" s="426">
        <v>0</v>
      </c>
      <c r="G109" s="426">
        <v>0</v>
      </c>
      <c r="H109" s="426">
        <v>0</v>
      </c>
      <c r="I109" s="426">
        <v>0</v>
      </c>
      <c r="J109" s="426">
        <v>0</v>
      </c>
      <c r="K109" s="426">
        <v>0</v>
      </c>
      <c r="L109" s="99">
        <v>13.633609371844072</v>
      </c>
      <c r="M109" s="426">
        <v>0</v>
      </c>
      <c r="N109" s="426">
        <v>0</v>
      </c>
      <c r="O109" s="99">
        <v>13.633609371844072</v>
      </c>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row>
    <row r="110" spans="1:41" s="90" customFormat="1" x14ac:dyDescent="0.2">
      <c r="A110" s="7"/>
      <c r="B110" s="425" t="s">
        <v>488</v>
      </c>
      <c r="C110" s="426">
        <v>0</v>
      </c>
      <c r="D110" s="426">
        <v>3.4734359700000002</v>
      </c>
      <c r="E110" s="426">
        <v>0</v>
      </c>
      <c r="F110" s="426">
        <v>0</v>
      </c>
      <c r="G110" s="426">
        <v>0</v>
      </c>
      <c r="H110" s="426">
        <v>0</v>
      </c>
      <c r="I110" s="426">
        <v>0</v>
      </c>
      <c r="J110" s="426">
        <v>3.4734359700000002</v>
      </c>
      <c r="K110" s="426">
        <v>0</v>
      </c>
      <c r="L110" s="99">
        <v>0</v>
      </c>
      <c r="M110" s="426">
        <v>0</v>
      </c>
      <c r="N110" s="426">
        <v>0</v>
      </c>
      <c r="O110" s="99">
        <v>6.9468719400000003</v>
      </c>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row>
    <row r="111" spans="1:41" s="90" customFormat="1" x14ac:dyDescent="0.2">
      <c r="A111" s="7"/>
      <c r="B111" s="450" t="s">
        <v>567</v>
      </c>
      <c r="C111" s="426">
        <v>0</v>
      </c>
      <c r="D111" s="426">
        <v>0</v>
      </c>
      <c r="E111" s="426">
        <v>0</v>
      </c>
      <c r="F111" s="426">
        <v>0</v>
      </c>
      <c r="G111" s="426">
        <v>0</v>
      </c>
      <c r="H111" s="426">
        <v>0</v>
      </c>
      <c r="I111" s="426">
        <v>0</v>
      </c>
      <c r="J111" s="426">
        <v>0</v>
      </c>
      <c r="K111" s="426">
        <v>0</v>
      </c>
      <c r="L111" s="99">
        <v>0</v>
      </c>
      <c r="M111" s="426">
        <v>0</v>
      </c>
      <c r="N111" s="426">
        <v>0</v>
      </c>
      <c r="O111" s="99">
        <v>0</v>
      </c>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row>
    <row r="112" spans="1:41" s="90" customFormat="1" x14ac:dyDescent="0.2">
      <c r="A112" s="7"/>
      <c r="B112" s="425" t="s">
        <v>568</v>
      </c>
      <c r="C112" s="426">
        <v>0</v>
      </c>
      <c r="D112" s="426">
        <v>0</v>
      </c>
      <c r="E112" s="426">
        <v>85.49966714</v>
      </c>
      <c r="F112" s="426">
        <v>0</v>
      </c>
      <c r="G112" s="426">
        <v>0</v>
      </c>
      <c r="H112" s="426">
        <v>0</v>
      </c>
      <c r="I112" s="426">
        <v>0</v>
      </c>
      <c r="J112" s="426">
        <v>0</v>
      </c>
      <c r="K112" s="426">
        <v>0</v>
      </c>
      <c r="L112" s="99">
        <v>0</v>
      </c>
      <c r="M112" s="426">
        <v>0</v>
      </c>
      <c r="N112" s="426">
        <v>0</v>
      </c>
      <c r="O112" s="99">
        <v>85.49966714</v>
      </c>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row>
    <row r="113" spans="1:41" s="90" customFormat="1" x14ac:dyDescent="0.2">
      <c r="A113" s="7"/>
      <c r="B113" s="425" t="s">
        <v>697</v>
      </c>
      <c r="C113" s="426">
        <v>0</v>
      </c>
      <c r="D113" s="426">
        <v>0</v>
      </c>
      <c r="E113" s="426">
        <v>287.40189017071066</v>
      </c>
      <c r="F113" s="426">
        <v>0</v>
      </c>
      <c r="G113" s="426">
        <v>0</v>
      </c>
      <c r="H113" s="426">
        <v>293.78859884102462</v>
      </c>
      <c r="I113" s="426">
        <v>0</v>
      </c>
      <c r="J113" s="426">
        <v>0</v>
      </c>
      <c r="K113" s="426">
        <v>293.78859884102462</v>
      </c>
      <c r="L113" s="99">
        <v>0</v>
      </c>
      <c r="M113" s="426">
        <v>0</v>
      </c>
      <c r="N113" s="426">
        <v>290.59524450569444</v>
      </c>
      <c r="O113" s="99">
        <v>1165.5743323584543</v>
      </c>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row>
    <row r="114" spans="1:41" s="90" customFormat="1" x14ac:dyDescent="0.2">
      <c r="A114" s="7"/>
      <c r="B114" s="425" t="s">
        <v>802</v>
      </c>
      <c r="C114" s="426">
        <v>124.84375</v>
      </c>
      <c r="D114" s="426">
        <v>0</v>
      </c>
      <c r="E114" s="426">
        <v>0</v>
      </c>
      <c r="F114" s="426">
        <v>0</v>
      </c>
      <c r="G114" s="426">
        <v>0</v>
      </c>
      <c r="H114" s="426">
        <v>0</v>
      </c>
      <c r="I114" s="426">
        <v>124.84375</v>
      </c>
      <c r="J114" s="426">
        <v>0</v>
      </c>
      <c r="K114" s="426">
        <v>0</v>
      </c>
      <c r="L114" s="99">
        <v>0</v>
      </c>
      <c r="M114" s="426">
        <v>0</v>
      </c>
      <c r="N114" s="426">
        <v>0</v>
      </c>
      <c r="O114" s="99">
        <v>249.6875</v>
      </c>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row>
    <row r="115" spans="1:41" s="90" customFormat="1" x14ac:dyDescent="0.2">
      <c r="A115" s="7"/>
      <c r="B115" s="450" t="s">
        <v>610</v>
      </c>
      <c r="C115" s="426">
        <v>91.40625</v>
      </c>
      <c r="D115" s="426">
        <v>0</v>
      </c>
      <c r="E115" s="426">
        <v>0</v>
      </c>
      <c r="F115" s="426">
        <v>0</v>
      </c>
      <c r="G115" s="426">
        <v>0</v>
      </c>
      <c r="H115" s="426">
        <v>0</v>
      </c>
      <c r="I115" s="426">
        <v>91.40625</v>
      </c>
      <c r="J115" s="426">
        <v>0</v>
      </c>
      <c r="K115" s="426">
        <v>0</v>
      </c>
      <c r="L115" s="99">
        <v>0</v>
      </c>
      <c r="M115" s="426">
        <v>0</v>
      </c>
      <c r="N115" s="426">
        <v>0</v>
      </c>
      <c r="O115" s="99">
        <v>182.8125</v>
      </c>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row>
    <row r="116" spans="1:41" s="90" customFormat="1" x14ac:dyDescent="0.2">
      <c r="A116" s="7"/>
      <c r="B116" s="450" t="s">
        <v>803</v>
      </c>
      <c r="C116" s="426">
        <v>103.125</v>
      </c>
      <c r="D116" s="426">
        <v>0</v>
      </c>
      <c r="E116" s="426">
        <v>0</v>
      </c>
      <c r="F116" s="426">
        <v>0</v>
      </c>
      <c r="G116" s="426">
        <v>0</v>
      </c>
      <c r="H116" s="426">
        <v>0</v>
      </c>
      <c r="I116" s="426">
        <v>103.125</v>
      </c>
      <c r="J116" s="426">
        <v>0</v>
      </c>
      <c r="K116" s="426">
        <v>0</v>
      </c>
      <c r="L116" s="99">
        <v>0</v>
      </c>
      <c r="M116" s="426">
        <v>0</v>
      </c>
      <c r="N116" s="426">
        <v>0</v>
      </c>
      <c r="O116" s="99">
        <v>206.25</v>
      </c>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row>
    <row r="117" spans="1:41" s="90" customFormat="1" x14ac:dyDescent="0.2">
      <c r="A117" s="7"/>
      <c r="B117" s="425" t="s">
        <v>611</v>
      </c>
      <c r="C117" s="426">
        <v>128.90625</v>
      </c>
      <c r="D117" s="426">
        <v>0</v>
      </c>
      <c r="E117" s="426">
        <v>0</v>
      </c>
      <c r="F117" s="426">
        <v>0</v>
      </c>
      <c r="G117" s="426">
        <v>0</v>
      </c>
      <c r="H117" s="426">
        <v>0</v>
      </c>
      <c r="I117" s="426">
        <v>128.90625</v>
      </c>
      <c r="J117" s="426">
        <v>0</v>
      </c>
      <c r="K117" s="426">
        <v>0</v>
      </c>
      <c r="L117" s="99">
        <v>0</v>
      </c>
      <c r="M117" s="426">
        <v>0</v>
      </c>
      <c r="N117" s="426">
        <v>0</v>
      </c>
      <c r="O117" s="99">
        <v>257.8125</v>
      </c>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row>
    <row r="118" spans="1:41" s="90" customFormat="1" x14ac:dyDescent="0.2">
      <c r="A118" s="7"/>
      <c r="B118" s="450" t="s">
        <v>494</v>
      </c>
      <c r="C118" s="426">
        <v>17.811383212051656</v>
      </c>
      <c r="D118" s="426">
        <v>0</v>
      </c>
      <c r="E118" s="426">
        <v>0</v>
      </c>
      <c r="F118" s="426">
        <v>0</v>
      </c>
      <c r="G118" s="426">
        <v>0</v>
      </c>
      <c r="H118" s="426">
        <v>0</v>
      </c>
      <c r="I118" s="426">
        <v>17.811383212051656</v>
      </c>
      <c r="J118" s="426">
        <v>0</v>
      </c>
      <c r="K118" s="426">
        <v>0</v>
      </c>
      <c r="L118" s="99">
        <v>0</v>
      </c>
      <c r="M118" s="426">
        <v>0</v>
      </c>
      <c r="N118" s="426">
        <v>0</v>
      </c>
      <c r="O118" s="99">
        <v>35.622766424103311</v>
      </c>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row>
    <row r="119" spans="1:41" s="90" customFormat="1" x14ac:dyDescent="0.2">
      <c r="A119" s="7"/>
      <c r="B119" s="425" t="s">
        <v>592</v>
      </c>
      <c r="C119" s="426">
        <v>0</v>
      </c>
      <c r="D119" s="426">
        <v>0</v>
      </c>
      <c r="E119" s="426">
        <v>0</v>
      </c>
      <c r="F119" s="426">
        <v>32.742137328384587</v>
      </c>
      <c r="G119" s="426">
        <v>0</v>
      </c>
      <c r="H119" s="426">
        <v>0</v>
      </c>
      <c r="I119" s="426">
        <v>0</v>
      </c>
      <c r="J119" s="426">
        <v>0</v>
      </c>
      <c r="K119" s="426">
        <v>0</v>
      </c>
      <c r="L119" s="99">
        <v>32.742137328384587</v>
      </c>
      <c r="M119" s="426">
        <v>0</v>
      </c>
      <c r="N119" s="426">
        <v>0</v>
      </c>
      <c r="O119" s="99">
        <v>65.484274656769173</v>
      </c>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row>
    <row r="120" spans="1:41" s="90" customFormat="1" x14ac:dyDescent="0.2">
      <c r="A120" s="7"/>
      <c r="B120" s="425" t="s">
        <v>813</v>
      </c>
      <c r="C120" s="426">
        <v>0</v>
      </c>
      <c r="D120" s="426">
        <v>0</v>
      </c>
      <c r="E120" s="426">
        <v>21.437113248980307</v>
      </c>
      <c r="F120" s="426">
        <v>0</v>
      </c>
      <c r="G120" s="426">
        <v>0</v>
      </c>
      <c r="H120" s="426">
        <v>0</v>
      </c>
      <c r="I120" s="426">
        <v>0</v>
      </c>
      <c r="J120" s="426">
        <v>0</v>
      </c>
      <c r="K120" s="426">
        <v>21.437113248980307</v>
      </c>
      <c r="L120" s="99">
        <v>0</v>
      </c>
      <c r="M120" s="426">
        <v>0</v>
      </c>
      <c r="N120" s="426">
        <v>0</v>
      </c>
      <c r="O120" s="99">
        <v>42.874226497960613</v>
      </c>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row>
    <row r="121" spans="1:41" s="90" customFormat="1" x14ac:dyDescent="0.2">
      <c r="A121" s="7"/>
      <c r="B121" s="425" t="s">
        <v>910</v>
      </c>
      <c r="C121" s="426">
        <v>0</v>
      </c>
      <c r="D121" s="426">
        <v>0</v>
      </c>
      <c r="E121" s="426">
        <v>0</v>
      </c>
      <c r="F121" s="426">
        <v>21.211755215980212</v>
      </c>
      <c r="G121" s="426">
        <v>0</v>
      </c>
      <c r="H121" s="426">
        <v>0</v>
      </c>
      <c r="I121" s="426">
        <v>0</v>
      </c>
      <c r="J121" s="426">
        <v>0</v>
      </c>
      <c r="K121" s="426">
        <v>0</v>
      </c>
      <c r="L121" s="99">
        <v>21.211755215980212</v>
      </c>
      <c r="M121" s="426">
        <v>0</v>
      </c>
      <c r="N121" s="426">
        <v>0</v>
      </c>
      <c r="O121" s="99">
        <v>42.423510431960423</v>
      </c>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row>
    <row r="122" spans="1:41" s="90" customFormat="1" x14ac:dyDescent="0.2">
      <c r="A122" s="7"/>
      <c r="B122" s="450" t="s">
        <v>708</v>
      </c>
      <c r="C122" s="426">
        <v>18.836150309830796</v>
      </c>
      <c r="D122" s="426">
        <v>0</v>
      </c>
      <c r="E122" s="426">
        <v>0</v>
      </c>
      <c r="F122" s="426">
        <v>0</v>
      </c>
      <c r="G122" s="426">
        <v>0</v>
      </c>
      <c r="H122" s="426">
        <v>0</v>
      </c>
      <c r="I122" s="426">
        <v>0</v>
      </c>
      <c r="J122" s="426">
        <v>0</v>
      </c>
      <c r="K122" s="426">
        <v>0</v>
      </c>
      <c r="L122" s="99">
        <v>0</v>
      </c>
      <c r="M122" s="426">
        <v>0</v>
      </c>
      <c r="N122" s="426">
        <v>0</v>
      </c>
      <c r="O122" s="99">
        <v>18.836150309830796</v>
      </c>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row>
    <row r="123" spans="1:41" s="90" customFormat="1" x14ac:dyDescent="0.2">
      <c r="A123" s="7"/>
      <c r="B123" s="450" t="s">
        <v>709</v>
      </c>
      <c r="C123" s="426">
        <v>0</v>
      </c>
      <c r="D123" s="426">
        <v>0</v>
      </c>
      <c r="E123" s="426">
        <v>0</v>
      </c>
      <c r="F123" s="426">
        <v>27.469657430163721</v>
      </c>
      <c r="G123" s="426">
        <v>0</v>
      </c>
      <c r="H123" s="426">
        <v>0</v>
      </c>
      <c r="I123" s="426">
        <v>0</v>
      </c>
      <c r="J123" s="426">
        <v>0</v>
      </c>
      <c r="K123" s="426">
        <v>0</v>
      </c>
      <c r="L123" s="99">
        <v>0</v>
      </c>
      <c r="M123" s="426">
        <v>0</v>
      </c>
      <c r="N123" s="426">
        <v>0</v>
      </c>
      <c r="O123" s="99">
        <v>27.469657430163721</v>
      </c>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row>
    <row r="124" spans="1:41" s="90" customFormat="1" x14ac:dyDescent="0.2">
      <c r="A124" s="7"/>
      <c r="B124" s="425" t="s">
        <v>710</v>
      </c>
      <c r="C124" s="426">
        <v>39.432176656151427</v>
      </c>
      <c r="D124" s="426">
        <v>0</v>
      </c>
      <c r="E124" s="426">
        <v>0</v>
      </c>
      <c r="F124" s="426">
        <v>0</v>
      </c>
      <c r="G124" s="426">
        <v>0</v>
      </c>
      <c r="H124" s="426">
        <v>0</v>
      </c>
      <c r="I124" s="426">
        <v>0</v>
      </c>
      <c r="J124" s="426">
        <v>0</v>
      </c>
      <c r="K124" s="426">
        <v>0</v>
      </c>
      <c r="L124" s="99">
        <v>0</v>
      </c>
      <c r="M124" s="426">
        <v>0</v>
      </c>
      <c r="N124" s="426">
        <v>0</v>
      </c>
      <c r="O124" s="99">
        <v>39.432176656151427</v>
      </c>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row>
    <row r="125" spans="1:41" s="90" customFormat="1" x14ac:dyDescent="0.2">
      <c r="A125" s="7"/>
      <c r="B125" s="450" t="s">
        <v>593</v>
      </c>
      <c r="C125" s="426">
        <v>56.592475756513608</v>
      </c>
      <c r="D125" s="426">
        <v>0</v>
      </c>
      <c r="E125" s="426">
        <v>0</v>
      </c>
      <c r="F125" s="426">
        <v>0</v>
      </c>
      <c r="G125" s="426">
        <v>0</v>
      </c>
      <c r="H125" s="426">
        <v>0</v>
      </c>
      <c r="I125" s="426">
        <v>0</v>
      </c>
      <c r="J125" s="426">
        <v>0</v>
      </c>
      <c r="K125" s="426">
        <v>0</v>
      </c>
      <c r="L125" s="99">
        <v>0</v>
      </c>
      <c r="M125" s="426">
        <v>0</v>
      </c>
      <c r="N125" s="426">
        <v>0</v>
      </c>
      <c r="O125" s="99">
        <v>56.592475756513608</v>
      </c>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row>
    <row r="126" spans="1:41" s="90" customFormat="1" x14ac:dyDescent="0.2">
      <c r="A126" s="7"/>
      <c r="B126" s="425" t="s">
        <v>594</v>
      </c>
      <c r="C126" s="442">
        <v>73.022549363243371</v>
      </c>
      <c r="D126" s="442">
        <v>0</v>
      </c>
      <c r="E126" s="442">
        <v>0</v>
      </c>
      <c r="F126" s="442">
        <v>0</v>
      </c>
      <c r="G126" s="442">
        <v>0</v>
      </c>
      <c r="H126" s="442">
        <v>0</v>
      </c>
      <c r="I126" s="442">
        <v>0</v>
      </c>
      <c r="J126" s="442">
        <v>0</v>
      </c>
      <c r="K126" s="442">
        <v>0</v>
      </c>
      <c r="L126" s="99">
        <v>0</v>
      </c>
      <c r="M126" s="442">
        <v>0</v>
      </c>
      <c r="N126" s="442">
        <v>0</v>
      </c>
      <c r="O126" s="99">
        <v>73.022549363243371</v>
      </c>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row>
    <row r="127" spans="1:41" s="90" customFormat="1" x14ac:dyDescent="0.2">
      <c r="A127" s="7"/>
      <c r="B127" s="450" t="s">
        <v>711</v>
      </c>
      <c r="C127" s="442">
        <v>61.338941465124428</v>
      </c>
      <c r="D127" s="442">
        <v>0</v>
      </c>
      <c r="E127" s="442">
        <v>0</v>
      </c>
      <c r="F127" s="442">
        <v>0</v>
      </c>
      <c r="G127" s="442">
        <v>0</v>
      </c>
      <c r="H127" s="442">
        <v>0</v>
      </c>
      <c r="I127" s="442">
        <v>0</v>
      </c>
      <c r="J127" s="442">
        <v>0</v>
      </c>
      <c r="K127" s="442">
        <v>0</v>
      </c>
      <c r="L127" s="99">
        <v>0</v>
      </c>
      <c r="M127" s="442">
        <v>0</v>
      </c>
      <c r="N127" s="442">
        <v>0</v>
      </c>
      <c r="O127" s="99">
        <v>61.338941465124428</v>
      </c>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row>
    <row r="128" spans="1:41" s="90" customFormat="1" x14ac:dyDescent="0.2">
      <c r="A128" s="7"/>
      <c r="B128" s="425" t="s">
        <v>712</v>
      </c>
      <c r="C128" s="442">
        <v>0</v>
      </c>
      <c r="D128" s="442">
        <v>0</v>
      </c>
      <c r="E128" s="442">
        <v>0</v>
      </c>
      <c r="F128" s="442">
        <v>0</v>
      </c>
      <c r="G128" s="442">
        <v>0</v>
      </c>
      <c r="H128" s="442">
        <v>0</v>
      </c>
      <c r="I128" s="442">
        <v>0</v>
      </c>
      <c r="J128" s="442">
        <v>0</v>
      </c>
      <c r="K128" s="442">
        <v>0</v>
      </c>
      <c r="L128" s="99">
        <v>0</v>
      </c>
      <c r="M128" s="442">
        <v>54.766912022432528</v>
      </c>
      <c r="N128" s="442">
        <v>0</v>
      </c>
      <c r="O128" s="99">
        <v>54.766912022432528</v>
      </c>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row>
    <row r="129" spans="1:41" s="90" customFormat="1" x14ac:dyDescent="0.2">
      <c r="A129" s="7"/>
      <c r="B129" s="450" t="s">
        <v>87</v>
      </c>
      <c r="C129" s="426">
        <v>60.152917680000009</v>
      </c>
      <c r="D129" s="426">
        <v>10.665132369999998</v>
      </c>
      <c r="E129" s="426">
        <v>3.4531787799999996</v>
      </c>
      <c r="F129" s="426">
        <v>12.70253213</v>
      </c>
      <c r="G129" s="426">
        <v>0</v>
      </c>
      <c r="H129" s="426">
        <v>37.353525390000001</v>
      </c>
      <c r="I129" s="426">
        <v>59.172163580000003</v>
      </c>
      <c r="J129" s="426">
        <v>10.49124434</v>
      </c>
      <c r="K129" s="426">
        <v>3.5104137899999999</v>
      </c>
      <c r="L129" s="99">
        <v>12.77232626</v>
      </c>
      <c r="M129" s="426">
        <v>0</v>
      </c>
      <c r="N129" s="426">
        <v>37.558764540000006</v>
      </c>
      <c r="O129" s="99">
        <v>247.83219886000001</v>
      </c>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row>
    <row r="130" spans="1:41" s="90" customFormat="1" x14ac:dyDescent="0.2">
      <c r="A130" s="7"/>
      <c r="B130" s="425" t="s">
        <v>239</v>
      </c>
      <c r="C130" s="426">
        <v>0</v>
      </c>
      <c r="D130" s="426">
        <v>0</v>
      </c>
      <c r="E130" s="426">
        <v>0</v>
      </c>
      <c r="F130" s="426">
        <v>0</v>
      </c>
      <c r="G130" s="426">
        <v>0</v>
      </c>
      <c r="H130" s="426">
        <v>0</v>
      </c>
      <c r="I130" s="426">
        <v>0</v>
      </c>
      <c r="J130" s="426">
        <v>0</v>
      </c>
      <c r="K130" s="426">
        <v>0</v>
      </c>
      <c r="L130" s="426">
        <v>0</v>
      </c>
      <c r="M130" s="426">
        <v>0</v>
      </c>
      <c r="N130" s="426">
        <v>0</v>
      </c>
      <c r="O130" s="99">
        <v>0</v>
      </c>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row>
    <row r="131" spans="1:41" s="90" customFormat="1" x14ac:dyDescent="0.2">
      <c r="A131" s="7"/>
      <c r="B131" s="433" t="s">
        <v>78</v>
      </c>
      <c r="C131" s="429">
        <v>0</v>
      </c>
      <c r="D131" s="429">
        <v>0</v>
      </c>
      <c r="E131" s="429">
        <v>0</v>
      </c>
      <c r="F131" s="429">
        <v>0</v>
      </c>
      <c r="G131" s="429">
        <v>0</v>
      </c>
      <c r="H131" s="429">
        <v>0</v>
      </c>
      <c r="I131" s="429">
        <v>0</v>
      </c>
      <c r="J131" s="429">
        <v>0</v>
      </c>
      <c r="K131" s="429">
        <v>0</v>
      </c>
      <c r="L131" s="102">
        <v>0</v>
      </c>
      <c r="M131" s="429">
        <v>0</v>
      </c>
      <c r="N131" s="429">
        <v>0</v>
      </c>
      <c r="O131" s="102">
        <v>0</v>
      </c>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row>
    <row r="132" spans="1:41" s="90" customFormat="1" x14ac:dyDescent="0.2">
      <c r="A132" s="7"/>
      <c r="B132" s="464" t="s">
        <v>76</v>
      </c>
      <c r="C132" s="430">
        <v>0</v>
      </c>
      <c r="D132" s="430">
        <v>0</v>
      </c>
      <c r="E132" s="430">
        <v>0</v>
      </c>
      <c r="F132" s="430">
        <v>0</v>
      </c>
      <c r="G132" s="430">
        <v>0</v>
      </c>
      <c r="H132" s="430">
        <v>0</v>
      </c>
      <c r="I132" s="430">
        <v>0</v>
      </c>
      <c r="J132" s="430">
        <v>0</v>
      </c>
      <c r="K132" s="430">
        <v>0</v>
      </c>
      <c r="L132" s="430">
        <v>0</v>
      </c>
      <c r="M132" s="430">
        <v>0</v>
      </c>
      <c r="N132" s="430">
        <v>0</v>
      </c>
      <c r="O132" s="101">
        <v>0</v>
      </c>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row>
    <row r="133" spans="1:41" s="90" customFormat="1" x14ac:dyDescent="0.2">
      <c r="A133" s="7"/>
      <c r="B133" s="425" t="s">
        <v>375</v>
      </c>
      <c r="C133" s="426">
        <v>16.63264259079542</v>
      </c>
      <c r="D133" s="426">
        <v>0.46424092957917629</v>
      </c>
      <c r="E133" s="426">
        <v>0.48294092610063216</v>
      </c>
      <c r="F133" s="426">
        <v>16.259027109539399</v>
      </c>
      <c r="G133" s="426">
        <v>0.44195091914354367</v>
      </c>
      <c r="H133" s="426">
        <v>0.43452091566499951</v>
      </c>
      <c r="I133" s="426">
        <v>16.412399834513963</v>
      </c>
      <c r="J133" s="426">
        <v>0.41966090870791117</v>
      </c>
      <c r="K133" s="426">
        <v>0.43836090522936688</v>
      </c>
      <c r="L133" s="426">
        <v>15.757723976601637</v>
      </c>
      <c r="M133" s="426">
        <v>0.39737089827227856</v>
      </c>
      <c r="N133" s="426">
        <v>0.38994089479373434</v>
      </c>
      <c r="O133" s="99">
        <v>68.530780808942069</v>
      </c>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row>
    <row r="134" spans="1:41" s="90" customFormat="1" x14ac:dyDescent="0.2">
      <c r="A134" s="7"/>
      <c r="B134" s="432" t="s">
        <v>78</v>
      </c>
      <c r="C134" s="454">
        <v>16.63264259079542</v>
      </c>
      <c r="D134" s="454">
        <v>0.46424092957917629</v>
      </c>
      <c r="E134" s="454">
        <v>0.45681092610063218</v>
      </c>
      <c r="F134" s="454">
        <v>16.259027109539399</v>
      </c>
      <c r="G134" s="454">
        <v>0.44195091914354367</v>
      </c>
      <c r="H134" s="454">
        <v>0.43452091566499951</v>
      </c>
      <c r="I134" s="454">
        <v>16.412399834513963</v>
      </c>
      <c r="J134" s="454">
        <v>0.41966090870791117</v>
      </c>
      <c r="K134" s="454">
        <v>0.4122309052293669</v>
      </c>
      <c r="L134" s="454">
        <v>15.757723976601637</v>
      </c>
      <c r="M134" s="454">
        <v>0.39737089827227856</v>
      </c>
      <c r="N134" s="454">
        <v>0.38994089479373434</v>
      </c>
      <c r="O134" s="113">
        <v>68.478520808942065</v>
      </c>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row>
    <row r="135" spans="1:41" x14ac:dyDescent="0.2">
      <c r="B135" s="1068" t="s">
        <v>922</v>
      </c>
      <c r="C135" s="455">
        <v>0.47167093305772056</v>
      </c>
      <c r="D135" s="455">
        <v>0.46424092957917629</v>
      </c>
      <c r="E135" s="455">
        <v>0.45681092610063218</v>
      </c>
      <c r="F135" s="455">
        <v>0.44938092262208795</v>
      </c>
      <c r="G135" s="455">
        <v>0.44195091914354367</v>
      </c>
      <c r="H135" s="455">
        <v>0.43452091566499951</v>
      </c>
      <c r="I135" s="455">
        <v>0.42709091218645534</v>
      </c>
      <c r="J135" s="455">
        <v>0.41966090870791117</v>
      </c>
      <c r="K135" s="455">
        <v>0.4122309052293669</v>
      </c>
      <c r="L135" s="455">
        <v>0.40480090175082278</v>
      </c>
      <c r="M135" s="455">
        <v>0.39737089827227856</v>
      </c>
      <c r="N135" s="455">
        <v>0.38994089479373434</v>
      </c>
      <c r="O135" s="100">
        <v>5.1696709671087282</v>
      </c>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row>
    <row r="136" spans="1:41" s="90" customFormat="1" x14ac:dyDescent="0.2">
      <c r="A136" s="7"/>
      <c r="B136" s="1069" t="s">
        <v>923</v>
      </c>
      <c r="C136" s="455">
        <v>0.47167093305772056</v>
      </c>
      <c r="D136" s="455">
        <v>0.46424092957917629</v>
      </c>
      <c r="E136" s="455">
        <v>0.45681092610063218</v>
      </c>
      <c r="F136" s="455">
        <v>0.44938092262208795</v>
      </c>
      <c r="G136" s="455">
        <v>0.44195091914354367</v>
      </c>
      <c r="H136" s="455">
        <v>0.43452091566499951</v>
      </c>
      <c r="I136" s="455">
        <v>0.42709091218645534</v>
      </c>
      <c r="J136" s="455">
        <v>0.41966090870791117</v>
      </c>
      <c r="K136" s="455">
        <v>0.4122309052293669</v>
      </c>
      <c r="L136" s="100">
        <v>0.40480090175082278</v>
      </c>
      <c r="M136" s="455">
        <v>0.39737089827227856</v>
      </c>
      <c r="N136" s="455">
        <v>0.38994089479373434</v>
      </c>
      <c r="O136" s="100">
        <v>5.1696709671087282</v>
      </c>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row>
    <row r="137" spans="1:41" s="90" customFormat="1" x14ac:dyDescent="0.2">
      <c r="A137" s="7"/>
      <c r="B137" s="1070" t="s">
        <v>924</v>
      </c>
      <c r="C137" s="455">
        <v>16.160971657737701</v>
      </c>
      <c r="D137" s="455">
        <v>0</v>
      </c>
      <c r="E137" s="455">
        <v>0</v>
      </c>
      <c r="F137" s="455">
        <v>15.809646186917313</v>
      </c>
      <c r="G137" s="455">
        <v>0</v>
      </c>
      <c r="H137" s="455">
        <v>0</v>
      </c>
      <c r="I137" s="455">
        <v>15.985308922327507</v>
      </c>
      <c r="J137" s="455">
        <v>0</v>
      </c>
      <c r="K137" s="455">
        <v>0</v>
      </c>
      <c r="L137" s="455">
        <v>15.352923074850814</v>
      </c>
      <c r="M137" s="455">
        <v>0</v>
      </c>
      <c r="N137" s="455">
        <v>0</v>
      </c>
      <c r="O137" s="100">
        <v>63.308849841833336</v>
      </c>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row>
    <row r="138" spans="1:41" s="90" customFormat="1" x14ac:dyDescent="0.2">
      <c r="A138" s="7"/>
      <c r="B138" s="1069" t="s">
        <v>923</v>
      </c>
      <c r="C138" s="455">
        <v>16.160971657737701</v>
      </c>
      <c r="D138" s="455">
        <v>0</v>
      </c>
      <c r="E138" s="455">
        <v>0</v>
      </c>
      <c r="F138" s="455">
        <v>15.809646186917313</v>
      </c>
      <c r="G138" s="455">
        <v>0</v>
      </c>
      <c r="H138" s="455">
        <v>0</v>
      </c>
      <c r="I138" s="455">
        <v>15.985308922327507</v>
      </c>
      <c r="J138" s="455">
        <v>0</v>
      </c>
      <c r="K138" s="455">
        <v>0</v>
      </c>
      <c r="L138" s="100">
        <v>15.352923074850814</v>
      </c>
      <c r="M138" s="455">
        <v>0</v>
      </c>
      <c r="N138" s="455">
        <v>0</v>
      </c>
      <c r="O138" s="100">
        <v>63.308849841833336</v>
      </c>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row>
    <row r="139" spans="1:41" s="90" customFormat="1" x14ac:dyDescent="0.2">
      <c r="A139" s="7"/>
      <c r="B139" s="433" t="s">
        <v>76</v>
      </c>
      <c r="C139" s="459">
        <v>0</v>
      </c>
      <c r="D139" s="459">
        <v>0</v>
      </c>
      <c r="E139" s="459">
        <v>2.613E-2</v>
      </c>
      <c r="F139" s="459">
        <v>0</v>
      </c>
      <c r="G139" s="459">
        <v>0</v>
      </c>
      <c r="H139" s="459">
        <v>0</v>
      </c>
      <c r="I139" s="459">
        <v>0</v>
      </c>
      <c r="J139" s="459">
        <v>0</v>
      </c>
      <c r="K139" s="459">
        <v>2.613E-2</v>
      </c>
      <c r="L139" s="459">
        <v>0</v>
      </c>
      <c r="M139" s="459">
        <v>0</v>
      </c>
      <c r="N139" s="459">
        <v>0</v>
      </c>
      <c r="O139" s="102">
        <v>5.2260000000000001E-2</v>
      </c>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row>
    <row r="140" spans="1:41" s="90" customFormat="1" x14ac:dyDescent="0.2">
      <c r="A140" s="7"/>
      <c r="B140" s="1069" t="s">
        <v>925</v>
      </c>
      <c r="C140" s="455">
        <v>0</v>
      </c>
      <c r="D140" s="455">
        <v>0</v>
      </c>
      <c r="E140" s="455">
        <v>2.613E-2</v>
      </c>
      <c r="F140" s="455">
        <v>0</v>
      </c>
      <c r="G140" s="455">
        <v>0</v>
      </c>
      <c r="H140" s="455">
        <v>0</v>
      </c>
      <c r="I140" s="455">
        <v>0</v>
      </c>
      <c r="J140" s="455">
        <v>0</v>
      </c>
      <c r="K140" s="455">
        <v>2.613E-2</v>
      </c>
      <c r="L140" s="100">
        <v>0</v>
      </c>
      <c r="M140" s="455">
        <v>0</v>
      </c>
      <c r="N140" s="455">
        <v>0</v>
      </c>
      <c r="O140" s="102">
        <v>5.2260000000000001E-2</v>
      </c>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row>
    <row r="141" spans="1:41" s="90" customFormat="1" x14ac:dyDescent="0.2">
      <c r="A141" s="3"/>
      <c r="B141" s="460"/>
      <c r="C141" s="105">
        <v>0</v>
      </c>
      <c r="D141" s="105">
        <v>0</v>
      </c>
      <c r="E141" s="105">
        <v>0</v>
      </c>
      <c r="F141" s="105">
        <v>0</v>
      </c>
      <c r="G141" s="105">
        <v>0</v>
      </c>
      <c r="H141" s="105">
        <v>0</v>
      </c>
      <c r="I141" s="105">
        <v>0</v>
      </c>
      <c r="J141" s="105">
        <v>0</v>
      </c>
      <c r="K141" s="105">
        <v>0</v>
      </c>
      <c r="L141" s="105">
        <v>0</v>
      </c>
      <c r="M141" s="105">
        <v>0</v>
      </c>
      <c r="N141" s="105">
        <v>0</v>
      </c>
      <c r="O141" s="105">
        <v>0</v>
      </c>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row>
    <row r="142" spans="1:41" x14ac:dyDescent="0.2">
      <c r="B142" s="423" t="s">
        <v>117</v>
      </c>
      <c r="C142" s="145">
        <v>210.12364282941135</v>
      </c>
      <c r="D142" s="145">
        <v>20.545285068215389</v>
      </c>
      <c r="E142" s="145">
        <v>620.6817305519005</v>
      </c>
      <c r="F142" s="145">
        <v>885.37205841111847</v>
      </c>
      <c r="G142" s="145">
        <v>305.30575572175331</v>
      </c>
      <c r="H142" s="145">
        <v>704.29632984744558</v>
      </c>
      <c r="I142" s="145">
        <v>188.84250785831796</v>
      </c>
      <c r="J142" s="145">
        <v>19.766178396122385</v>
      </c>
      <c r="K142" s="145">
        <v>481.49856145325555</v>
      </c>
      <c r="L142" s="145">
        <v>859.6947022957753</v>
      </c>
      <c r="M142" s="145">
        <v>304.65612847999864</v>
      </c>
      <c r="N142" s="145">
        <v>659.27869836352863</v>
      </c>
      <c r="O142" s="145">
        <f t="shared" ref="O142:O144" si="8">SUM(C142:N142)</f>
        <v>5260.061579276844</v>
      </c>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row>
    <row r="143" spans="1:41" x14ac:dyDescent="0.2">
      <c r="A143" s="138"/>
      <c r="B143" s="425" t="s">
        <v>118</v>
      </c>
      <c r="C143" s="455">
        <v>40.101219470099537</v>
      </c>
      <c r="D143" s="455">
        <v>3.4462514146191001</v>
      </c>
      <c r="E143" s="455">
        <v>30.430382629846179</v>
      </c>
      <c r="F143" s="455">
        <v>84.794187759931049</v>
      </c>
      <c r="G143" s="455">
        <v>3.2945918686191917</v>
      </c>
      <c r="H143" s="455">
        <v>216.40284713167003</v>
      </c>
      <c r="I143" s="455">
        <v>21.091115073713762</v>
      </c>
      <c r="J143" s="455">
        <v>3.3409177714883573</v>
      </c>
      <c r="K143" s="455">
        <v>33.50217503153057</v>
      </c>
      <c r="L143" s="455">
        <v>57.211334395591265</v>
      </c>
      <c r="M143" s="455">
        <v>3.3186277610527246</v>
      </c>
      <c r="N143" s="455">
        <v>216.28965119749395</v>
      </c>
      <c r="O143" s="99">
        <f t="shared" si="8"/>
        <v>713.22330150565563</v>
      </c>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row>
    <row r="144" spans="1:41" x14ac:dyDescent="0.2">
      <c r="B144" s="425" t="s">
        <v>656</v>
      </c>
      <c r="C144" s="99">
        <v>170.0224233593118</v>
      </c>
      <c r="D144" s="99">
        <v>17.09903365359629</v>
      </c>
      <c r="E144" s="99">
        <v>590.25134792205426</v>
      </c>
      <c r="F144" s="99">
        <v>800.57787065118737</v>
      </c>
      <c r="G144" s="99">
        <v>302.01116385313406</v>
      </c>
      <c r="H144" s="99">
        <v>487.89348271577563</v>
      </c>
      <c r="I144" s="99">
        <v>167.75139278460418</v>
      </c>
      <c r="J144" s="99">
        <v>16.425260624634028</v>
      </c>
      <c r="K144" s="99">
        <v>447.99638642172499</v>
      </c>
      <c r="L144" s="99">
        <v>802.48336790018402</v>
      </c>
      <c r="M144" s="99">
        <v>301.33750071894588</v>
      </c>
      <c r="N144" s="99">
        <v>442.98904716603471</v>
      </c>
      <c r="O144" s="99">
        <f t="shared" si="8"/>
        <v>4546.8382777711877</v>
      </c>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row>
    <row r="145" spans="2:41" x14ac:dyDescent="0.2">
      <c r="B145" s="423" t="s">
        <v>119</v>
      </c>
      <c r="C145" s="145">
        <v>962.2251702341938</v>
      </c>
      <c r="D145" s="145">
        <v>153.23981978628458</v>
      </c>
      <c r="E145" s="145">
        <v>379.17169840683471</v>
      </c>
      <c r="F145" s="145">
        <v>1037.2294530778968</v>
      </c>
      <c r="G145" s="145">
        <v>742.46731685007694</v>
      </c>
      <c r="H145" s="145">
        <v>1558.527386773437</v>
      </c>
      <c r="I145" s="145">
        <v>727.25752579581774</v>
      </c>
      <c r="J145" s="145">
        <v>150.60674166400835</v>
      </c>
      <c r="K145" s="145">
        <v>374.66087306113843</v>
      </c>
      <c r="L145" s="145">
        <v>906.62943175607279</v>
      </c>
      <c r="M145" s="145">
        <v>520.73789455852807</v>
      </c>
      <c r="N145" s="145">
        <v>1553.1983912360417</v>
      </c>
      <c r="O145" s="145">
        <f>SUM(C145:N145)</f>
        <v>9065.9517032003296</v>
      </c>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row>
    <row r="146" spans="2:41" x14ac:dyDescent="0.2">
      <c r="C146" s="138"/>
      <c r="D146" s="138"/>
      <c r="E146" s="138"/>
      <c r="F146" s="138"/>
      <c r="G146" s="138"/>
      <c r="H146" s="138"/>
      <c r="I146" s="138"/>
      <c r="J146" s="138"/>
      <c r="K146" s="138"/>
      <c r="L146" s="138"/>
      <c r="M146" s="138"/>
      <c r="N146" s="138"/>
      <c r="O146" s="138"/>
    </row>
    <row r="147" spans="2:41" x14ac:dyDescent="0.2">
      <c r="C147" s="138"/>
      <c r="D147" s="138"/>
      <c r="E147" s="138"/>
      <c r="F147" s="138"/>
      <c r="G147" s="138"/>
      <c r="H147" s="138"/>
      <c r="I147" s="138"/>
      <c r="J147" s="138"/>
      <c r="K147" s="138"/>
      <c r="L147" s="138"/>
      <c r="M147" s="138"/>
      <c r="N147" s="138"/>
      <c r="O147" s="138"/>
    </row>
    <row r="148" spans="2:41" x14ac:dyDescent="0.2">
      <c r="C148" s="108"/>
      <c r="D148" s="108"/>
      <c r="E148" s="108"/>
      <c r="F148" s="108"/>
      <c r="G148" s="108"/>
      <c r="H148" s="108"/>
      <c r="I148" s="108"/>
      <c r="J148" s="108"/>
      <c r="K148" s="108"/>
      <c r="L148" s="108"/>
      <c r="M148" s="108"/>
      <c r="N148" s="108"/>
      <c r="O148" s="108"/>
    </row>
    <row r="149" spans="2:41" x14ac:dyDescent="0.2">
      <c r="C149" s="138"/>
      <c r="D149" s="138"/>
      <c r="E149" s="138"/>
      <c r="F149" s="138"/>
      <c r="G149" s="138"/>
      <c r="H149" s="138"/>
      <c r="I149" s="138"/>
      <c r="J149" s="138"/>
      <c r="K149" s="138"/>
      <c r="L149" s="138"/>
      <c r="M149" s="138"/>
      <c r="N149" s="138"/>
      <c r="O149" s="138"/>
    </row>
    <row r="150" spans="2:41" x14ac:dyDescent="0.2">
      <c r="C150" s="138"/>
      <c r="D150" s="138"/>
      <c r="E150" s="138"/>
      <c r="F150" s="138"/>
      <c r="G150" s="138"/>
      <c r="H150" s="138"/>
      <c r="I150" s="138"/>
      <c r="J150" s="138"/>
      <c r="K150" s="138"/>
      <c r="L150" s="138"/>
      <c r="M150" s="138"/>
      <c r="N150" s="138"/>
      <c r="O150" s="138"/>
    </row>
    <row r="151" spans="2:41" x14ac:dyDescent="0.2">
      <c r="C151" s="138"/>
      <c r="D151" s="138"/>
      <c r="E151" s="138"/>
      <c r="F151" s="138"/>
      <c r="G151" s="138"/>
      <c r="H151" s="138"/>
      <c r="I151" s="138"/>
      <c r="J151" s="138"/>
      <c r="K151" s="138"/>
      <c r="L151" s="138"/>
      <c r="M151" s="138"/>
      <c r="N151" s="138"/>
      <c r="O151" s="138"/>
    </row>
    <row r="152" spans="2:41" x14ac:dyDescent="0.2">
      <c r="C152" s="138"/>
      <c r="D152" s="138"/>
      <c r="E152" s="138"/>
      <c r="F152" s="138"/>
      <c r="G152" s="138"/>
      <c r="H152" s="138"/>
      <c r="I152" s="138"/>
      <c r="J152" s="138"/>
      <c r="K152" s="138"/>
      <c r="L152" s="138"/>
      <c r="M152" s="138"/>
      <c r="N152" s="138"/>
      <c r="O152" s="138"/>
    </row>
    <row r="153" spans="2:41" x14ac:dyDescent="0.2">
      <c r="C153" s="138"/>
      <c r="D153" s="138"/>
      <c r="E153" s="138"/>
      <c r="F153" s="138"/>
      <c r="G153" s="138"/>
      <c r="H153" s="138"/>
      <c r="I153" s="138"/>
      <c r="J153" s="138"/>
      <c r="K153" s="138"/>
      <c r="L153" s="138"/>
      <c r="M153" s="138"/>
      <c r="N153" s="138"/>
      <c r="O153" s="138"/>
    </row>
  </sheetData>
  <mergeCells count="2">
    <mergeCell ref="B6:O6"/>
    <mergeCell ref="B11:O11"/>
  </mergeCells>
  <hyperlinks>
    <hyperlink ref="A1" location="INDICE!A1" display="Indice"/>
  </hyperlinks>
  <printOptions horizontalCentered="1"/>
  <pageMargins left="0.39370078740157483" right="0.39370078740157483" top="0.19685039370078741" bottom="0.19685039370078741" header="0.15748031496062992" footer="0"/>
  <pageSetup paperSize="9" scale="19" orientation="portrait" r:id="rId1"/>
  <headerFooter scaleWithDoc="0">
    <oddFooter>&amp;R&amp;A</oddFooter>
  </headerFooter>
  <ignoredErrors>
    <ignoredError sqref="C18:N18"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83"/>
  <sheetViews>
    <sheetView showGridLines="0" showRuler="0" zoomScale="85" zoomScaleNormal="85" zoomScaleSheetLayoutView="80" workbookViewId="0">
      <selection activeCell="B1" sqref="B1"/>
    </sheetView>
  </sheetViews>
  <sheetFormatPr baseColWidth="10" defaultColWidth="11.42578125" defaultRowHeight="12.75" x14ac:dyDescent="0.2"/>
  <cols>
    <col min="1" max="1" width="6.85546875" style="3" customWidth="1"/>
    <col min="2" max="2" width="40" style="118" customWidth="1"/>
    <col min="3" max="12" width="17.140625" style="118" bestFit="1" customWidth="1"/>
    <col min="13" max="13" width="20.140625" style="118" bestFit="1" customWidth="1"/>
    <col min="14" max="16384" width="11.42578125" style="120"/>
  </cols>
  <sheetData>
    <row r="1" spans="1:24" ht="15" x14ac:dyDescent="0.25">
      <c r="A1" s="1003" t="s">
        <v>238</v>
      </c>
      <c r="B1" s="223"/>
      <c r="C1" s="119"/>
    </row>
    <row r="2" spans="1:24" ht="15" customHeight="1" x14ac:dyDescent="0.25">
      <c r="A2" s="223"/>
      <c r="B2" s="474" t="s">
        <v>874</v>
      </c>
      <c r="C2" s="121"/>
      <c r="D2" s="122"/>
      <c r="E2" s="122"/>
      <c r="F2" s="122"/>
      <c r="G2" s="122"/>
      <c r="H2" s="122"/>
      <c r="I2" s="122"/>
      <c r="J2" s="122"/>
      <c r="K2" s="122"/>
      <c r="L2" s="122"/>
      <c r="M2" s="122"/>
    </row>
    <row r="3" spans="1:24" ht="15" customHeight="1" x14ac:dyDescent="0.25">
      <c r="A3" s="223"/>
      <c r="B3" s="844" t="s">
        <v>695</v>
      </c>
      <c r="C3" s="121"/>
      <c r="D3" s="122"/>
      <c r="E3" s="122"/>
      <c r="F3" s="122"/>
      <c r="G3" s="122"/>
      <c r="H3" s="122"/>
      <c r="I3" s="122"/>
      <c r="J3" s="122"/>
      <c r="K3" s="122"/>
      <c r="L3" s="122"/>
      <c r="M3" s="122"/>
    </row>
    <row r="4" spans="1:24" ht="11.25" x14ac:dyDescent="0.2">
      <c r="A4" s="118"/>
      <c r="B4" s="123"/>
      <c r="C4" s="121"/>
      <c r="D4" s="122"/>
      <c r="E4" s="122"/>
      <c r="F4" s="122"/>
      <c r="G4" s="122"/>
      <c r="H4" s="122"/>
      <c r="I4" s="122"/>
      <c r="J4" s="122"/>
      <c r="K4" s="122"/>
      <c r="L4" s="122"/>
      <c r="M4" s="122"/>
    </row>
    <row r="5" spans="1:24" ht="11.25" x14ac:dyDescent="0.2">
      <c r="A5" s="118"/>
      <c r="B5" s="123"/>
      <c r="C5" s="121"/>
      <c r="D5" s="122"/>
      <c r="E5" s="122"/>
      <c r="F5" s="122"/>
      <c r="G5" s="122"/>
      <c r="H5" s="122"/>
      <c r="I5" s="122"/>
      <c r="J5" s="122"/>
      <c r="K5" s="122"/>
      <c r="L5" s="122"/>
      <c r="M5" s="122"/>
    </row>
    <row r="6" spans="1:24" ht="17.25" x14ac:dyDescent="0.2">
      <c r="A6" s="118"/>
      <c r="B6" s="1307" t="s">
        <v>618</v>
      </c>
      <c r="C6" s="1307"/>
      <c r="D6" s="1307"/>
      <c r="E6" s="1307"/>
      <c r="F6" s="1307"/>
      <c r="G6" s="1307"/>
      <c r="H6" s="1307"/>
      <c r="I6" s="1307"/>
      <c r="J6" s="1307"/>
      <c r="K6" s="1307"/>
      <c r="L6" s="1307"/>
      <c r="M6" s="1307"/>
    </row>
    <row r="7" spans="1:24" ht="17.25" x14ac:dyDescent="0.2">
      <c r="A7" s="118"/>
      <c r="B7" s="1307" t="s">
        <v>374</v>
      </c>
      <c r="C7" s="1307"/>
      <c r="D7" s="1307"/>
      <c r="E7" s="1307"/>
      <c r="F7" s="1307"/>
      <c r="G7" s="1307"/>
      <c r="H7" s="1307"/>
      <c r="I7" s="1307"/>
      <c r="J7" s="1307"/>
      <c r="K7" s="1307"/>
      <c r="L7" s="1307"/>
      <c r="M7" s="1307"/>
    </row>
    <row r="8" spans="1:24" ht="11.25" x14ac:dyDescent="0.2">
      <c r="A8" s="118"/>
      <c r="B8" s="124"/>
      <c r="C8" s="125"/>
      <c r="D8" s="126"/>
      <c r="E8" s="127"/>
      <c r="F8" s="126"/>
      <c r="G8" s="126"/>
      <c r="H8" s="126"/>
      <c r="I8" s="126"/>
      <c r="J8" s="126"/>
      <c r="K8" s="126"/>
      <c r="L8" s="126"/>
      <c r="M8" s="126"/>
    </row>
    <row r="9" spans="1:24" ht="13.5" customHeight="1" thickBot="1" x14ac:dyDescent="0.25">
      <c r="A9" s="118"/>
      <c r="B9" s="916" t="s">
        <v>907</v>
      </c>
      <c r="C9" s="125"/>
      <c r="D9" s="126"/>
      <c r="E9" s="127"/>
      <c r="F9" s="126"/>
      <c r="G9" s="126"/>
      <c r="H9" s="126"/>
      <c r="I9" s="126"/>
      <c r="J9" s="126"/>
      <c r="K9" s="126"/>
      <c r="L9" s="126"/>
      <c r="M9" s="126"/>
    </row>
    <row r="10" spans="1:24" ht="12" customHeight="1" thickTop="1" x14ac:dyDescent="0.2">
      <c r="A10" s="118"/>
      <c r="B10" s="1308" t="s">
        <v>328</v>
      </c>
      <c r="C10" s="1310">
        <v>2018</v>
      </c>
      <c r="D10" s="1310">
        <v>2019</v>
      </c>
      <c r="E10" s="1310">
        <v>2020</v>
      </c>
      <c r="F10" s="1310">
        <v>2021</v>
      </c>
      <c r="G10" s="1310">
        <v>2022</v>
      </c>
      <c r="H10" s="1310">
        <v>2023</v>
      </c>
      <c r="I10" s="1310">
        <v>2024</v>
      </c>
      <c r="J10" s="1310">
        <v>2025</v>
      </c>
      <c r="K10" s="1310">
        <v>2026</v>
      </c>
      <c r="L10" s="1310" t="s">
        <v>678</v>
      </c>
      <c r="M10" s="1310" t="s">
        <v>304</v>
      </c>
    </row>
    <row r="11" spans="1:24" ht="12" customHeight="1" thickBot="1" x14ac:dyDescent="0.25">
      <c r="A11" s="118"/>
      <c r="B11" s="1309"/>
      <c r="C11" s="1311"/>
      <c r="D11" s="1311"/>
      <c r="E11" s="1311"/>
      <c r="F11" s="1311"/>
      <c r="G11" s="1311"/>
      <c r="H11" s="1311"/>
      <c r="I11" s="1311"/>
      <c r="J11" s="1311"/>
      <c r="K11" s="1311"/>
      <c r="L11" s="1311"/>
      <c r="M11" s="1311"/>
    </row>
    <row r="12" spans="1:24" s="132" customFormat="1" ht="9.75" customHeight="1" thickTop="1" thickBot="1" x14ac:dyDescent="0.3">
      <c r="A12" s="128"/>
      <c r="B12" s="129"/>
      <c r="C12" s="131"/>
      <c r="D12" s="131"/>
      <c r="E12" s="131"/>
      <c r="F12" s="131"/>
      <c r="G12" s="131"/>
      <c r="H12" s="131"/>
      <c r="I12" s="131"/>
      <c r="J12" s="131"/>
      <c r="K12" s="131"/>
      <c r="L12" s="131"/>
      <c r="M12" s="130"/>
    </row>
    <row r="13" spans="1:24" s="132" customFormat="1" ht="15.75" thickTop="1" x14ac:dyDescent="0.2">
      <c r="A13" s="128"/>
      <c r="B13" s="699" t="s">
        <v>257</v>
      </c>
      <c r="C13" s="706">
        <f t="shared" ref="C13:M13" si="0">+C15+C16</f>
        <v>19650476.215537962</v>
      </c>
      <c r="D13" s="706">
        <f t="shared" si="0"/>
        <v>34319056.258553892</v>
      </c>
      <c r="E13" s="706">
        <f t="shared" si="0"/>
        <v>30070916.449653</v>
      </c>
      <c r="F13" s="706">
        <f t="shared" si="0"/>
        <v>31597677.870354511</v>
      </c>
      <c r="G13" s="706">
        <f t="shared" si="0"/>
        <v>28547509.131896779</v>
      </c>
      <c r="H13" s="706">
        <f t="shared" si="0"/>
        <v>25462169.105897419</v>
      </c>
      <c r="I13" s="706">
        <f t="shared" si="0"/>
        <v>21589571.024549168</v>
      </c>
      <c r="J13" s="706">
        <f t="shared" si="0"/>
        <v>25150389.229446959</v>
      </c>
      <c r="K13" s="706">
        <f t="shared" si="0"/>
        <v>17871012.025007162</v>
      </c>
      <c r="L13" s="706">
        <f t="shared" si="0"/>
        <v>114461014.36878991</v>
      </c>
      <c r="M13" s="993">
        <f t="shared" si="0"/>
        <v>348719791.67968678</v>
      </c>
    </row>
    <row r="14" spans="1:24" s="132" customFormat="1" ht="15" x14ac:dyDescent="0.2">
      <c r="A14" s="128"/>
      <c r="B14" s="686" t="s">
        <v>397</v>
      </c>
      <c r="C14" s="707">
        <f>+C13/$M$70</f>
        <v>4.3395683991948174E-2</v>
      </c>
      <c r="D14" s="707">
        <f t="shared" ref="D14:M14" si="1">+D13/$M$70</f>
        <v>7.5789456904890806E-2</v>
      </c>
      <c r="E14" s="707">
        <f t="shared" si="1"/>
        <v>6.6407957409478635E-2</v>
      </c>
      <c r="F14" s="707">
        <f t="shared" si="1"/>
        <v>6.9779624101783608E-2</v>
      </c>
      <c r="G14" s="707">
        <f t="shared" si="1"/>
        <v>6.3043697845117708E-2</v>
      </c>
      <c r="H14" s="707">
        <f t="shared" si="1"/>
        <v>5.6230100082529752E-2</v>
      </c>
      <c r="I14" s="707">
        <f t="shared" si="1"/>
        <v>4.767793876477347E-2</v>
      </c>
      <c r="J14" s="707">
        <f t="shared" si="1"/>
        <v>5.5541572189104223E-2</v>
      </c>
      <c r="K14" s="707">
        <f t="shared" si="1"/>
        <v>3.9465954002697208E-2</v>
      </c>
      <c r="L14" s="707">
        <f t="shared" si="1"/>
        <v>0.2527732129472906</v>
      </c>
      <c r="M14" s="707">
        <f t="shared" si="1"/>
        <v>0.77010519823961421</v>
      </c>
    </row>
    <row r="15" spans="1:24" s="132" customFormat="1" ht="15" x14ac:dyDescent="0.2">
      <c r="A15" s="128"/>
      <c r="B15" s="700" t="s">
        <v>300</v>
      </c>
      <c r="C15" s="718">
        <v>12277612.774365349</v>
      </c>
      <c r="D15" s="718">
        <v>21610352.542347897</v>
      </c>
      <c r="E15" s="718">
        <v>18671857.840526499</v>
      </c>
      <c r="F15" s="718">
        <v>22432531.213356301</v>
      </c>
      <c r="G15" s="708">
        <v>20512578.700460985</v>
      </c>
      <c r="H15" s="708">
        <v>18466614.34574049</v>
      </c>
      <c r="I15" s="708">
        <v>15319668.562591631</v>
      </c>
      <c r="J15" s="708">
        <v>19245417.1106648</v>
      </c>
      <c r="K15" s="708">
        <v>12834602.465543158</v>
      </c>
      <c r="L15" s="709">
        <v>69325494.684483305</v>
      </c>
      <c r="M15" s="708">
        <f>SUM(C15:L15)</f>
        <v>230696730.24008042</v>
      </c>
    </row>
    <row r="16" spans="1:24" ht="15" x14ac:dyDescent="0.2">
      <c r="A16" s="128"/>
      <c r="B16" s="700" t="s">
        <v>334</v>
      </c>
      <c r="C16" s="718">
        <v>7372863.4411726128</v>
      </c>
      <c r="D16" s="718">
        <v>12708703.716205999</v>
      </c>
      <c r="E16" s="718">
        <v>11399058.609126501</v>
      </c>
      <c r="F16" s="718">
        <v>9165146.6569982078</v>
      </c>
      <c r="G16" s="708">
        <v>8034930.4314357936</v>
      </c>
      <c r="H16" s="708">
        <v>6995554.7601569295</v>
      </c>
      <c r="I16" s="708">
        <v>6269902.4619575376</v>
      </c>
      <c r="J16" s="708">
        <v>5904972.118782158</v>
      </c>
      <c r="K16" s="708">
        <v>5036409.559464003</v>
      </c>
      <c r="L16" s="709">
        <v>45135519.684306599</v>
      </c>
      <c r="M16" s="708">
        <f>SUM(C16:L16)</f>
        <v>118023061.43960634</v>
      </c>
      <c r="N16" s="132"/>
      <c r="O16" s="132"/>
      <c r="P16" s="132"/>
      <c r="Q16" s="132"/>
      <c r="R16" s="132"/>
      <c r="S16" s="132"/>
      <c r="T16" s="132"/>
      <c r="U16" s="132"/>
      <c r="V16" s="132"/>
      <c r="W16" s="132"/>
      <c r="X16" s="132"/>
    </row>
    <row r="17" spans="1:24" ht="9.75" customHeight="1" x14ac:dyDescent="0.2">
      <c r="A17" s="118"/>
      <c r="B17" s="676"/>
      <c r="C17" s="710"/>
      <c r="D17" s="710"/>
      <c r="E17" s="710"/>
      <c r="F17" s="710"/>
      <c r="G17" s="710"/>
      <c r="H17" s="710"/>
      <c r="I17" s="710"/>
      <c r="J17" s="710"/>
      <c r="K17" s="710"/>
      <c r="L17" s="711"/>
      <c r="M17" s="710"/>
      <c r="N17" s="132"/>
      <c r="O17" s="132"/>
      <c r="P17" s="132"/>
      <c r="Q17" s="132"/>
      <c r="R17" s="132"/>
      <c r="S17" s="132"/>
      <c r="T17" s="132"/>
      <c r="U17" s="132"/>
      <c r="V17" s="132"/>
      <c r="W17" s="132"/>
      <c r="X17" s="132"/>
    </row>
    <row r="18" spans="1:24" ht="15" x14ac:dyDescent="0.2">
      <c r="A18" s="118"/>
      <c r="B18" s="686" t="s">
        <v>258</v>
      </c>
      <c r="C18" s="713">
        <f t="shared" ref="C18:I18" si="2">+C20+C21</f>
        <v>20209454.366882764</v>
      </c>
      <c r="D18" s="713">
        <f t="shared" si="2"/>
        <v>4112065.7289999998</v>
      </c>
      <c r="E18" s="713">
        <f t="shared" si="2"/>
        <v>0</v>
      </c>
      <c r="F18" s="713">
        <f t="shared" si="2"/>
        <v>0</v>
      </c>
      <c r="G18" s="713">
        <f t="shared" si="2"/>
        <v>0</v>
      </c>
      <c r="H18" s="713">
        <f t="shared" si="2"/>
        <v>0</v>
      </c>
      <c r="I18" s="713">
        <f t="shared" si="2"/>
        <v>0</v>
      </c>
      <c r="J18" s="713">
        <f t="shared" ref="J18:L18" si="3">+J20+J21</f>
        <v>0</v>
      </c>
      <c r="K18" s="713">
        <f t="shared" si="3"/>
        <v>0</v>
      </c>
      <c r="L18" s="714">
        <f t="shared" si="3"/>
        <v>0</v>
      </c>
      <c r="M18" s="713">
        <f>+M20+M21</f>
        <v>24321520.095882762</v>
      </c>
      <c r="N18" s="132"/>
      <c r="O18" s="132"/>
      <c r="P18" s="132"/>
      <c r="Q18" s="132"/>
      <c r="R18" s="132"/>
      <c r="S18" s="132"/>
      <c r="T18" s="132"/>
      <c r="U18" s="132"/>
      <c r="V18" s="132"/>
      <c r="W18" s="132"/>
      <c r="X18" s="132"/>
    </row>
    <row r="19" spans="1:24" ht="15" x14ac:dyDescent="0.2">
      <c r="A19" s="118"/>
      <c r="B19" s="686" t="s">
        <v>397</v>
      </c>
      <c r="C19" s="707">
        <f>+C18/$M$70</f>
        <v>4.463011917550784E-2</v>
      </c>
      <c r="D19" s="707">
        <f t="shared" ref="D19:M19" si="4">+D18/$M$70</f>
        <v>9.0809964589409712E-3</v>
      </c>
      <c r="E19" s="707">
        <f t="shared" si="4"/>
        <v>0</v>
      </c>
      <c r="F19" s="707">
        <f t="shared" si="4"/>
        <v>0</v>
      </c>
      <c r="G19" s="707">
        <f t="shared" si="4"/>
        <v>0</v>
      </c>
      <c r="H19" s="707">
        <f t="shared" si="4"/>
        <v>0</v>
      </c>
      <c r="I19" s="707">
        <f t="shared" si="4"/>
        <v>0</v>
      </c>
      <c r="J19" s="707">
        <f t="shared" si="4"/>
        <v>0</v>
      </c>
      <c r="K19" s="707">
        <f t="shared" si="4"/>
        <v>0</v>
      </c>
      <c r="L19" s="707">
        <f t="shared" si="4"/>
        <v>0</v>
      </c>
      <c r="M19" s="707">
        <f t="shared" si="4"/>
        <v>5.371111563444881E-2</v>
      </c>
      <c r="N19" s="132"/>
      <c r="O19" s="132"/>
      <c r="P19" s="132"/>
      <c r="Q19" s="132"/>
      <c r="R19" s="132"/>
      <c r="S19" s="132"/>
      <c r="T19" s="132"/>
      <c r="U19" s="132"/>
      <c r="V19" s="132"/>
      <c r="W19" s="132"/>
      <c r="X19" s="132"/>
    </row>
    <row r="20" spans="1:24" ht="15" x14ac:dyDescent="0.2">
      <c r="A20" s="118"/>
      <c r="B20" s="701" t="s">
        <v>300</v>
      </c>
      <c r="C20" s="997">
        <v>19682188.464799728</v>
      </c>
      <c r="D20" s="997">
        <v>4112065.7289999998</v>
      </c>
      <c r="E20" s="997">
        <v>0</v>
      </c>
      <c r="F20" s="997">
        <v>0</v>
      </c>
      <c r="G20" s="997">
        <v>0</v>
      </c>
      <c r="H20" s="997">
        <v>0</v>
      </c>
      <c r="I20" s="997">
        <v>0</v>
      </c>
      <c r="J20" s="997">
        <v>0</v>
      </c>
      <c r="K20" s="997">
        <v>0</v>
      </c>
      <c r="L20" s="998">
        <v>0</v>
      </c>
      <c r="M20" s="718">
        <f>SUM(C20:L20)</f>
        <v>23794254.193799727</v>
      </c>
      <c r="N20" s="132"/>
      <c r="O20" s="132"/>
      <c r="P20" s="132"/>
      <c r="Q20" s="132"/>
      <c r="R20" s="132"/>
      <c r="S20" s="132"/>
      <c r="T20" s="132"/>
      <c r="U20" s="132"/>
      <c r="V20" s="132"/>
      <c r="W20" s="132"/>
      <c r="X20" s="132"/>
    </row>
    <row r="21" spans="1:24" ht="15" x14ac:dyDescent="0.2">
      <c r="A21" s="118"/>
      <c r="B21" s="701" t="s">
        <v>334</v>
      </c>
      <c r="C21" s="997">
        <v>527265.9020830373</v>
      </c>
      <c r="D21" s="997">
        <v>0</v>
      </c>
      <c r="E21" s="997">
        <v>0</v>
      </c>
      <c r="F21" s="997">
        <v>0</v>
      </c>
      <c r="G21" s="997">
        <v>0</v>
      </c>
      <c r="H21" s="997">
        <v>0</v>
      </c>
      <c r="I21" s="997">
        <v>0</v>
      </c>
      <c r="J21" s="997">
        <v>0</v>
      </c>
      <c r="K21" s="997">
        <v>0</v>
      </c>
      <c r="L21" s="998">
        <v>0</v>
      </c>
      <c r="M21" s="718">
        <f>SUM(C21:L21)</f>
        <v>527265.9020830373</v>
      </c>
      <c r="N21" s="132"/>
      <c r="O21" s="132"/>
      <c r="P21" s="132"/>
      <c r="Q21" s="132"/>
      <c r="R21" s="132"/>
      <c r="S21" s="132"/>
      <c r="T21" s="132"/>
      <c r="U21" s="132"/>
      <c r="V21" s="132"/>
      <c r="W21" s="132"/>
      <c r="X21" s="132"/>
    </row>
    <row r="22" spans="1:24" ht="9.75" customHeight="1" x14ac:dyDescent="0.2">
      <c r="A22" s="118"/>
      <c r="B22" s="676"/>
      <c r="C22" s="719"/>
      <c r="D22" s="719"/>
      <c r="E22" s="719"/>
      <c r="F22" s="719"/>
      <c r="G22" s="719"/>
      <c r="H22" s="719"/>
      <c r="I22" s="719"/>
      <c r="J22" s="719"/>
      <c r="K22" s="719"/>
      <c r="L22" s="720"/>
      <c r="M22" s="719"/>
      <c r="N22" s="132"/>
      <c r="O22" s="132"/>
      <c r="P22" s="132"/>
      <c r="Q22" s="132"/>
      <c r="R22" s="132"/>
      <c r="S22" s="132"/>
      <c r="T22" s="132"/>
      <c r="U22" s="132"/>
      <c r="V22" s="132"/>
      <c r="W22" s="132"/>
      <c r="X22" s="132"/>
    </row>
    <row r="23" spans="1:24" ht="15" x14ac:dyDescent="0.2">
      <c r="A23" s="118"/>
      <c r="B23" s="686" t="s">
        <v>698</v>
      </c>
      <c r="C23" s="713">
        <f t="shared" ref="C23:M23" si="5">+C25+C26</f>
        <v>0</v>
      </c>
      <c r="D23" s="713">
        <f t="shared" si="5"/>
        <v>46590.25</v>
      </c>
      <c r="E23" s="713">
        <f t="shared" si="5"/>
        <v>208169.25</v>
      </c>
      <c r="F23" s="713">
        <f t="shared" si="5"/>
        <v>219302.45</v>
      </c>
      <c r="G23" s="713">
        <f t="shared" si="5"/>
        <v>219302.45</v>
      </c>
      <c r="H23" s="713">
        <f t="shared" si="5"/>
        <v>224927.45</v>
      </c>
      <c r="I23" s="713">
        <f t="shared" si="5"/>
        <v>224927.45</v>
      </c>
      <c r="J23" s="713">
        <f t="shared" si="5"/>
        <v>224927.45</v>
      </c>
      <c r="K23" s="713">
        <f t="shared" si="5"/>
        <v>224927.45</v>
      </c>
      <c r="L23" s="714">
        <f t="shared" si="5"/>
        <v>2905474.8000000007</v>
      </c>
      <c r="M23" s="713">
        <f t="shared" si="5"/>
        <v>4498549.0000000009</v>
      </c>
      <c r="N23" s="132"/>
      <c r="O23" s="132"/>
      <c r="P23" s="132"/>
      <c r="Q23" s="132"/>
      <c r="R23" s="132"/>
      <c r="S23" s="132"/>
      <c r="T23" s="132"/>
      <c r="U23" s="132"/>
      <c r="V23" s="132"/>
      <c r="W23" s="132"/>
      <c r="X23" s="132"/>
    </row>
    <row r="24" spans="1:24" ht="15" x14ac:dyDescent="0.2">
      <c r="A24" s="118"/>
      <c r="B24" s="686" t="s">
        <v>397</v>
      </c>
      <c r="C24" s="707">
        <f>+C23/$M$70</f>
        <v>0</v>
      </c>
      <c r="D24" s="707">
        <f t="shared" ref="D24:M24" si="6">+D23/$M$70</f>
        <v>1.0288889408731885E-4</v>
      </c>
      <c r="E24" s="707">
        <f t="shared" si="6"/>
        <v>4.5971644100399974E-4</v>
      </c>
      <c r="F24" s="707">
        <f t="shared" si="6"/>
        <v>4.8430275757566316E-4</v>
      </c>
      <c r="G24" s="707">
        <f t="shared" si="6"/>
        <v>4.8430275757566316E-4</v>
      </c>
      <c r="H24" s="707">
        <f t="shared" si="6"/>
        <v>4.9672488515044907E-4</v>
      </c>
      <c r="I24" s="707">
        <f t="shared" si="6"/>
        <v>4.9672488515044907E-4</v>
      </c>
      <c r="J24" s="707">
        <f t="shared" si="6"/>
        <v>4.9672488515044907E-4</v>
      </c>
      <c r="K24" s="707">
        <f t="shared" si="6"/>
        <v>4.9672488515044907E-4</v>
      </c>
      <c r="L24" s="707">
        <f t="shared" si="6"/>
        <v>6.4163873121645407E-3</v>
      </c>
      <c r="M24" s="707">
        <f t="shared" si="6"/>
        <v>9.9344977030089814E-3</v>
      </c>
      <c r="N24" s="132"/>
      <c r="O24" s="132"/>
      <c r="P24" s="132"/>
      <c r="Q24" s="132"/>
      <c r="R24" s="132"/>
      <c r="S24" s="132"/>
      <c r="T24" s="132"/>
      <c r="U24" s="132"/>
      <c r="V24" s="132"/>
      <c r="W24" s="132"/>
      <c r="X24" s="132"/>
    </row>
    <row r="25" spans="1:24" ht="15" x14ac:dyDescent="0.2">
      <c r="A25" s="118"/>
      <c r="B25" s="701" t="s">
        <v>300</v>
      </c>
      <c r="C25" s="716">
        <v>0</v>
      </c>
      <c r="D25" s="716">
        <v>46590.25</v>
      </c>
      <c r="E25" s="716">
        <v>208169.25</v>
      </c>
      <c r="F25" s="716">
        <v>219302.45</v>
      </c>
      <c r="G25" s="716">
        <v>219302.45</v>
      </c>
      <c r="H25" s="716">
        <v>224927.45</v>
      </c>
      <c r="I25" s="716">
        <v>224927.45</v>
      </c>
      <c r="J25" s="716">
        <v>224927.45</v>
      </c>
      <c r="K25" s="716">
        <v>224927.45</v>
      </c>
      <c r="L25" s="717">
        <v>2905474.8000000007</v>
      </c>
      <c r="M25" s="718">
        <f>SUM(C25:L25)</f>
        <v>4498549.0000000009</v>
      </c>
      <c r="N25" s="132"/>
      <c r="O25" s="132"/>
      <c r="P25" s="132"/>
      <c r="Q25" s="132"/>
      <c r="R25" s="132"/>
      <c r="S25" s="132"/>
      <c r="T25" s="132"/>
      <c r="U25" s="132"/>
      <c r="V25" s="132"/>
      <c r="W25" s="132"/>
      <c r="X25" s="132"/>
    </row>
    <row r="26" spans="1:24" ht="15" x14ac:dyDescent="0.2">
      <c r="A26" s="118"/>
      <c r="B26" s="701" t="s">
        <v>334</v>
      </c>
      <c r="C26" s="716">
        <v>0</v>
      </c>
      <c r="D26" s="716">
        <v>0</v>
      </c>
      <c r="E26" s="716">
        <v>0</v>
      </c>
      <c r="F26" s="716">
        <v>0</v>
      </c>
      <c r="G26" s="716">
        <v>0</v>
      </c>
      <c r="H26" s="716">
        <v>0</v>
      </c>
      <c r="I26" s="716">
        <v>0</v>
      </c>
      <c r="J26" s="716">
        <v>0</v>
      </c>
      <c r="K26" s="716">
        <v>0</v>
      </c>
      <c r="L26" s="717">
        <v>0</v>
      </c>
      <c r="M26" s="718">
        <f>SUM(C26:L26)</f>
        <v>0</v>
      </c>
      <c r="N26" s="132"/>
      <c r="O26" s="132"/>
      <c r="P26" s="132"/>
      <c r="Q26" s="132"/>
      <c r="R26" s="132"/>
      <c r="S26" s="132"/>
      <c r="T26" s="132"/>
      <c r="U26" s="132"/>
      <c r="V26" s="132"/>
      <c r="W26" s="132"/>
      <c r="X26" s="132"/>
    </row>
    <row r="27" spans="1:24" ht="9.75" customHeight="1" x14ac:dyDescent="0.2">
      <c r="A27" s="118"/>
      <c r="B27" s="676"/>
      <c r="C27" s="719"/>
      <c r="D27" s="719"/>
      <c r="E27" s="719"/>
      <c r="F27" s="719"/>
      <c r="G27" s="719"/>
      <c r="H27" s="719"/>
      <c r="I27" s="719"/>
      <c r="J27" s="719"/>
      <c r="K27" s="719"/>
      <c r="L27" s="720"/>
      <c r="M27" s="719"/>
      <c r="N27" s="132"/>
      <c r="O27" s="132"/>
      <c r="P27" s="132"/>
      <c r="Q27" s="132"/>
      <c r="R27" s="132"/>
      <c r="S27" s="132"/>
      <c r="T27" s="132"/>
      <c r="U27" s="132"/>
      <c r="V27" s="132"/>
      <c r="W27" s="132"/>
      <c r="X27" s="132"/>
    </row>
    <row r="28" spans="1:24" ht="15" x14ac:dyDescent="0.2">
      <c r="A28" s="118"/>
      <c r="B28" s="686" t="s">
        <v>677</v>
      </c>
      <c r="C28" s="713">
        <f t="shared" ref="C28:M28" si="7">+C30+C31</f>
        <v>3354656.8745787428</v>
      </c>
      <c r="D28" s="713">
        <f t="shared" si="7"/>
        <v>7608257.7020604257</v>
      </c>
      <c r="E28" s="713">
        <f t="shared" si="7"/>
        <v>3483896.1345036919</v>
      </c>
      <c r="F28" s="713">
        <f t="shared" si="7"/>
        <v>7103450.2311186977</v>
      </c>
      <c r="G28" s="713">
        <f t="shared" si="7"/>
        <v>10357351.440632237</v>
      </c>
      <c r="H28" s="713">
        <f t="shared" si="7"/>
        <v>6168160.5830851868</v>
      </c>
      <c r="I28" s="713">
        <f t="shared" si="7"/>
        <v>2094431.3910451252</v>
      </c>
      <c r="J28" s="713">
        <f t="shared" si="7"/>
        <v>1939180.8171451525</v>
      </c>
      <c r="K28" s="713">
        <f t="shared" si="7"/>
        <v>1777805.3984454521</v>
      </c>
      <c r="L28" s="714">
        <f t="shared" si="7"/>
        <v>12610213.263950145</v>
      </c>
      <c r="M28" s="713">
        <f t="shared" si="7"/>
        <v>56497403.836564854</v>
      </c>
      <c r="N28" s="132"/>
      <c r="O28" s="132"/>
      <c r="P28" s="132"/>
      <c r="Q28" s="132"/>
      <c r="R28" s="132"/>
      <c r="S28" s="132"/>
      <c r="T28" s="132"/>
      <c r="U28" s="132"/>
      <c r="V28" s="132"/>
      <c r="W28" s="132"/>
      <c r="X28" s="132"/>
    </row>
    <row r="29" spans="1:24" ht="15" x14ac:dyDescent="0.2">
      <c r="A29" s="118"/>
      <c r="B29" s="686" t="s">
        <v>397</v>
      </c>
      <c r="C29" s="707">
        <f>+C28/$M$70</f>
        <v>7.4083512294488302E-3</v>
      </c>
      <c r="D29" s="707">
        <f t="shared" ref="D29:M29" si="8">+D28/$M$70</f>
        <v>1.6801910719438574E-2</v>
      </c>
      <c r="E29" s="707">
        <f t="shared" si="8"/>
        <v>7.6937603982414754E-3</v>
      </c>
      <c r="F29" s="707">
        <f t="shared" si="8"/>
        <v>1.5687104887484232E-2</v>
      </c>
      <c r="G29" s="707">
        <f t="shared" si="8"/>
        <v>2.2872949499097978E-2</v>
      </c>
      <c r="H29" s="707">
        <f t="shared" si="8"/>
        <v>1.3621631584862211E-2</v>
      </c>
      <c r="I29" s="707">
        <f t="shared" si="8"/>
        <v>4.6252966997686806E-3</v>
      </c>
      <c r="J29" s="707">
        <f t="shared" si="8"/>
        <v>4.2824447113163806E-3</v>
      </c>
      <c r="K29" s="707">
        <f t="shared" si="8"/>
        <v>3.9260667489124396E-3</v>
      </c>
      <c r="L29" s="707">
        <f t="shared" si="8"/>
        <v>2.78481205173415E-2</v>
      </c>
      <c r="M29" s="707">
        <f t="shared" si="8"/>
        <v>0.1247676369959123</v>
      </c>
      <c r="N29" s="132"/>
      <c r="O29" s="132"/>
      <c r="P29" s="132"/>
      <c r="Q29" s="132"/>
      <c r="R29" s="132"/>
      <c r="S29" s="132"/>
      <c r="T29" s="132"/>
      <c r="U29" s="132"/>
      <c r="V29" s="132"/>
      <c r="W29" s="132"/>
      <c r="X29" s="132"/>
    </row>
    <row r="30" spans="1:24" ht="15" x14ac:dyDescent="0.2">
      <c r="A30" s="118"/>
      <c r="B30" s="701" t="s">
        <v>300</v>
      </c>
      <c r="C30" s="715">
        <f t="shared" ref="C30:L30" si="9">+C35+C40+C45+C50+C55+C60</f>
        <v>2661550.8610918652</v>
      </c>
      <c r="D30" s="715">
        <f t="shared" si="9"/>
        <v>5990948.1357892696</v>
      </c>
      <c r="E30" s="715">
        <f t="shared" si="9"/>
        <v>2184809.5155431367</v>
      </c>
      <c r="F30" s="715">
        <f t="shared" si="9"/>
        <v>5849760.710640288</v>
      </c>
      <c r="G30" s="715">
        <f t="shared" si="9"/>
        <v>9312479.1831844226</v>
      </c>
      <c r="H30" s="715">
        <f t="shared" si="9"/>
        <v>5477758.5509961136</v>
      </c>
      <c r="I30" s="715">
        <f t="shared" si="9"/>
        <v>1546180.7954126741</v>
      </c>
      <c r="J30" s="715">
        <f t="shared" si="9"/>
        <v>1453450.9807295485</v>
      </c>
      <c r="K30" s="715">
        <f t="shared" si="9"/>
        <v>1349754.065588892</v>
      </c>
      <c r="L30" s="715">
        <f t="shared" si="9"/>
        <v>10633539.110658163</v>
      </c>
      <c r="M30" s="716">
        <f>SUM(C30:L30)</f>
        <v>46460231.909634374</v>
      </c>
      <c r="N30" s="132"/>
      <c r="O30" s="132"/>
      <c r="P30" s="132"/>
      <c r="Q30" s="132"/>
      <c r="R30" s="132"/>
      <c r="S30" s="132"/>
      <c r="T30" s="132"/>
      <c r="U30" s="132"/>
      <c r="V30" s="132"/>
      <c r="W30" s="132"/>
      <c r="X30" s="132"/>
    </row>
    <row r="31" spans="1:24" ht="15" x14ac:dyDescent="0.2">
      <c r="A31" s="118"/>
      <c r="B31" s="701" t="s">
        <v>334</v>
      </c>
      <c r="C31" s="715">
        <f t="shared" ref="C31:L31" si="10">+C36+C41+C46+C51+C56+C61</f>
        <v>693106.01348687743</v>
      </c>
      <c r="D31" s="715">
        <f t="shared" si="10"/>
        <v>1617309.5662711561</v>
      </c>
      <c r="E31" s="715">
        <f t="shared" si="10"/>
        <v>1299086.6189605552</v>
      </c>
      <c r="F31" s="715">
        <f t="shared" si="10"/>
        <v>1253689.5204784095</v>
      </c>
      <c r="G31" s="715">
        <f t="shared" si="10"/>
        <v>1044872.2574478147</v>
      </c>
      <c r="H31" s="715">
        <f t="shared" si="10"/>
        <v>690402.03208907356</v>
      </c>
      <c r="I31" s="715">
        <f t="shared" si="10"/>
        <v>548250.595632451</v>
      </c>
      <c r="J31" s="715">
        <f t="shared" si="10"/>
        <v>485729.83641560411</v>
      </c>
      <c r="K31" s="715">
        <f t="shared" si="10"/>
        <v>428051.33285656024</v>
      </c>
      <c r="L31" s="715">
        <f t="shared" si="10"/>
        <v>1976674.1532919814</v>
      </c>
      <c r="M31" s="716">
        <f>SUM(C31:L31)</f>
        <v>10037171.926930482</v>
      </c>
      <c r="N31" s="132"/>
      <c r="O31" s="132"/>
      <c r="P31" s="132"/>
      <c r="Q31" s="132"/>
      <c r="R31" s="132"/>
      <c r="S31" s="132"/>
      <c r="T31" s="132"/>
      <c r="U31" s="132"/>
      <c r="V31" s="132"/>
      <c r="W31" s="132"/>
      <c r="X31" s="132"/>
    </row>
    <row r="32" spans="1:24" ht="9.75" customHeight="1" x14ac:dyDescent="0.2">
      <c r="A32" s="118"/>
      <c r="B32" s="680"/>
      <c r="C32" s="721"/>
      <c r="D32" s="721"/>
      <c r="E32" s="721"/>
      <c r="F32" s="721"/>
      <c r="G32" s="721"/>
      <c r="H32" s="721"/>
      <c r="I32" s="721"/>
      <c r="J32" s="721"/>
      <c r="K32" s="721"/>
      <c r="L32" s="722"/>
      <c r="M32" s="721"/>
      <c r="N32" s="132"/>
      <c r="O32" s="132"/>
      <c r="P32" s="132"/>
      <c r="Q32" s="132"/>
      <c r="R32" s="132"/>
      <c r="S32" s="132"/>
      <c r="T32" s="132"/>
      <c r="U32" s="132"/>
      <c r="V32" s="132"/>
      <c r="W32" s="132"/>
      <c r="X32" s="132"/>
    </row>
    <row r="33" spans="1:24" ht="6.75" customHeight="1" x14ac:dyDescent="0.2">
      <c r="A33" s="118"/>
      <c r="B33" s="702"/>
      <c r="C33" s="723"/>
      <c r="D33" s="723"/>
      <c r="E33" s="723"/>
      <c r="F33" s="723"/>
      <c r="G33" s="723"/>
      <c r="H33" s="723"/>
      <c r="I33" s="723"/>
      <c r="J33" s="723"/>
      <c r="K33" s="723"/>
      <c r="L33" s="724"/>
      <c r="M33" s="723"/>
      <c r="N33" s="132"/>
      <c r="O33" s="132"/>
      <c r="P33" s="132"/>
      <c r="Q33" s="132"/>
      <c r="R33" s="132"/>
      <c r="S33" s="132"/>
      <c r="T33" s="132"/>
      <c r="U33" s="132"/>
      <c r="V33" s="132"/>
      <c r="W33" s="132"/>
      <c r="X33" s="132"/>
    </row>
    <row r="34" spans="1:24" ht="15" x14ac:dyDescent="0.2">
      <c r="A34" s="118"/>
      <c r="B34" s="676" t="s">
        <v>174</v>
      </c>
      <c r="C34" s="725">
        <f t="shared" ref="C34:M34" si="11">+C35+C36</f>
        <v>1463587.3544031284</v>
      </c>
      <c r="D34" s="725">
        <f t="shared" si="11"/>
        <v>2874628.2218155339</v>
      </c>
      <c r="E34" s="725">
        <f t="shared" si="11"/>
        <v>2747982.2640980864</v>
      </c>
      <c r="F34" s="725">
        <f t="shared" si="11"/>
        <v>6371230.5662137493</v>
      </c>
      <c r="G34" s="725">
        <f t="shared" si="11"/>
        <v>9723933.0002438705</v>
      </c>
      <c r="H34" s="725">
        <f t="shared" si="11"/>
        <v>5553657.4225607524</v>
      </c>
      <c r="I34" s="725">
        <f t="shared" si="11"/>
        <v>1680707.3420330184</v>
      </c>
      <c r="J34" s="725">
        <f t="shared" si="11"/>
        <v>1542814.2770774593</v>
      </c>
      <c r="K34" s="725">
        <f t="shared" si="11"/>
        <v>1406519.592561624</v>
      </c>
      <c r="L34" s="726">
        <f t="shared" si="11"/>
        <v>10387840.181650061</v>
      </c>
      <c r="M34" s="725">
        <f t="shared" si="11"/>
        <v>43752900.222657278</v>
      </c>
      <c r="N34" s="132"/>
      <c r="O34" s="132"/>
      <c r="P34" s="132"/>
      <c r="Q34" s="132"/>
      <c r="R34" s="132"/>
      <c r="S34" s="132"/>
      <c r="T34" s="132"/>
      <c r="U34" s="132"/>
      <c r="V34" s="132"/>
      <c r="W34" s="132"/>
      <c r="X34" s="132"/>
    </row>
    <row r="35" spans="1:24" ht="15" x14ac:dyDescent="0.2">
      <c r="A35" s="118"/>
      <c r="B35" s="676" t="s">
        <v>300</v>
      </c>
      <c r="C35" s="725">
        <v>934647.88299542572</v>
      </c>
      <c r="D35" s="725">
        <v>1753832.8445010795</v>
      </c>
      <c r="E35" s="725">
        <v>1686803.3760398983</v>
      </c>
      <c r="F35" s="725">
        <v>5323090.1446376387</v>
      </c>
      <c r="G35" s="725">
        <v>8852028.0271715261</v>
      </c>
      <c r="H35" s="725">
        <v>5012383.4320544507</v>
      </c>
      <c r="I35" s="725">
        <v>1264559.1039975747</v>
      </c>
      <c r="J35" s="725">
        <v>1173031.5391772841</v>
      </c>
      <c r="K35" s="725">
        <v>1078614.565350173</v>
      </c>
      <c r="L35" s="726">
        <v>8686398.6834650468</v>
      </c>
      <c r="M35" s="725">
        <f>SUM(C35:L35)</f>
        <v>35765389.599390097</v>
      </c>
      <c r="N35" s="132"/>
      <c r="O35" s="132"/>
      <c r="P35" s="132"/>
      <c r="Q35" s="132"/>
      <c r="R35" s="132"/>
      <c r="S35" s="132"/>
      <c r="T35" s="132"/>
      <c r="U35" s="132"/>
      <c r="V35" s="132"/>
      <c r="W35" s="132"/>
      <c r="X35" s="132"/>
    </row>
    <row r="36" spans="1:24" ht="15" x14ac:dyDescent="0.2">
      <c r="A36" s="118"/>
      <c r="B36" s="676" t="s">
        <v>334</v>
      </c>
      <c r="C36" s="725">
        <v>528939.47140770254</v>
      </c>
      <c r="D36" s="725">
        <v>1120795.3773144542</v>
      </c>
      <c r="E36" s="725">
        <v>1061178.8880581881</v>
      </c>
      <c r="F36" s="725">
        <v>1048140.4215761104</v>
      </c>
      <c r="G36" s="725">
        <v>871904.97307234374</v>
      </c>
      <c r="H36" s="725">
        <v>541273.99050630128</v>
      </c>
      <c r="I36" s="725">
        <v>416148.23803544365</v>
      </c>
      <c r="J36" s="725">
        <v>369782.7379001751</v>
      </c>
      <c r="K36" s="725">
        <v>327905.02721145086</v>
      </c>
      <c r="L36" s="726">
        <v>1701441.4981850139</v>
      </c>
      <c r="M36" s="725">
        <f>SUM(C36:L36)</f>
        <v>7987510.6232671831</v>
      </c>
      <c r="N36" s="132"/>
      <c r="O36" s="132"/>
      <c r="P36" s="132"/>
      <c r="Q36" s="132"/>
      <c r="R36" s="132"/>
      <c r="S36" s="132"/>
      <c r="T36" s="132"/>
      <c r="U36" s="132"/>
      <c r="V36" s="132"/>
      <c r="W36" s="132"/>
      <c r="X36" s="132"/>
    </row>
    <row r="37" spans="1:24" ht="6.75" customHeight="1" x14ac:dyDescent="0.2">
      <c r="A37" s="118"/>
      <c r="B37" s="680"/>
      <c r="C37" s="721"/>
      <c r="D37" s="721"/>
      <c r="E37" s="721"/>
      <c r="F37" s="721"/>
      <c r="G37" s="721"/>
      <c r="H37" s="721"/>
      <c r="I37" s="721"/>
      <c r="J37" s="721"/>
      <c r="K37" s="721"/>
      <c r="L37" s="722"/>
      <c r="M37" s="721"/>
      <c r="N37" s="132"/>
      <c r="O37" s="132"/>
      <c r="P37" s="132"/>
      <c r="Q37" s="132"/>
      <c r="R37" s="132"/>
      <c r="S37" s="132"/>
      <c r="T37" s="132"/>
      <c r="U37" s="132"/>
      <c r="V37" s="132"/>
      <c r="W37" s="132"/>
      <c r="X37" s="132"/>
    </row>
    <row r="38" spans="1:24" ht="6.75" customHeight="1" x14ac:dyDescent="0.2">
      <c r="A38" s="118"/>
      <c r="B38" s="676"/>
      <c r="C38" s="710"/>
      <c r="D38" s="710"/>
      <c r="E38" s="710"/>
      <c r="F38" s="710"/>
      <c r="G38" s="710"/>
      <c r="H38" s="710"/>
      <c r="I38" s="710"/>
      <c r="J38" s="710"/>
      <c r="K38" s="710"/>
      <c r="L38" s="711"/>
      <c r="M38" s="710"/>
      <c r="N38" s="132"/>
      <c r="O38" s="132"/>
      <c r="P38" s="132"/>
      <c r="Q38" s="132"/>
      <c r="R38" s="132"/>
      <c r="S38" s="132"/>
      <c r="T38" s="132"/>
      <c r="U38" s="132"/>
      <c r="V38" s="132"/>
      <c r="W38" s="132"/>
      <c r="X38" s="132"/>
    </row>
    <row r="39" spans="1:24" ht="15" x14ac:dyDescent="0.2">
      <c r="A39" s="118"/>
      <c r="B39" s="676" t="s">
        <v>176</v>
      </c>
      <c r="C39" s="725">
        <f t="shared" ref="C39:M39" si="12">+C40+C41</f>
        <v>130183.50388956422</v>
      </c>
      <c r="D39" s="725">
        <f t="shared" si="12"/>
        <v>4222214.6649095584</v>
      </c>
      <c r="E39" s="725">
        <f t="shared" si="12"/>
        <v>421701.42257389869</v>
      </c>
      <c r="F39" s="725">
        <f t="shared" si="12"/>
        <v>448885.02215499908</v>
      </c>
      <c r="G39" s="725">
        <f t="shared" si="12"/>
        <v>409425.43447582104</v>
      </c>
      <c r="H39" s="725">
        <f t="shared" si="12"/>
        <v>388744.74179038714</v>
      </c>
      <c r="I39" s="725">
        <f t="shared" si="12"/>
        <v>372843.2194873722</v>
      </c>
      <c r="J39" s="725">
        <f t="shared" si="12"/>
        <v>355557.64140742598</v>
      </c>
      <c r="K39" s="725">
        <f t="shared" si="12"/>
        <v>331183.00595579616</v>
      </c>
      <c r="L39" s="726">
        <f t="shared" si="12"/>
        <v>1036555.6771738701</v>
      </c>
      <c r="M39" s="725">
        <f t="shared" si="12"/>
        <v>8117294.3338186927</v>
      </c>
      <c r="N39" s="132"/>
      <c r="O39" s="132"/>
      <c r="P39" s="132"/>
      <c r="Q39" s="132"/>
      <c r="R39" s="132"/>
      <c r="S39" s="132"/>
      <c r="T39" s="132"/>
      <c r="U39" s="132"/>
      <c r="V39" s="132"/>
      <c r="W39" s="132"/>
      <c r="X39" s="132"/>
    </row>
    <row r="40" spans="1:24" ht="15" x14ac:dyDescent="0.2">
      <c r="A40" s="118"/>
      <c r="B40" s="676" t="s">
        <v>300</v>
      </c>
      <c r="C40" s="727">
        <v>43034.221253366726</v>
      </c>
      <c r="D40" s="727">
        <v>3832401.5398216639</v>
      </c>
      <c r="E40" s="727">
        <v>264118.85885121411</v>
      </c>
      <c r="F40" s="727">
        <v>307934.39917013264</v>
      </c>
      <c r="G40" s="727">
        <v>285376.59118942585</v>
      </c>
      <c r="H40" s="727">
        <v>280748.5671687189</v>
      </c>
      <c r="I40" s="727">
        <v>280437.75746871892</v>
      </c>
      <c r="J40" s="727">
        <v>279236.25927871896</v>
      </c>
      <c r="K40" s="727">
        <v>270661.18942871894</v>
      </c>
      <c r="L40" s="728">
        <v>944408.66499000136</v>
      </c>
      <c r="M40" s="725">
        <f>SUM(C40:L40)</f>
        <v>6788358.0486206803</v>
      </c>
      <c r="N40" s="132"/>
      <c r="O40" s="132"/>
      <c r="P40" s="132"/>
      <c r="Q40" s="132"/>
      <c r="R40" s="132"/>
      <c r="S40" s="132"/>
      <c r="T40" s="132"/>
      <c r="U40" s="132"/>
      <c r="V40" s="132"/>
      <c r="W40" s="132"/>
      <c r="X40" s="132"/>
    </row>
    <row r="41" spans="1:24" ht="15" x14ac:dyDescent="0.2">
      <c r="A41" s="118"/>
      <c r="B41" s="676" t="s">
        <v>334</v>
      </c>
      <c r="C41" s="727">
        <v>87149.282636197488</v>
      </c>
      <c r="D41" s="727">
        <v>389813.12508789403</v>
      </c>
      <c r="E41" s="727">
        <v>157582.56372268454</v>
      </c>
      <c r="F41" s="727">
        <v>140950.62298486641</v>
      </c>
      <c r="G41" s="727">
        <v>124048.84328639519</v>
      </c>
      <c r="H41" s="727">
        <v>107996.17462166825</v>
      </c>
      <c r="I41" s="727">
        <v>92405.46201865327</v>
      </c>
      <c r="J41" s="727">
        <v>76321.382128707031</v>
      </c>
      <c r="K41" s="727">
        <v>60521.816527077208</v>
      </c>
      <c r="L41" s="728">
        <v>92147.012183868777</v>
      </c>
      <c r="M41" s="725">
        <f>SUM(C41:L41)</f>
        <v>1328936.2851980124</v>
      </c>
      <c r="N41" s="132"/>
      <c r="O41" s="132"/>
      <c r="P41" s="132"/>
      <c r="Q41" s="132"/>
      <c r="R41" s="132"/>
      <c r="S41" s="132"/>
      <c r="T41" s="132"/>
      <c r="U41" s="132"/>
      <c r="V41" s="132"/>
      <c r="W41" s="132"/>
      <c r="X41" s="132"/>
    </row>
    <row r="42" spans="1:24" ht="6.75" customHeight="1" x14ac:dyDescent="0.2">
      <c r="A42" s="118"/>
      <c r="B42" s="680"/>
      <c r="C42" s="721"/>
      <c r="D42" s="721"/>
      <c r="E42" s="721"/>
      <c r="F42" s="721"/>
      <c r="G42" s="721"/>
      <c r="H42" s="721"/>
      <c r="I42" s="721"/>
      <c r="J42" s="721"/>
      <c r="K42" s="721"/>
      <c r="L42" s="722"/>
      <c r="M42" s="721"/>
      <c r="N42" s="132"/>
      <c r="O42" s="132"/>
      <c r="P42" s="132"/>
      <c r="Q42" s="132"/>
      <c r="R42" s="132"/>
      <c r="S42" s="132"/>
      <c r="T42" s="132"/>
      <c r="U42" s="132"/>
      <c r="V42" s="132"/>
      <c r="W42" s="132"/>
      <c r="X42" s="132"/>
    </row>
    <row r="43" spans="1:24" ht="6.75" customHeight="1" x14ac:dyDescent="0.2">
      <c r="A43" s="118"/>
      <c r="B43" s="676"/>
      <c r="C43" s="710"/>
      <c r="D43" s="710"/>
      <c r="E43" s="710"/>
      <c r="F43" s="710"/>
      <c r="G43" s="710"/>
      <c r="H43" s="710"/>
      <c r="I43" s="710"/>
      <c r="J43" s="710"/>
      <c r="K43" s="710"/>
      <c r="L43" s="711"/>
      <c r="M43" s="710"/>
      <c r="N43" s="132"/>
      <c r="O43" s="132"/>
      <c r="P43" s="132"/>
      <c r="Q43" s="132"/>
      <c r="R43" s="132"/>
      <c r="S43" s="132"/>
      <c r="T43" s="132"/>
      <c r="U43" s="132"/>
      <c r="V43" s="132"/>
      <c r="W43" s="132"/>
      <c r="X43" s="132"/>
    </row>
    <row r="44" spans="1:24" s="132" customFormat="1" ht="15" x14ac:dyDescent="0.2">
      <c r="A44" s="118"/>
      <c r="B44" s="675" t="s">
        <v>666</v>
      </c>
      <c r="C44" s="725">
        <f t="shared" ref="C44:M44" si="13">+C45+C46</f>
        <v>24056.440206413463</v>
      </c>
      <c r="D44" s="725">
        <f t="shared" si="13"/>
        <v>49278.274249871152</v>
      </c>
      <c r="E44" s="725">
        <f t="shared" si="13"/>
        <v>51870.104192747414</v>
      </c>
      <c r="F44" s="725">
        <f t="shared" si="13"/>
        <v>33675.985686558473</v>
      </c>
      <c r="G44" s="725">
        <f t="shared" si="13"/>
        <v>33675.985686558473</v>
      </c>
      <c r="H44" s="725">
        <f t="shared" si="13"/>
        <v>33675.985686558473</v>
      </c>
      <c r="I44" s="725">
        <f t="shared" si="13"/>
        <v>33744.601606539938</v>
      </c>
      <c r="J44" s="725">
        <f t="shared" si="13"/>
        <v>33675.985686558473</v>
      </c>
      <c r="K44" s="725">
        <f t="shared" si="13"/>
        <v>33675.985686558473</v>
      </c>
      <c r="L44" s="726">
        <f t="shared" si="13"/>
        <v>791219.9010818206</v>
      </c>
      <c r="M44" s="725">
        <f t="shared" si="13"/>
        <v>1118549.249770185</v>
      </c>
    </row>
    <row r="45" spans="1:24" s="132" customFormat="1" ht="15" x14ac:dyDescent="0.2">
      <c r="A45" s="128"/>
      <c r="B45" s="676" t="s">
        <v>300</v>
      </c>
      <c r="C45" s="727">
        <v>6368.1097233200944</v>
      </c>
      <c r="D45" s="727">
        <v>14581.991324624105</v>
      </c>
      <c r="E45" s="727">
        <v>17975.705042820813</v>
      </c>
      <c r="F45" s="727">
        <v>0</v>
      </c>
      <c r="G45" s="727">
        <v>0</v>
      </c>
      <c r="H45" s="727">
        <v>0</v>
      </c>
      <c r="I45" s="727">
        <v>0</v>
      </c>
      <c r="J45" s="727">
        <v>0</v>
      </c>
      <c r="K45" s="727">
        <v>0</v>
      </c>
      <c r="L45" s="728">
        <v>666658.12187657109</v>
      </c>
      <c r="M45" s="725">
        <f>SUM(C45:L45)</f>
        <v>705583.92796733615</v>
      </c>
    </row>
    <row r="46" spans="1:24" ht="15" x14ac:dyDescent="0.2">
      <c r="A46" s="128"/>
      <c r="B46" s="676" t="s">
        <v>334</v>
      </c>
      <c r="C46" s="727">
        <v>17688.330483093367</v>
      </c>
      <c r="D46" s="727">
        <v>34696.282925247047</v>
      </c>
      <c r="E46" s="727">
        <v>33894.399149926605</v>
      </c>
      <c r="F46" s="727">
        <v>33675.985686558473</v>
      </c>
      <c r="G46" s="727">
        <v>33675.985686558473</v>
      </c>
      <c r="H46" s="727">
        <v>33675.985686558473</v>
      </c>
      <c r="I46" s="727">
        <v>33744.601606539938</v>
      </c>
      <c r="J46" s="727">
        <v>33675.985686558473</v>
      </c>
      <c r="K46" s="727">
        <v>33675.985686558473</v>
      </c>
      <c r="L46" s="728">
        <v>124561.77920524949</v>
      </c>
      <c r="M46" s="725">
        <f>SUM(C46:L46)</f>
        <v>412965.32180284883</v>
      </c>
      <c r="N46" s="132"/>
      <c r="O46" s="132"/>
      <c r="P46" s="132"/>
      <c r="Q46" s="132"/>
      <c r="R46" s="132"/>
      <c r="S46" s="132"/>
      <c r="T46" s="132"/>
      <c r="U46" s="132"/>
      <c r="V46" s="132"/>
      <c r="W46" s="132"/>
      <c r="X46" s="132"/>
    </row>
    <row r="47" spans="1:24" ht="6.75" customHeight="1" x14ac:dyDescent="0.2">
      <c r="A47" s="118"/>
      <c r="B47" s="680"/>
      <c r="C47" s="721"/>
      <c r="D47" s="721"/>
      <c r="E47" s="721"/>
      <c r="F47" s="721"/>
      <c r="G47" s="721"/>
      <c r="H47" s="721"/>
      <c r="I47" s="721"/>
      <c r="J47" s="721"/>
      <c r="K47" s="721"/>
      <c r="L47" s="722"/>
      <c r="M47" s="721"/>
      <c r="N47" s="132"/>
      <c r="O47" s="132"/>
      <c r="P47" s="132"/>
      <c r="Q47" s="132"/>
      <c r="R47" s="132"/>
      <c r="S47" s="132"/>
      <c r="T47" s="132"/>
      <c r="U47" s="132"/>
      <c r="V47" s="132"/>
      <c r="W47" s="132"/>
      <c r="X47" s="132"/>
    </row>
    <row r="48" spans="1:24" ht="6.75" customHeight="1" x14ac:dyDescent="0.2">
      <c r="A48" s="118"/>
      <c r="B48" s="702"/>
      <c r="C48" s="723"/>
      <c r="D48" s="723"/>
      <c r="E48" s="723"/>
      <c r="F48" s="723"/>
      <c r="G48" s="723"/>
      <c r="H48" s="723"/>
      <c r="I48" s="723"/>
      <c r="J48" s="723"/>
      <c r="K48" s="723"/>
      <c r="L48" s="724"/>
      <c r="M48" s="723"/>
      <c r="N48" s="132"/>
      <c r="O48" s="132"/>
      <c r="P48" s="132"/>
      <c r="Q48" s="132"/>
      <c r="R48" s="132"/>
      <c r="S48" s="132"/>
      <c r="T48" s="132"/>
      <c r="U48" s="132"/>
      <c r="V48" s="132"/>
      <c r="W48" s="132"/>
      <c r="X48" s="132"/>
    </row>
    <row r="49" spans="1:24" s="132" customFormat="1" ht="15" x14ac:dyDescent="0.2">
      <c r="A49" s="118"/>
      <c r="B49" s="682" t="s">
        <v>177</v>
      </c>
      <c r="C49" s="725">
        <f t="shared" ref="C49:K49" si="14">+C50+C51</f>
        <v>1573073.4866967029</v>
      </c>
      <c r="D49" s="725">
        <f t="shared" si="14"/>
        <v>15273.007989773492</v>
      </c>
      <c r="E49" s="725">
        <f t="shared" si="14"/>
        <v>2604.4065174854518</v>
      </c>
      <c r="F49" s="725">
        <f t="shared" si="14"/>
        <v>183.77891191709844</v>
      </c>
      <c r="G49" s="725">
        <f t="shared" si="14"/>
        <v>183.77890451517393</v>
      </c>
      <c r="H49" s="725">
        <f t="shared" si="14"/>
        <v>75.778897113249442</v>
      </c>
      <c r="I49" s="725">
        <f t="shared" si="14"/>
        <v>39.778926720947446</v>
      </c>
      <c r="J49" s="725">
        <f t="shared" si="14"/>
        <v>36.463982235381202</v>
      </c>
      <c r="K49" s="725">
        <f t="shared" si="14"/>
        <v>0</v>
      </c>
      <c r="L49" s="726">
        <f t="shared" ref="L49" si="15">+L50+L51</f>
        <v>0</v>
      </c>
      <c r="M49" s="725">
        <f>+M50+M51</f>
        <v>1591470.4808264638</v>
      </c>
    </row>
    <row r="50" spans="1:24" s="132" customFormat="1" ht="15" x14ac:dyDescent="0.2">
      <c r="A50" s="128"/>
      <c r="B50" s="682" t="s">
        <v>300</v>
      </c>
      <c r="C50" s="729">
        <v>1572445.2656492949</v>
      </c>
      <c r="D50" s="729">
        <v>14410.038401542239</v>
      </c>
      <c r="E50" s="729">
        <v>2251.5964292032309</v>
      </c>
      <c r="F50" s="729">
        <v>155.40776251665432</v>
      </c>
      <c r="G50" s="729">
        <v>166.46912347150257</v>
      </c>
      <c r="H50" s="729">
        <v>68.85087404145078</v>
      </c>
      <c r="I50" s="729">
        <v>35.98838638045892</v>
      </c>
      <c r="J50" s="729">
        <v>35.236713545521837</v>
      </c>
      <c r="K50" s="729">
        <v>0</v>
      </c>
      <c r="L50" s="730">
        <v>0</v>
      </c>
      <c r="M50" s="725">
        <f>SUM(C50:L50)</f>
        <v>1589568.8533399962</v>
      </c>
    </row>
    <row r="51" spans="1:24" s="132" customFormat="1" ht="15" x14ac:dyDescent="0.2">
      <c r="A51" s="128"/>
      <c r="B51" s="679" t="s">
        <v>334</v>
      </c>
      <c r="C51" s="731">
        <v>628.22104740790803</v>
      </c>
      <c r="D51" s="731">
        <v>862.96958823125362</v>
      </c>
      <c r="E51" s="731">
        <v>352.81008828222087</v>
      </c>
      <c r="F51" s="731">
        <v>28.371149400444118</v>
      </c>
      <c r="G51" s="731">
        <v>17.309781043671357</v>
      </c>
      <c r="H51" s="731">
        <v>6.9280230717986679</v>
      </c>
      <c r="I51" s="731">
        <v>3.7905403404885263</v>
      </c>
      <c r="J51" s="731">
        <v>1.2272686898593637</v>
      </c>
      <c r="K51" s="731">
        <v>0</v>
      </c>
      <c r="L51" s="732">
        <v>0</v>
      </c>
      <c r="M51" s="725">
        <f>SUM(C51:L51)</f>
        <v>1901.6274864676448</v>
      </c>
    </row>
    <row r="52" spans="1:24" s="132" customFormat="1" ht="6.75" customHeight="1" x14ac:dyDescent="0.2">
      <c r="A52" s="128"/>
      <c r="B52" s="680"/>
      <c r="C52" s="721"/>
      <c r="D52" s="721"/>
      <c r="E52" s="721"/>
      <c r="F52" s="721"/>
      <c r="G52" s="721"/>
      <c r="H52" s="721"/>
      <c r="I52" s="721"/>
      <c r="J52" s="721"/>
      <c r="K52" s="721"/>
      <c r="L52" s="722"/>
      <c r="M52" s="721"/>
    </row>
    <row r="53" spans="1:24" ht="6.75" customHeight="1" x14ac:dyDescent="0.2">
      <c r="A53" s="128"/>
      <c r="B53" s="676"/>
      <c r="C53" s="719"/>
      <c r="D53" s="719"/>
      <c r="E53" s="719"/>
      <c r="F53" s="719"/>
      <c r="G53" s="719"/>
      <c r="H53" s="719"/>
      <c r="I53" s="719"/>
      <c r="J53" s="719"/>
      <c r="K53" s="719"/>
      <c r="L53" s="720"/>
      <c r="M53" s="719"/>
      <c r="N53" s="132"/>
      <c r="O53" s="132"/>
      <c r="P53" s="132"/>
      <c r="Q53" s="132"/>
      <c r="R53" s="132"/>
      <c r="S53" s="132"/>
      <c r="T53" s="132"/>
      <c r="U53" s="132"/>
      <c r="V53" s="132"/>
      <c r="W53" s="132"/>
      <c r="X53" s="132"/>
    </row>
    <row r="54" spans="1:24" ht="15" x14ac:dyDescent="0.2">
      <c r="A54" s="118"/>
      <c r="B54" s="681" t="s">
        <v>178</v>
      </c>
      <c r="C54" s="725">
        <f t="shared" ref="C54:M54" si="16">+C55+C56</f>
        <v>119005.11282045746</v>
      </c>
      <c r="D54" s="725">
        <f t="shared" si="16"/>
        <v>232519.96292000002</v>
      </c>
      <c r="E54" s="725">
        <f t="shared" si="16"/>
        <v>237099.98014000003</v>
      </c>
      <c r="F54" s="725">
        <f t="shared" si="16"/>
        <v>242345.17821000004</v>
      </c>
      <c r="G54" s="725">
        <f t="shared" si="16"/>
        <v>184184.73788999999</v>
      </c>
      <c r="H54" s="725">
        <f t="shared" si="16"/>
        <v>186058.15071890218</v>
      </c>
      <c r="I54" s="725">
        <f t="shared" si="16"/>
        <v>1147.9455600000001</v>
      </c>
      <c r="J54" s="725">
        <f t="shared" si="16"/>
        <v>1147.9455600000001</v>
      </c>
      <c r="K54" s="725">
        <f t="shared" si="16"/>
        <v>478.31081</v>
      </c>
      <c r="L54" s="726">
        <f t="shared" si="16"/>
        <v>0</v>
      </c>
      <c r="M54" s="725">
        <f t="shared" si="16"/>
        <v>1203987.3246293599</v>
      </c>
      <c r="N54" s="132"/>
      <c r="O54" s="132"/>
      <c r="P54" s="132"/>
      <c r="Q54" s="132"/>
      <c r="R54" s="132"/>
      <c r="S54" s="132"/>
      <c r="T54" s="132"/>
      <c r="U54" s="132"/>
      <c r="V54" s="132"/>
      <c r="W54" s="132"/>
      <c r="X54" s="132"/>
    </row>
    <row r="55" spans="1:24" ht="15" x14ac:dyDescent="0.2">
      <c r="A55" s="118"/>
      <c r="B55" s="676" t="s">
        <v>300</v>
      </c>
      <c r="C55" s="725">
        <v>87187.926330457456</v>
      </c>
      <c r="D55" s="725">
        <v>178581.47724000001</v>
      </c>
      <c r="E55" s="725">
        <v>196970.52563000002</v>
      </c>
      <c r="F55" s="725">
        <v>217399.56256000005</v>
      </c>
      <c r="G55" s="725">
        <v>174908.09569999998</v>
      </c>
      <c r="H55" s="725">
        <v>184557.70089890217</v>
      </c>
      <c r="I55" s="725">
        <v>1147.9455600000001</v>
      </c>
      <c r="J55" s="725">
        <v>1147.9455600000001</v>
      </c>
      <c r="K55" s="725">
        <v>478.31081</v>
      </c>
      <c r="L55" s="726">
        <v>0</v>
      </c>
      <c r="M55" s="725">
        <f>SUM(C55:L55)</f>
        <v>1042379.4902893598</v>
      </c>
      <c r="N55" s="132"/>
      <c r="O55" s="132"/>
      <c r="P55" s="132"/>
      <c r="Q55" s="132"/>
      <c r="R55" s="132"/>
      <c r="S55" s="132"/>
      <c r="T55" s="132"/>
      <c r="U55" s="132"/>
      <c r="V55" s="132"/>
      <c r="W55" s="132"/>
      <c r="X55" s="132"/>
    </row>
    <row r="56" spans="1:24" ht="15" x14ac:dyDescent="0.2">
      <c r="A56" s="118"/>
      <c r="B56" s="676" t="s">
        <v>334</v>
      </c>
      <c r="C56" s="725">
        <v>31817.18649</v>
      </c>
      <c r="D56" s="725">
        <v>53938.485679999998</v>
      </c>
      <c r="E56" s="725">
        <v>40129.454510000003</v>
      </c>
      <c r="F56" s="725">
        <v>24945.61565</v>
      </c>
      <c r="G56" s="725">
        <v>9276.6421900000005</v>
      </c>
      <c r="H56" s="725">
        <v>1500.44982</v>
      </c>
      <c r="I56" s="725">
        <v>0</v>
      </c>
      <c r="J56" s="725">
        <v>0</v>
      </c>
      <c r="K56" s="725">
        <v>0</v>
      </c>
      <c r="L56" s="726">
        <v>0</v>
      </c>
      <c r="M56" s="725">
        <f>SUM(C56:L56)</f>
        <v>161607.83434000003</v>
      </c>
      <c r="N56" s="132"/>
      <c r="O56" s="132"/>
      <c r="P56" s="132"/>
      <c r="Q56" s="132"/>
      <c r="R56" s="132"/>
      <c r="S56" s="132"/>
      <c r="T56" s="132"/>
      <c r="U56" s="132"/>
      <c r="V56" s="132"/>
      <c r="W56" s="132"/>
      <c r="X56" s="132"/>
    </row>
    <row r="57" spans="1:24" ht="6.75" customHeight="1" x14ac:dyDescent="0.2">
      <c r="A57" s="118"/>
      <c r="B57" s="680"/>
      <c r="C57" s="725"/>
      <c r="D57" s="725"/>
      <c r="E57" s="725"/>
      <c r="F57" s="725"/>
      <c r="G57" s="725"/>
      <c r="H57" s="725"/>
      <c r="I57" s="725"/>
      <c r="J57" s="725"/>
      <c r="K57" s="725"/>
      <c r="L57" s="726"/>
      <c r="M57" s="725"/>
      <c r="N57" s="132"/>
      <c r="O57" s="132"/>
      <c r="P57" s="132"/>
      <c r="Q57" s="132"/>
      <c r="R57" s="132"/>
      <c r="S57" s="132"/>
      <c r="T57" s="132"/>
      <c r="U57" s="132"/>
      <c r="V57" s="132"/>
      <c r="W57" s="132"/>
      <c r="X57" s="132"/>
    </row>
    <row r="58" spans="1:24" ht="6.75" customHeight="1" x14ac:dyDescent="0.2">
      <c r="A58" s="118"/>
      <c r="B58" s="678"/>
      <c r="C58" s="733"/>
      <c r="D58" s="733"/>
      <c r="E58" s="733"/>
      <c r="F58" s="733"/>
      <c r="G58" s="733"/>
      <c r="H58" s="733"/>
      <c r="I58" s="733"/>
      <c r="J58" s="733"/>
      <c r="K58" s="733"/>
      <c r="L58" s="734"/>
      <c r="M58" s="733"/>
      <c r="N58" s="132"/>
      <c r="O58" s="132"/>
      <c r="P58" s="132"/>
      <c r="Q58" s="132"/>
      <c r="R58" s="132"/>
      <c r="S58" s="132"/>
      <c r="T58" s="132"/>
      <c r="U58" s="132"/>
      <c r="V58" s="132"/>
      <c r="W58" s="132"/>
      <c r="X58" s="132"/>
    </row>
    <row r="59" spans="1:24" ht="15" x14ac:dyDescent="0.2">
      <c r="A59" s="118"/>
      <c r="B59" s="681" t="s">
        <v>399</v>
      </c>
      <c r="C59" s="725">
        <f t="shared" ref="C59:M59" si="17">+C60+C61</f>
        <v>44750.976562476048</v>
      </c>
      <c r="D59" s="725">
        <f t="shared" si="17"/>
        <v>214343.57017568967</v>
      </c>
      <c r="E59" s="725">
        <f t="shared" si="17"/>
        <v>22637.956981473682</v>
      </c>
      <c r="F59" s="725">
        <f t="shared" si="17"/>
        <v>7129.6999414736802</v>
      </c>
      <c r="G59" s="725">
        <f t="shared" si="17"/>
        <v>5948.5034314736804</v>
      </c>
      <c r="H59" s="725">
        <f t="shared" si="17"/>
        <v>5948.5034314736804</v>
      </c>
      <c r="I59" s="725">
        <f t="shared" si="17"/>
        <v>5948.5034314736804</v>
      </c>
      <c r="J59" s="725">
        <f t="shared" si="17"/>
        <v>5948.5034314736804</v>
      </c>
      <c r="K59" s="725">
        <f t="shared" si="17"/>
        <v>5948.5034314736804</v>
      </c>
      <c r="L59" s="726">
        <f t="shared" si="17"/>
        <v>394597.5040443918</v>
      </c>
      <c r="M59" s="725">
        <f t="shared" si="17"/>
        <v>713202.22486287332</v>
      </c>
      <c r="N59" s="132"/>
      <c r="O59" s="132"/>
      <c r="P59" s="132"/>
      <c r="Q59" s="132"/>
      <c r="R59" s="132"/>
      <c r="S59" s="132"/>
      <c r="T59" s="132"/>
      <c r="U59" s="132"/>
      <c r="V59" s="132"/>
      <c r="W59" s="132"/>
      <c r="X59" s="132"/>
    </row>
    <row r="60" spans="1:24" ht="15" x14ac:dyDescent="0.2">
      <c r="A60" s="118"/>
      <c r="B60" s="676" t="s">
        <v>300</v>
      </c>
      <c r="C60" s="725">
        <v>17867.455140000002</v>
      </c>
      <c r="D60" s="725">
        <v>197140.2445003599</v>
      </c>
      <c r="E60" s="725">
        <v>16689.453550000002</v>
      </c>
      <c r="F60" s="725">
        <v>1181.19651</v>
      </c>
      <c r="G60" s="725">
        <v>0</v>
      </c>
      <c r="H60" s="725">
        <v>0</v>
      </c>
      <c r="I60" s="725">
        <v>0</v>
      </c>
      <c r="J60" s="725">
        <v>0</v>
      </c>
      <c r="K60" s="725">
        <v>0</v>
      </c>
      <c r="L60" s="726">
        <v>336073.64032654249</v>
      </c>
      <c r="M60" s="725">
        <f>SUM(C60:L60)</f>
        <v>568951.99002690241</v>
      </c>
      <c r="N60" s="132"/>
      <c r="O60" s="132"/>
      <c r="P60" s="132"/>
      <c r="Q60" s="132"/>
      <c r="R60" s="132"/>
      <c r="S60" s="132"/>
      <c r="T60" s="132"/>
      <c r="U60" s="132"/>
      <c r="V60" s="132"/>
      <c r="W60" s="132"/>
      <c r="X60" s="132"/>
    </row>
    <row r="61" spans="1:24" ht="15" x14ac:dyDescent="0.2">
      <c r="A61" s="118"/>
      <c r="B61" s="676" t="s">
        <v>334</v>
      </c>
      <c r="C61" s="725">
        <v>26883.521422476049</v>
      </c>
      <c r="D61" s="725">
        <v>17203.325675329765</v>
      </c>
      <c r="E61" s="725">
        <v>5948.5034314736804</v>
      </c>
      <c r="F61" s="725">
        <v>5948.5034314736804</v>
      </c>
      <c r="G61" s="725">
        <v>5948.5034314736804</v>
      </c>
      <c r="H61" s="725">
        <v>5948.5034314736804</v>
      </c>
      <c r="I61" s="725">
        <v>5948.5034314736804</v>
      </c>
      <c r="J61" s="725">
        <v>5948.5034314736804</v>
      </c>
      <c r="K61" s="725">
        <v>5948.5034314736804</v>
      </c>
      <c r="L61" s="726">
        <v>58523.86371784933</v>
      </c>
      <c r="M61" s="725">
        <f>SUM(C61:L61)</f>
        <v>144250.23483597094</v>
      </c>
      <c r="N61" s="132"/>
      <c r="O61" s="132"/>
      <c r="P61" s="132"/>
      <c r="Q61" s="132"/>
      <c r="R61" s="132"/>
      <c r="S61" s="132"/>
      <c r="T61" s="132"/>
      <c r="U61" s="132"/>
      <c r="V61" s="132"/>
      <c r="W61" s="132"/>
      <c r="X61" s="132"/>
    </row>
    <row r="62" spans="1:24" ht="6.75" customHeight="1" x14ac:dyDescent="0.2">
      <c r="A62" s="118"/>
      <c r="B62" s="675"/>
      <c r="C62" s="727"/>
      <c r="D62" s="727"/>
      <c r="E62" s="727"/>
      <c r="F62" s="727"/>
      <c r="G62" s="727"/>
      <c r="H62" s="727"/>
      <c r="I62" s="727"/>
      <c r="J62" s="727"/>
      <c r="K62" s="727"/>
      <c r="L62" s="728"/>
      <c r="M62" s="727"/>
      <c r="N62" s="132"/>
      <c r="O62" s="132"/>
      <c r="P62" s="132"/>
      <c r="Q62" s="132"/>
      <c r="R62" s="132"/>
      <c r="S62" s="132"/>
      <c r="T62" s="132"/>
      <c r="U62" s="132"/>
      <c r="V62" s="132"/>
      <c r="W62" s="132"/>
      <c r="X62" s="132"/>
    </row>
    <row r="63" spans="1:24" ht="6" customHeight="1" x14ac:dyDescent="0.2">
      <c r="A63" s="118"/>
      <c r="B63" s="675"/>
      <c r="C63" s="727"/>
      <c r="D63" s="727"/>
      <c r="E63" s="727"/>
      <c r="F63" s="727"/>
      <c r="G63" s="727"/>
      <c r="H63" s="727"/>
      <c r="I63" s="727"/>
      <c r="J63" s="727"/>
      <c r="K63" s="727"/>
      <c r="L63" s="728"/>
      <c r="M63" s="727"/>
      <c r="N63" s="132"/>
      <c r="O63" s="132"/>
      <c r="P63" s="132"/>
      <c r="Q63" s="132"/>
      <c r="R63" s="132"/>
      <c r="S63" s="132"/>
      <c r="T63" s="132"/>
      <c r="U63" s="132"/>
      <c r="V63" s="132"/>
      <c r="W63" s="132"/>
      <c r="X63" s="132"/>
    </row>
    <row r="64" spans="1:24" ht="15" x14ac:dyDescent="0.2">
      <c r="B64" s="686" t="s">
        <v>175</v>
      </c>
      <c r="C64" s="713">
        <f>+C66+C67</f>
        <v>9220870.5654899068</v>
      </c>
      <c r="D64" s="713">
        <f>+D66+D67</f>
        <v>9562846.2633871194</v>
      </c>
      <c r="E64" s="713">
        <f>+E66+E67</f>
        <v>0</v>
      </c>
      <c r="F64" s="713">
        <f t="shared" ref="F64:L64" si="18">+F66+F67</f>
        <v>0</v>
      </c>
      <c r="G64" s="713">
        <f t="shared" si="18"/>
        <v>0</v>
      </c>
      <c r="H64" s="713">
        <f t="shared" si="18"/>
        <v>0</v>
      </c>
      <c r="I64" s="713">
        <f t="shared" si="18"/>
        <v>0</v>
      </c>
      <c r="J64" s="713">
        <f t="shared" si="18"/>
        <v>0</v>
      </c>
      <c r="K64" s="713">
        <f t="shared" si="18"/>
        <v>0</v>
      </c>
      <c r="L64" s="714">
        <f t="shared" si="18"/>
        <v>0</v>
      </c>
      <c r="M64" s="713">
        <f>+M66+M67</f>
        <v>18783716.828877024</v>
      </c>
      <c r="N64" s="132"/>
      <c r="O64" s="132"/>
      <c r="P64" s="132"/>
      <c r="Q64" s="132"/>
      <c r="R64" s="132"/>
      <c r="S64" s="132"/>
      <c r="T64" s="132"/>
      <c r="U64" s="132"/>
      <c r="V64" s="132"/>
      <c r="W64" s="132"/>
      <c r="X64" s="132"/>
    </row>
    <row r="65" spans="1:24" ht="15" x14ac:dyDescent="0.2">
      <c r="B65" s="686" t="s">
        <v>397</v>
      </c>
      <c r="C65" s="707">
        <f>+C64/$M$70</f>
        <v>2.0363169869351782E-2</v>
      </c>
      <c r="D65" s="707">
        <f t="shared" ref="D65:M65" si="19">+D64/$M$70</f>
        <v>2.1118381557663893E-2</v>
      </c>
      <c r="E65" s="707">
        <f t="shared" si="19"/>
        <v>0</v>
      </c>
      <c r="F65" s="707">
        <f t="shared" si="19"/>
        <v>0</v>
      </c>
      <c r="G65" s="707">
        <f t="shared" si="19"/>
        <v>0</v>
      </c>
      <c r="H65" s="707">
        <f t="shared" si="19"/>
        <v>0</v>
      </c>
      <c r="I65" s="707">
        <f t="shared" si="19"/>
        <v>0</v>
      </c>
      <c r="J65" s="707">
        <f t="shared" si="19"/>
        <v>0</v>
      </c>
      <c r="K65" s="707">
        <f t="shared" si="19"/>
        <v>0</v>
      </c>
      <c r="L65" s="707">
        <f t="shared" si="19"/>
        <v>0</v>
      </c>
      <c r="M65" s="707">
        <f t="shared" si="19"/>
        <v>4.1481551427015671E-2</v>
      </c>
      <c r="N65" s="132"/>
      <c r="O65" s="132"/>
      <c r="P65" s="132"/>
      <c r="Q65" s="132"/>
      <c r="R65" s="132"/>
      <c r="S65" s="132"/>
      <c r="T65" s="132"/>
      <c r="U65" s="132"/>
      <c r="V65" s="132"/>
      <c r="W65" s="132"/>
      <c r="X65" s="132"/>
    </row>
    <row r="66" spans="1:24" ht="15" x14ac:dyDescent="0.2">
      <c r="B66" s="701" t="s">
        <v>300</v>
      </c>
      <c r="C66" s="716">
        <v>9220870.5654899068</v>
      </c>
      <c r="D66" s="716">
        <v>9562846.2633871194</v>
      </c>
      <c r="E66" s="716">
        <v>0</v>
      </c>
      <c r="F66" s="716">
        <v>0</v>
      </c>
      <c r="G66" s="716">
        <v>0</v>
      </c>
      <c r="H66" s="716">
        <v>0</v>
      </c>
      <c r="I66" s="716">
        <v>0</v>
      </c>
      <c r="J66" s="716">
        <v>0</v>
      </c>
      <c r="K66" s="716">
        <v>0</v>
      </c>
      <c r="L66" s="717">
        <v>0</v>
      </c>
      <c r="M66" s="716">
        <f>SUM(C66:L66)</f>
        <v>18783716.828877024</v>
      </c>
      <c r="N66" s="132"/>
      <c r="O66" s="132"/>
      <c r="P66" s="132"/>
      <c r="Q66" s="132"/>
      <c r="R66" s="132"/>
      <c r="S66" s="132"/>
      <c r="T66" s="132"/>
      <c r="U66" s="132"/>
      <c r="V66" s="132"/>
      <c r="W66" s="132"/>
      <c r="X66" s="132"/>
    </row>
    <row r="67" spans="1:24" ht="15" x14ac:dyDescent="0.2">
      <c r="B67" s="701" t="s">
        <v>334</v>
      </c>
      <c r="C67" s="716">
        <v>0</v>
      </c>
      <c r="D67" s="716">
        <v>0</v>
      </c>
      <c r="E67" s="716">
        <v>0</v>
      </c>
      <c r="F67" s="716">
        <v>0</v>
      </c>
      <c r="G67" s="716">
        <v>0</v>
      </c>
      <c r="H67" s="716">
        <v>0</v>
      </c>
      <c r="I67" s="716">
        <v>0</v>
      </c>
      <c r="J67" s="716">
        <v>0</v>
      </c>
      <c r="K67" s="716">
        <v>0</v>
      </c>
      <c r="L67" s="717">
        <v>0</v>
      </c>
      <c r="M67" s="716">
        <f>SUM(C67:L67)</f>
        <v>0</v>
      </c>
      <c r="N67" s="132"/>
      <c r="O67" s="132"/>
      <c r="P67" s="132"/>
      <c r="Q67" s="132"/>
      <c r="R67" s="132"/>
      <c r="S67" s="132"/>
      <c r="T67" s="132"/>
      <c r="U67" s="132"/>
      <c r="V67" s="132"/>
      <c r="W67" s="132"/>
      <c r="X67" s="132"/>
    </row>
    <row r="68" spans="1:24" ht="9.75" customHeight="1" thickBot="1" x14ac:dyDescent="0.25">
      <c r="B68" s="703"/>
      <c r="C68" s="716"/>
      <c r="D68" s="716"/>
      <c r="E68" s="716"/>
      <c r="F68" s="716"/>
      <c r="G68" s="716"/>
      <c r="H68" s="716"/>
      <c r="I68" s="716"/>
      <c r="J68" s="716"/>
      <c r="K68" s="716"/>
      <c r="L68" s="717"/>
      <c r="M68" s="716"/>
      <c r="N68" s="132"/>
      <c r="O68" s="132"/>
      <c r="P68" s="132"/>
      <c r="Q68" s="132"/>
      <c r="R68" s="132"/>
      <c r="S68" s="132"/>
      <c r="T68" s="132"/>
      <c r="U68" s="132"/>
      <c r="V68" s="132"/>
      <c r="W68" s="132"/>
      <c r="X68" s="132"/>
    </row>
    <row r="69" spans="1:24" ht="9.75" customHeight="1" thickTop="1" x14ac:dyDescent="0.2">
      <c r="B69" s="674"/>
      <c r="C69" s="735"/>
      <c r="D69" s="735"/>
      <c r="E69" s="735"/>
      <c r="F69" s="735"/>
      <c r="G69" s="735"/>
      <c r="H69" s="735"/>
      <c r="I69" s="735"/>
      <c r="J69" s="735"/>
      <c r="K69" s="735"/>
      <c r="L69" s="736"/>
      <c r="M69" s="735"/>
      <c r="N69" s="132"/>
      <c r="O69" s="132"/>
      <c r="P69" s="132"/>
      <c r="Q69" s="132"/>
      <c r="R69" s="132"/>
      <c r="S69" s="132"/>
      <c r="T69" s="132"/>
      <c r="U69" s="132"/>
      <c r="V69" s="132"/>
      <c r="W69" s="132"/>
      <c r="X69" s="132"/>
    </row>
    <row r="70" spans="1:24" ht="15" x14ac:dyDescent="0.2">
      <c r="B70" s="686" t="s">
        <v>667</v>
      </c>
      <c r="C70" s="712">
        <f t="shared" ref="C70:L70" si="20">+C72+C73</f>
        <v>52435458.022489384</v>
      </c>
      <c r="D70" s="712">
        <f>+D72+D73</f>
        <v>55648816.20300144</v>
      </c>
      <c r="E70" s="712">
        <f>+E72+E73</f>
        <v>33762981.834156692</v>
      </c>
      <c r="F70" s="712">
        <f t="shared" si="20"/>
        <v>38920430.551473208</v>
      </c>
      <c r="G70" s="712">
        <f t="shared" si="20"/>
        <v>39124163.022529013</v>
      </c>
      <c r="H70" s="712">
        <f t="shared" si="20"/>
        <v>31855257.138982605</v>
      </c>
      <c r="I70" s="712">
        <f t="shared" si="20"/>
        <v>23908929.865594294</v>
      </c>
      <c r="J70" s="712">
        <f t="shared" si="20"/>
        <v>27314497.496592112</v>
      </c>
      <c r="K70" s="712">
        <f t="shared" si="20"/>
        <v>19873744.873452611</v>
      </c>
      <c r="L70" s="712">
        <f t="shared" si="20"/>
        <v>129976702.43274005</v>
      </c>
      <c r="M70" s="712">
        <f>+M72+M73</f>
        <v>452820981.44101143</v>
      </c>
      <c r="N70" s="132"/>
      <c r="O70" s="132"/>
      <c r="P70" s="132"/>
      <c r="Q70" s="132"/>
      <c r="R70" s="132"/>
      <c r="S70" s="132"/>
      <c r="T70" s="132"/>
      <c r="U70" s="132"/>
      <c r="V70" s="132"/>
      <c r="W70" s="132"/>
      <c r="X70" s="132"/>
    </row>
    <row r="71" spans="1:24" ht="15" x14ac:dyDescent="0.2">
      <c r="B71" s="686" t="s">
        <v>397</v>
      </c>
      <c r="C71" s="707">
        <f>+C70/$M$70</f>
        <v>0.11579732426625665</v>
      </c>
      <c r="D71" s="707">
        <f t="shared" ref="D71:M71" si="21">+D70/$M$70</f>
        <v>0.12289363453502156</v>
      </c>
      <c r="E71" s="707">
        <f t="shared" si="21"/>
        <v>7.4561434248724107E-2</v>
      </c>
      <c r="F71" s="707">
        <f t="shared" si="21"/>
        <v>8.5951031746843501E-2</v>
      </c>
      <c r="G71" s="707">
        <f t="shared" si="21"/>
        <v>8.6400950101791343E-2</v>
      </c>
      <c r="H71" s="707">
        <f t="shared" si="21"/>
        <v>7.0348456552542404E-2</v>
      </c>
      <c r="I71" s="707">
        <f t="shared" si="21"/>
        <v>5.2799960349692601E-2</v>
      </c>
      <c r="J71" s="707">
        <f t="shared" si="21"/>
        <v>6.032074178557105E-2</v>
      </c>
      <c r="K71" s="707">
        <f t="shared" si="21"/>
        <v>4.3888745636760089E-2</v>
      </c>
      <c r="L71" s="707">
        <f t="shared" si="21"/>
        <v>0.28703772077679662</v>
      </c>
      <c r="M71" s="707">
        <f t="shared" si="21"/>
        <v>1</v>
      </c>
      <c r="N71" s="132"/>
      <c r="O71" s="132"/>
      <c r="P71" s="132"/>
      <c r="Q71" s="132"/>
      <c r="R71" s="132"/>
      <c r="S71" s="132"/>
      <c r="T71" s="132"/>
      <c r="U71" s="132"/>
      <c r="V71" s="132"/>
      <c r="W71" s="132"/>
      <c r="X71" s="132"/>
    </row>
    <row r="72" spans="1:24" ht="15" x14ac:dyDescent="0.2">
      <c r="A72" s="120"/>
      <c r="B72" s="704" t="s">
        <v>300</v>
      </c>
      <c r="C72" s="715">
        <f>+C15+C20+C25+C30+C66</f>
        <v>43842222.665746853</v>
      </c>
      <c r="D72" s="715">
        <f>+D15+D20+D25+D30+D66</f>
        <v>41322802.920524284</v>
      </c>
      <c r="E72" s="715">
        <f>+E15+E20+E25+E30+E66</f>
        <v>21064836.606069636</v>
      </c>
      <c r="F72" s="715">
        <f>+F15+F20+F25+F30+F66</f>
        <v>28501594.373996589</v>
      </c>
      <c r="G72" s="715">
        <v>30044360.333645407</v>
      </c>
      <c r="H72" s="715">
        <v>24169300.346736602</v>
      </c>
      <c r="I72" s="715">
        <v>17090776.808004305</v>
      </c>
      <c r="J72" s="715">
        <v>20923795.541394349</v>
      </c>
      <c r="K72" s="715">
        <v>14409283.981132049</v>
      </c>
      <c r="L72" s="715">
        <v>82864508.59514147</v>
      </c>
      <c r="M72" s="716">
        <f>SUM(C72:L72)</f>
        <v>324233482.17239153</v>
      </c>
      <c r="N72" s="132"/>
      <c r="O72" s="132"/>
      <c r="P72" s="132"/>
      <c r="Q72" s="132"/>
      <c r="R72" s="132"/>
      <c r="S72" s="132"/>
      <c r="T72" s="132"/>
      <c r="U72" s="132"/>
      <c r="V72" s="132"/>
      <c r="W72" s="132"/>
      <c r="X72" s="132"/>
    </row>
    <row r="73" spans="1:24" ht="15" x14ac:dyDescent="0.2">
      <c r="A73" s="120"/>
      <c r="B73" s="704" t="s">
        <v>334</v>
      </c>
      <c r="C73" s="715">
        <v>8593235.3567425273</v>
      </c>
      <c r="D73" s="715">
        <f>+D16+D21+D26+D31+D67</f>
        <v>14326013.282477155</v>
      </c>
      <c r="E73" s="715">
        <f>+E16+E21+E26+E31+E67</f>
        <v>12698145.228087056</v>
      </c>
      <c r="F73" s="715">
        <v>10418836.177476617</v>
      </c>
      <c r="G73" s="715">
        <v>9079802.6888836082</v>
      </c>
      <c r="H73" s="715">
        <v>7685956.7922460027</v>
      </c>
      <c r="I73" s="715">
        <v>6818153.0575899882</v>
      </c>
      <c r="J73" s="715">
        <v>6390701.9551977618</v>
      </c>
      <c r="K73" s="715">
        <v>5464460.8923205631</v>
      </c>
      <c r="L73" s="715">
        <v>47112193.837598577</v>
      </c>
      <c r="M73" s="716">
        <f>SUM(C73:L73)</f>
        <v>128587499.26861987</v>
      </c>
      <c r="N73" s="132"/>
      <c r="O73" s="132"/>
      <c r="P73" s="132"/>
      <c r="Q73" s="132"/>
      <c r="R73" s="132"/>
      <c r="S73" s="132"/>
      <c r="T73" s="132"/>
      <c r="U73" s="132"/>
      <c r="V73" s="132"/>
      <c r="W73" s="132"/>
      <c r="X73" s="132"/>
    </row>
    <row r="74" spans="1:24" ht="9.75" customHeight="1" thickBot="1" x14ac:dyDescent="0.25">
      <c r="A74" s="120"/>
      <c r="B74" s="705"/>
      <c r="C74" s="737"/>
      <c r="D74" s="737"/>
      <c r="E74" s="737"/>
      <c r="F74" s="737"/>
      <c r="G74" s="737"/>
      <c r="H74" s="737"/>
      <c r="I74" s="737"/>
      <c r="J74" s="737"/>
      <c r="K74" s="737"/>
      <c r="L74" s="738"/>
      <c r="M74" s="737"/>
    </row>
    <row r="75" spans="1:24" ht="13.5" thickTop="1" x14ac:dyDescent="0.2">
      <c r="A75" s="120"/>
      <c r="B75" s="133"/>
      <c r="C75" s="133"/>
      <c r="D75" s="133"/>
      <c r="E75" s="133"/>
      <c r="F75" s="133"/>
      <c r="G75" s="133"/>
      <c r="H75" s="133"/>
      <c r="I75" s="133"/>
      <c r="J75" s="133"/>
      <c r="K75" s="133"/>
      <c r="L75" s="133"/>
      <c r="M75" s="133"/>
    </row>
    <row r="76" spans="1:24" ht="15" x14ac:dyDescent="0.25">
      <c r="A76" s="120"/>
      <c r="B76" s="565" t="s">
        <v>403</v>
      </c>
      <c r="C76" s="135"/>
      <c r="D76" s="135"/>
      <c r="E76" s="135"/>
      <c r="F76" s="135"/>
      <c r="G76" s="135"/>
      <c r="H76" s="135"/>
      <c r="I76" s="135"/>
      <c r="J76" s="135"/>
      <c r="K76" s="135"/>
      <c r="L76" s="135"/>
      <c r="M76" s="136"/>
    </row>
    <row r="77" spans="1:24" ht="15" x14ac:dyDescent="0.25">
      <c r="A77" s="120"/>
      <c r="B77" s="565" t="s">
        <v>906</v>
      </c>
      <c r="C77" s="135"/>
      <c r="D77" s="135"/>
      <c r="E77" s="135"/>
      <c r="F77" s="135"/>
      <c r="G77" s="135"/>
      <c r="H77" s="135"/>
      <c r="I77" s="135"/>
      <c r="J77" s="135"/>
      <c r="K77" s="135"/>
      <c r="L77" s="135"/>
      <c r="M77" s="136"/>
    </row>
    <row r="78" spans="1:24" ht="15" x14ac:dyDescent="0.25">
      <c r="A78" s="120"/>
      <c r="B78" s="565" t="s">
        <v>655</v>
      </c>
      <c r="C78" s="135"/>
      <c r="D78" s="135"/>
      <c r="E78" s="135"/>
      <c r="F78" s="135"/>
      <c r="G78" s="135"/>
      <c r="H78" s="135"/>
      <c r="I78" s="135"/>
      <c r="J78" s="135"/>
      <c r="K78" s="135"/>
      <c r="L78" s="135"/>
      <c r="M78" s="136"/>
    </row>
    <row r="79" spans="1:24" ht="15" x14ac:dyDescent="0.25">
      <c r="A79" s="120"/>
      <c r="B79" s="41"/>
      <c r="C79" s="135"/>
      <c r="D79" s="135"/>
      <c r="E79" s="135"/>
      <c r="F79" s="135"/>
      <c r="G79" s="135"/>
      <c r="H79" s="135"/>
      <c r="I79" s="135"/>
      <c r="J79" s="135"/>
      <c r="K79" s="135"/>
      <c r="L79" s="135"/>
      <c r="M79" s="135"/>
    </row>
    <row r="80" spans="1:24" x14ac:dyDescent="0.2">
      <c r="C80" s="137"/>
      <c r="D80" s="120"/>
    </row>
    <row r="81" spans="1:13" ht="11.25" x14ac:dyDescent="0.2">
      <c r="A81" s="120"/>
      <c r="C81" s="137"/>
      <c r="D81" s="120"/>
      <c r="E81" s="137"/>
      <c r="F81" s="137"/>
      <c r="G81" s="137"/>
      <c r="H81" s="1086"/>
      <c r="I81" s="1086"/>
      <c r="J81" s="137"/>
      <c r="K81" s="137"/>
      <c r="L81" s="137"/>
      <c r="M81" s="137"/>
    </row>
    <row r="83" spans="1:13" x14ac:dyDescent="0.2">
      <c r="I83" s="137"/>
    </row>
  </sheetData>
  <mergeCells count="14">
    <mergeCell ref="B6:M6"/>
    <mergeCell ref="B7:M7"/>
    <mergeCell ref="B10:B11"/>
    <mergeCell ref="C10:C11"/>
    <mergeCell ref="D10:D11"/>
    <mergeCell ref="E10:E11"/>
    <mergeCell ref="F10:F11"/>
    <mergeCell ref="G10:G11"/>
    <mergeCell ref="H10:H11"/>
    <mergeCell ref="I10:I11"/>
    <mergeCell ref="J10:J11"/>
    <mergeCell ref="K10:K11"/>
    <mergeCell ref="L10:L11"/>
    <mergeCell ref="M10:M11"/>
  </mergeCells>
  <hyperlinks>
    <hyperlink ref="A1" location="INDICE!A1" display="Indice"/>
  </hyperlinks>
  <printOptions horizontalCentered="1"/>
  <pageMargins left="0.19685039370078741" right="0.39370078740157483" top="0.19685039370078741" bottom="0.19685039370078741" header="0.15748031496062992" footer="0"/>
  <pageSetup paperSize="9" scale="57" orientation="landscape" r:id="rId1"/>
  <headerFooter scaleWithDoc="0">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X172"/>
  <sheetViews>
    <sheetView showGridLines="0" zoomScaleNormal="100" zoomScaleSheetLayoutView="80" workbookViewId="0">
      <selection activeCell="B1" sqref="B1"/>
    </sheetView>
  </sheetViews>
  <sheetFormatPr baseColWidth="10" defaultColWidth="11.42578125" defaultRowHeight="12.75" x14ac:dyDescent="0.2"/>
  <cols>
    <col min="1" max="1" width="7.140625" style="7" bestFit="1" customWidth="1"/>
    <col min="2" max="2" width="49" style="90" customWidth="1"/>
    <col min="3" max="4" width="9.7109375" style="90" customWidth="1"/>
    <col min="5" max="5" width="10.5703125" style="90" customWidth="1"/>
    <col min="6" max="35" width="9.7109375" style="90" customWidth="1"/>
    <col min="36" max="37" width="12.7109375" style="90" customWidth="1"/>
    <col min="38" max="38" width="15.7109375" style="90" bestFit="1" customWidth="1"/>
    <col min="39" max="39" width="15" style="108" bestFit="1" customWidth="1"/>
    <col min="40" max="41" width="11.42578125" style="108"/>
    <col min="42" max="44" width="13" style="108" bestFit="1" customWidth="1"/>
    <col min="45" max="46" width="13.5703125" style="108" bestFit="1" customWidth="1"/>
    <col min="47" max="16384" width="11.42578125" style="108"/>
  </cols>
  <sheetData>
    <row r="1" spans="1:38" ht="15" x14ac:dyDescent="0.25">
      <c r="A1" s="1003" t="s">
        <v>238</v>
      </c>
      <c r="B1" s="1006"/>
    </row>
    <row r="2" spans="1:38" ht="15" customHeight="1" x14ac:dyDescent="0.25">
      <c r="A2" s="61"/>
      <c r="B2" s="474" t="s">
        <v>874</v>
      </c>
      <c r="C2" s="91"/>
      <c r="D2" s="91"/>
      <c r="E2" s="92"/>
      <c r="F2" s="92"/>
      <c r="G2" s="92"/>
      <c r="H2" s="91"/>
      <c r="I2" s="92"/>
      <c r="J2" s="92"/>
      <c r="K2" s="92"/>
      <c r="L2" s="92"/>
      <c r="M2" s="92"/>
      <c r="N2" s="92"/>
      <c r="O2" s="91"/>
      <c r="P2" s="92"/>
      <c r="Q2" s="92"/>
      <c r="R2" s="92"/>
      <c r="S2" s="92"/>
      <c r="T2" s="92"/>
      <c r="U2" s="92"/>
      <c r="V2" s="92"/>
      <c r="W2" s="92"/>
      <c r="X2" s="92"/>
      <c r="Y2" s="92"/>
      <c r="Z2" s="92"/>
      <c r="AA2" s="92"/>
      <c r="AB2" s="92"/>
      <c r="AC2" s="92"/>
      <c r="AD2" s="92"/>
      <c r="AE2" s="92"/>
      <c r="AF2" s="92"/>
    </row>
    <row r="3" spans="1:38" ht="15" customHeight="1" x14ac:dyDescent="0.25">
      <c r="A3" s="61"/>
      <c r="B3" s="918" t="s">
        <v>332</v>
      </c>
      <c r="C3" s="92"/>
      <c r="D3" s="1095"/>
      <c r="E3" s="1096"/>
      <c r="F3" s="92"/>
      <c r="G3" s="91"/>
      <c r="H3" s="92"/>
      <c r="I3" s="92"/>
      <c r="J3" s="92"/>
      <c r="K3" s="92"/>
      <c r="L3" s="92"/>
      <c r="M3" s="92"/>
      <c r="N3" s="92"/>
      <c r="O3" s="92"/>
      <c r="P3" s="92"/>
      <c r="Q3" s="92"/>
      <c r="R3" s="92"/>
      <c r="S3" s="92"/>
      <c r="T3" s="92"/>
      <c r="U3" s="92"/>
      <c r="V3" s="92"/>
      <c r="W3" s="92"/>
      <c r="X3" s="92"/>
      <c r="Y3" s="92"/>
      <c r="Z3" s="92"/>
      <c r="AA3" s="92"/>
      <c r="AB3" s="92"/>
      <c r="AC3" s="92"/>
      <c r="AD3" s="92"/>
      <c r="AE3" s="92"/>
      <c r="AF3" s="92"/>
      <c r="AJ3" s="93"/>
      <c r="AK3" s="93"/>
      <c r="AL3" s="93"/>
    </row>
    <row r="4" spans="1:38" s="109" customFormat="1" x14ac:dyDescent="0.2">
      <c r="A4" s="7"/>
      <c r="B4" s="90"/>
      <c r="C4" s="95"/>
      <c r="D4" s="95"/>
      <c r="E4" s="1098"/>
      <c r="F4" s="95"/>
      <c r="G4" s="95"/>
      <c r="H4" s="95"/>
      <c r="I4" s="95"/>
      <c r="J4" s="95"/>
      <c r="K4" s="95"/>
      <c r="L4" s="95"/>
      <c r="M4" s="95"/>
      <c r="N4" s="95"/>
      <c r="O4" s="95"/>
      <c r="P4" s="95"/>
      <c r="Q4" s="95"/>
      <c r="R4" s="95"/>
      <c r="S4" s="95"/>
      <c r="T4" s="95"/>
      <c r="U4" s="95"/>
      <c r="V4" s="95"/>
      <c r="W4" s="95"/>
      <c r="X4" s="95"/>
      <c r="Y4" s="90"/>
      <c r="Z4" s="90"/>
      <c r="AA4" s="90"/>
      <c r="AB4" s="90"/>
      <c r="AC4" s="90"/>
      <c r="AD4" s="90"/>
      <c r="AE4" s="90"/>
      <c r="AF4" s="90"/>
      <c r="AG4" s="90"/>
      <c r="AH4" s="90"/>
      <c r="AI4" s="90"/>
      <c r="AJ4" s="90"/>
      <c r="AK4" s="90"/>
      <c r="AL4" s="90"/>
    </row>
    <row r="5" spans="1:38" s="109" customFormat="1" ht="13.5" thickBot="1" x14ac:dyDescent="0.25">
      <c r="A5" s="7"/>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row>
    <row r="6" spans="1:38" s="109" customFormat="1" ht="18" thickBot="1" x14ac:dyDescent="0.25">
      <c r="A6" s="7"/>
      <c r="B6" s="1303" t="s">
        <v>619</v>
      </c>
      <c r="C6" s="1304"/>
      <c r="D6" s="1304"/>
      <c r="E6" s="1304"/>
      <c r="F6" s="1304"/>
      <c r="G6" s="1304"/>
      <c r="H6" s="1304"/>
      <c r="I6" s="1304"/>
      <c r="J6" s="1304"/>
      <c r="K6" s="1304"/>
      <c r="L6" s="1304"/>
      <c r="M6" s="1304"/>
      <c r="N6" s="1304"/>
      <c r="O6" s="1304"/>
      <c r="P6" s="1304"/>
      <c r="Q6" s="1304"/>
      <c r="R6" s="1304"/>
      <c r="S6" s="1304"/>
      <c r="T6" s="1304"/>
      <c r="U6" s="1304"/>
      <c r="V6" s="1304"/>
      <c r="W6" s="1304"/>
      <c r="X6" s="1304"/>
      <c r="Y6" s="1304"/>
      <c r="Z6" s="1304"/>
      <c r="AA6" s="1304"/>
      <c r="AB6" s="1304"/>
      <c r="AC6" s="1304"/>
      <c r="AD6" s="1304"/>
      <c r="AE6" s="1304"/>
      <c r="AF6" s="1304"/>
      <c r="AG6" s="1304"/>
      <c r="AH6" s="1304"/>
      <c r="AI6" s="1304"/>
      <c r="AJ6" s="1304"/>
      <c r="AK6" s="1304"/>
      <c r="AL6" s="1305"/>
    </row>
    <row r="7" spans="1:38" s="109" customForma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spans="1:38" s="109" customFormat="1" ht="13.5" thickBot="1" x14ac:dyDescent="0.25">
      <c r="A8" s="7"/>
      <c r="B8" s="348" t="s">
        <v>911</v>
      </c>
      <c r="C8" s="7"/>
      <c r="D8" s="7"/>
      <c r="E8" s="7"/>
      <c r="F8" s="7"/>
      <c r="G8" s="7"/>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row>
    <row r="9" spans="1:38" s="109" customFormat="1" ht="14.25" thickTop="1" thickBot="1" x14ac:dyDescent="0.25">
      <c r="A9" s="7"/>
      <c r="B9" s="567"/>
      <c r="C9" s="567">
        <v>2018</v>
      </c>
      <c r="D9" s="567">
        <v>2019</v>
      </c>
      <c r="E9" s="567">
        <v>2020</v>
      </c>
      <c r="F9" s="567">
        <v>2021</v>
      </c>
      <c r="G9" s="567">
        <v>2022</v>
      </c>
      <c r="H9" s="567">
        <v>2023</v>
      </c>
      <c r="I9" s="567">
        <v>2024</v>
      </c>
      <c r="J9" s="567">
        <v>2025</v>
      </c>
      <c r="K9" s="567">
        <v>2026</v>
      </c>
      <c r="L9" s="567">
        <v>2027</v>
      </c>
      <c r="M9" s="567">
        <v>2028</v>
      </c>
      <c r="N9" s="567">
        <v>2029</v>
      </c>
      <c r="O9" s="567">
        <v>2030</v>
      </c>
      <c r="P9" s="567">
        <v>2031</v>
      </c>
      <c r="Q9" s="567">
        <v>2032</v>
      </c>
      <c r="R9" s="567">
        <v>2033</v>
      </c>
      <c r="S9" s="567">
        <v>2034</v>
      </c>
      <c r="T9" s="567">
        <v>2035</v>
      </c>
      <c r="U9" s="567">
        <v>2036</v>
      </c>
      <c r="V9" s="567">
        <v>2037</v>
      </c>
      <c r="W9" s="567">
        <v>2038</v>
      </c>
      <c r="X9" s="567">
        <v>2039</v>
      </c>
      <c r="Y9" s="567">
        <v>2040</v>
      </c>
      <c r="Z9" s="567">
        <v>2041</v>
      </c>
      <c r="AA9" s="567">
        <v>2042</v>
      </c>
      <c r="AB9" s="567">
        <v>2043</v>
      </c>
      <c r="AC9" s="567">
        <v>2044</v>
      </c>
      <c r="AD9" s="567">
        <v>2045</v>
      </c>
      <c r="AE9" s="567">
        <v>2046</v>
      </c>
      <c r="AF9" s="567">
        <v>2047</v>
      </c>
      <c r="AG9" s="567">
        <v>2048</v>
      </c>
      <c r="AH9" s="567">
        <v>2049</v>
      </c>
      <c r="AI9" s="567">
        <v>2050</v>
      </c>
      <c r="AJ9" s="567" t="s">
        <v>812</v>
      </c>
      <c r="AK9" s="567">
        <v>2117</v>
      </c>
      <c r="AL9" s="567" t="s">
        <v>318</v>
      </c>
    </row>
    <row r="10" spans="1:38" s="109" customFormat="1" ht="14.25" thickTop="1" thickBot="1" x14ac:dyDescent="0.25">
      <c r="A10" s="7"/>
      <c r="B10" s="348"/>
      <c r="C10" s="739"/>
      <c r="D10" s="739"/>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39"/>
      <c r="AG10" s="739"/>
      <c r="AH10" s="739"/>
      <c r="AI10" s="739"/>
      <c r="AJ10" s="739"/>
      <c r="AK10" s="739"/>
      <c r="AL10" s="739"/>
    </row>
    <row r="11" spans="1:38" s="109" customFormat="1" ht="13.5" thickBot="1" x14ac:dyDescent="0.25">
      <c r="A11" s="7"/>
      <c r="B11" s="1300" t="s">
        <v>479</v>
      </c>
      <c r="C11" s="1301"/>
      <c r="D11" s="1301"/>
      <c r="E11" s="1301"/>
      <c r="F11" s="1301"/>
      <c r="G11" s="1301"/>
      <c r="H11" s="1301"/>
      <c r="I11" s="1301"/>
      <c r="J11" s="1301"/>
      <c r="K11" s="1301"/>
      <c r="L11" s="1301"/>
      <c r="M11" s="1301"/>
      <c r="N11" s="1301"/>
      <c r="O11" s="1301"/>
      <c r="P11" s="1301"/>
      <c r="Q11" s="1301"/>
      <c r="R11" s="1301"/>
      <c r="S11" s="1301"/>
      <c r="T11" s="1301"/>
      <c r="U11" s="1301"/>
      <c r="V11" s="1301"/>
      <c r="W11" s="1301"/>
      <c r="X11" s="1301"/>
      <c r="Y11" s="1301"/>
      <c r="Z11" s="1301"/>
      <c r="AA11" s="1301"/>
      <c r="AB11" s="1301"/>
      <c r="AC11" s="1301"/>
      <c r="AD11" s="1301"/>
      <c r="AE11" s="1301"/>
      <c r="AF11" s="1301"/>
      <c r="AG11" s="1301"/>
      <c r="AH11" s="1301"/>
      <c r="AI11" s="1301"/>
      <c r="AJ11" s="1301"/>
      <c r="AK11" s="1301"/>
      <c r="AL11" s="1302"/>
    </row>
    <row r="12" spans="1:38" ht="15" customHeight="1" thickBot="1" x14ac:dyDescent="0.25">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row>
    <row r="13" spans="1:38" ht="21.75" customHeight="1" thickBot="1" x14ac:dyDescent="0.25">
      <c r="B13" s="417" t="s">
        <v>65</v>
      </c>
      <c r="C13" s="418">
        <f>+C14+C15</f>
        <v>43842.222665746827</v>
      </c>
      <c r="D13" s="418">
        <f t="shared" ref="D13:AK13" si="0">+D14+D15</f>
        <v>41322.802920524293</v>
      </c>
      <c r="E13" s="418">
        <f t="shared" si="0"/>
        <v>21064.836606069603</v>
      </c>
      <c r="F13" s="418">
        <f t="shared" si="0"/>
        <v>28501.594373996599</v>
      </c>
      <c r="G13" s="418">
        <f t="shared" si="0"/>
        <v>30044.360333645422</v>
      </c>
      <c r="H13" s="418">
        <f t="shared" si="0"/>
        <v>24169.300346736607</v>
      </c>
      <c r="I13" s="418">
        <f t="shared" si="0"/>
        <v>17090.776808004302</v>
      </c>
      <c r="J13" s="418">
        <f t="shared" si="0"/>
        <v>20923.795541394342</v>
      </c>
      <c r="K13" s="418">
        <f t="shared" si="0"/>
        <v>14409.283981132057</v>
      </c>
      <c r="L13" s="418">
        <f t="shared" si="0"/>
        <v>14179.843308738089</v>
      </c>
      <c r="M13" s="418">
        <f t="shared" si="0"/>
        <v>10543.367237170636</v>
      </c>
      <c r="N13" s="418">
        <f t="shared" si="0"/>
        <v>4450.1989095855361</v>
      </c>
      <c r="O13" s="418">
        <f t="shared" si="0"/>
        <v>5031.5600589653086</v>
      </c>
      <c r="P13" s="418">
        <f t="shared" si="0"/>
        <v>5386.8056951583731</v>
      </c>
      <c r="Q13" s="418">
        <f t="shared" si="0"/>
        <v>4742.4949947526011</v>
      </c>
      <c r="R13" s="418">
        <f t="shared" si="0"/>
        <v>4634.0922456616008</v>
      </c>
      <c r="S13" s="418">
        <f t="shared" si="0"/>
        <v>2330.3000733589533</v>
      </c>
      <c r="T13" s="418">
        <f t="shared" si="0"/>
        <v>3173.1211466155128</v>
      </c>
      <c r="U13" s="418">
        <f t="shared" si="0"/>
        <v>5635.899477081367</v>
      </c>
      <c r="V13" s="418">
        <f t="shared" si="0"/>
        <v>3834.1599555613702</v>
      </c>
      <c r="W13" s="418">
        <f t="shared" si="0"/>
        <v>3509.8490638377857</v>
      </c>
      <c r="X13" s="418">
        <f t="shared" si="0"/>
        <v>1044.7087511557431</v>
      </c>
      <c r="Y13" s="418">
        <f t="shared" si="0"/>
        <v>844.64290711424576</v>
      </c>
      <c r="Z13" s="418">
        <f t="shared" si="0"/>
        <v>817.38605749562441</v>
      </c>
      <c r="AA13" s="418">
        <f t="shared" si="0"/>
        <v>810.02891856235578</v>
      </c>
      <c r="AB13" s="418">
        <f t="shared" si="0"/>
        <v>796.32103158744121</v>
      </c>
      <c r="AC13" s="418">
        <f t="shared" si="0"/>
        <v>795.56570583676944</v>
      </c>
      <c r="AD13" s="418">
        <f t="shared" si="0"/>
        <v>795.59347083676948</v>
      </c>
      <c r="AE13" s="418">
        <f t="shared" si="0"/>
        <v>2799.0755421241156</v>
      </c>
      <c r="AF13" s="418">
        <f t="shared" si="0"/>
        <v>915.83404689503652</v>
      </c>
      <c r="AG13" s="418">
        <f t="shared" si="0"/>
        <v>3023.3532285941164</v>
      </c>
      <c r="AH13" s="418">
        <f t="shared" si="0"/>
        <v>1.9821995231164378</v>
      </c>
      <c r="AI13" s="418">
        <f t="shared" si="0"/>
        <v>0.30540948211643798</v>
      </c>
      <c r="AJ13" s="418">
        <f t="shared" si="0"/>
        <v>18.019159446948734</v>
      </c>
      <c r="AK13" s="418">
        <f t="shared" si="0"/>
        <v>2750</v>
      </c>
      <c r="AL13" s="418">
        <f>SUM(C13:AK13)</f>
        <v>324233.48217239149</v>
      </c>
    </row>
    <row r="14" spans="1:38" x14ac:dyDescent="0.2">
      <c r="B14" s="1112" t="s">
        <v>66</v>
      </c>
      <c r="C14" s="111">
        <v>19790.497913659685</v>
      </c>
      <c r="D14" s="111">
        <v>15041.336908628364</v>
      </c>
      <c r="E14" s="111">
        <v>0</v>
      </c>
      <c r="F14" s="111">
        <v>0</v>
      </c>
      <c r="G14" s="111">
        <v>0</v>
      </c>
      <c r="H14" s="111">
        <v>0</v>
      </c>
      <c r="I14" s="111">
        <v>0</v>
      </c>
      <c r="J14" s="111">
        <v>0</v>
      </c>
      <c r="K14" s="111">
        <v>0</v>
      </c>
      <c r="L14" s="111">
        <v>0</v>
      </c>
      <c r="M14" s="111">
        <v>0</v>
      </c>
      <c r="N14" s="111">
        <v>0</v>
      </c>
      <c r="O14" s="111">
        <v>0</v>
      </c>
      <c r="P14" s="111">
        <v>0</v>
      </c>
      <c r="Q14" s="111">
        <v>0</v>
      </c>
      <c r="R14" s="111">
        <v>0</v>
      </c>
      <c r="S14" s="111">
        <v>0</v>
      </c>
      <c r="T14" s="111">
        <v>0</v>
      </c>
      <c r="U14" s="111">
        <v>0</v>
      </c>
      <c r="V14" s="111">
        <v>0</v>
      </c>
      <c r="W14" s="111">
        <v>0</v>
      </c>
      <c r="X14" s="111">
        <v>0</v>
      </c>
      <c r="Y14" s="111">
        <v>0</v>
      </c>
      <c r="Z14" s="111">
        <v>0</v>
      </c>
      <c r="AA14" s="111">
        <v>0</v>
      </c>
      <c r="AB14" s="111">
        <v>0</v>
      </c>
      <c r="AC14" s="111">
        <v>0</v>
      </c>
      <c r="AD14" s="111">
        <v>0</v>
      </c>
      <c r="AE14" s="111">
        <v>0</v>
      </c>
      <c r="AF14" s="111">
        <v>0</v>
      </c>
      <c r="AG14" s="111">
        <v>0</v>
      </c>
      <c r="AH14" s="111">
        <v>0</v>
      </c>
      <c r="AI14" s="111">
        <v>0</v>
      </c>
      <c r="AJ14" s="111">
        <v>0</v>
      </c>
      <c r="AK14" s="111">
        <v>0</v>
      </c>
      <c r="AL14" s="96">
        <f>SUM(C14:AK14)</f>
        <v>34831.834822288045</v>
      </c>
    </row>
    <row r="15" spans="1:38" x14ac:dyDescent="0.2">
      <c r="B15" s="1112" t="s">
        <v>67</v>
      </c>
      <c r="C15" s="111">
        <v>24051.724752087139</v>
      </c>
      <c r="D15" s="111">
        <v>26281.466011895933</v>
      </c>
      <c r="E15" s="111">
        <v>21064.836606069603</v>
      </c>
      <c r="F15" s="111">
        <v>28501.594373996599</v>
      </c>
      <c r="G15" s="111">
        <v>30044.360333645422</v>
      </c>
      <c r="H15" s="111">
        <v>24169.300346736607</v>
      </c>
      <c r="I15" s="111">
        <v>17090.776808004302</v>
      </c>
      <c r="J15" s="111">
        <v>20923.795541394342</v>
      </c>
      <c r="K15" s="111">
        <v>14409.283981132057</v>
      </c>
      <c r="L15" s="111">
        <v>14179.843308738089</v>
      </c>
      <c r="M15" s="111">
        <v>10543.367237170636</v>
      </c>
      <c r="N15" s="111">
        <v>4450.1989095855361</v>
      </c>
      <c r="O15" s="111">
        <v>5031.5600589653086</v>
      </c>
      <c r="P15" s="111">
        <v>5386.8056951583731</v>
      </c>
      <c r="Q15" s="111">
        <v>4742.4949947526011</v>
      </c>
      <c r="R15" s="111">
        <v>4634.0922456616008</v>
      </c>
      <c r="S15" s="111">
        <v>2330.3000733589533</v>
      </c>
      <c r="T15" s="111">
        <v>3173.1211466155128</v>
      </c>
      <c r="U15" s="111">
        <v>5635.899477081367</v>
      </c>
      <c r="V15" s="111">
        <v>3834.1599555613702</v>
      </c>
      <c r="W15" s="111">
        <v>3509.8490638377857</v>
      </c>
      <c r="X15" s="111">
        <v>1044.7087511557431</v>
      </c>
      <c r="Y15" s="111">
        <v>844.64290711424576</v>
      </c>
      <c r="Z15" s="111">
        <v>817.38605749562441</v>
      </c>
      <c r="AA15" s="111">
        <v>810.02891856235578</v>
      </c>
      <c r="AB15" s="111">
        <v>796.32103158744121</v>
      </c>
      <c r="AC15" s="111">
        <v>795.56570583676944</v>
      </c>
      <c r="AD15" s="111">
        <v>795.59347083676948</v>
      </c>
      <c r="AE15" s="111">
        <v>2799.0755421241156</v>
      </c>
      <c r="AF15" s="111">
        <v>915.83404689503652</v>
      </c>
      <c r="AG15" s="111">
        <v>3023.3532285941164</v>
      </c>
      <c r="AH15" s="111">
        <v>1.9821995231164378</v>
      </c>
      <c r="AI15" s="111">
        <v>0.30540948211643798</v>
      </c>
      <c r="AJ15" s="111">
        <v>18.019159446948734</v>
      </c>
      <c r="AK15" s="111">
        <v>2750</v>
      </c>
      <c r="AL15" s="96">
        <f>SUM(C15:AK15)</f>
        <v>289401.64735010342</v>
      </c>
    </row>
    <row r="16" spans="1:38" ht="13.5" thickBot="1" x14ac:dyDescent="0.25">
      <c r="B16" s="34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row>
    <row r="17" spans="1:38" ht="13.5" thickBot="1" x14ac:dyDescent="0.25">
      <c r="B17" s="148" t="s">
        <v>55</v>
      </c>
      <c r="C17" s="97">
        <f t="shared" ref="C17:AD17" si="1">+C18+C23+C26+C32+C33+C41</f>
        <v>2661.5508610918696</v>
      </c>
      <c r="D17" s="97">
        <f t="shared" si="1"/>
        <v>5990.9481357892701</v>
      </c>
      <c r="E17" s="97">
        <f t="shared" si="1"/>
        <v>2184.809515543137</v>
      </c>
      <c r="F17" s="97">
        <f t="shared" si="1"/>
        <v>5849.7607106402884</v>
      </c>
      <c r="G17" s="97">
        <f t="shared" si="1"/>
        <v>9312.479183184425</v>
      </c>
      <c r="H17" s="97">
        <f t="shared" si="1"/>
        <v>5477.7585509961136</v>
      </c>
      <c r="I17" s="97">
        <f t="shared" si="1"/>
        <v>1546.1807954126739</v>
      </c>
      <c r="J17" s="97">
        <f t="shared" si="1"/>
        <v>1453.4509807295483</v>
      </c>
      <c r="K17" s="97">
        <f t="shared" si="1"/>
        <v>1349.7540655888924</v>
      </c>
      <c r="L17" s="97">
        <f t="shared" si="1"/>
        <v>1416.7971804079436</v>
      </c>
      <c r="M17" s="97">
        <f t="shared" si="1"/>
        <v>1237.5635907627066</v>
      </c>
      <c r="N17" s="97">
        <f t="shared" si="1"/>
        <v>1210.1767626843659</v>
      </c>
      <c r="O17" s="97">
        <f t="shared" si="1"/>
        <v>1037.9395447687343</v>
      </c>
      <c r="P17" s="97">
        <f t="shared" si="1"/>
        <v>1393.1851809617995</v>
      </c>
      <c r="Q17" s="97">
        <f t="shared" si="1"/>
        <v>748.87448055602545</v>
      </c>
      <c r="R17" s="97">
        <f t="shared" si="1"/>
        <v>640.47173146502553</v>
      </c>
      <c r="S17" s="97">
        <f t="shared" si="1"/>
        <v>597.87047928602567</v>
      </c>
      <c r="T17" s="97">
        <f t="shared" si="1"/>
        <v>542.83365259258642</v>
      </c>
      <c r="U17" s="97">
        <f t="shared" si="1"/>
        <v>509.93322427779003</v>
      </c>
      <c r="V17" s="97">
        <f t="shared" si="1"/>
        <v>430.98588760779</v>
      </c>
      <c r="W17" s="97">
        <f t="shared" si="1"/>
        <v>278.14234368880273</v>
      </c>
      <c r="X17" s="97">
        <f t="shared" si="1"/>
        <v>120.38738289297368</v>
      </c>
      <c r="Y17" s="97">
        <f t="shared" si="1"/>
        <v>81.900538851476341</v>
      </c>
      <c r="Z17" s="97">
        <f t="shared" si="1"/>
        <v>65.776889232855012</v>
      </c>
      <c r="AA17" s="97">
        <f t="shared" si="1"/>
        <v>58.419750299586283</v>
      </c>
      <c r="AB17" s="97">
        <f t="shared" si="1"/>
        <v>50.33686332467181</v>
      </c>
      <c r="AC17" s="97">
        <f t="shared" si="1"/>
        <v>49.581537574000002</v>
      </c>
      <c r="AD17" s="97">
        <f t="shared" si="1"/>
        <v>49.609302573999997</v>
      </c>
      <c r="AE17" s="97">
        <f>+AE18+AE23+AE26+AE32+AE33+AE41</f>
        <v>48.770132642</v>
      </c>
      <c r="AF17" s="97">
        <f t="shared" ref="AF17" si="2">+AF18+AF23+AF26+AF32+AF33+AF41</f>
        <v>39.258045054</v>
      </c>
      <c r="AG17" s="97">
        <f t="shared" ref="AG17" si="3">+AG18+AG23+AG26+AG32+AG33+AG41</f>
        <v>23.047819112000003</v>
      </c>
      <c r="AH17" s="97">
        <f t="shared" ref="AH17:AI17" si="4">+AH18+AH23+AH26+AH32+AH33+AH41</f>
        <v>1.6767900410000001</v>
      </c>
      <c r="AI17" s="97">
        <f t="shared" si="4"/>
        <v>0</v>
      </c>
      <c r="AJ17" s="97">
        <f t="shared" ref="AJ17" si="5">+AJ18+AJ23+AJ26+AJ32+AJ33+AJ41</f>
        <v>0</v>
      </c>
      <c r="AK17" s="97">
        <f t="shared" ref="AK17" si="6">+AK18+AK23+AK26+AK32+AK33+AK41</f>
        <v>0</v>
      </c>
      <c r="AL17" s="149">
        <f t="shared" ref="AL17:AL43" si="7">SUM(C17:AK17)</f>
        <v>46460.231909634364</v>
      </c>
    </row>
    <row r="18" spans="1:38" x14ac:dyDescent="0.2">
      <c r="A18" s="108"/>
      <c r="B18" s="463" t="s">
        <v>68</v>
      </c>
      <c r="C18" s="98">
        <f t="shared" ref="C18:AK18" si="8">SUM(C19:C22)</f>
        <v>934.64788299542568</v>
      </c>
      <c r="D18" s="98">
        <f t="shared" si="8"/>
        <v>1753.83284450108</v>
      </c>
      <c r="E18" s="98">
        <f t="shared" si="8"/>
        <v>1686.8033760398989</v>
      </c>
      <c r="F18" s="98">
        <f t="shared" si="8"/>
        <v>5323.0901446376392</v>
      </c>
      <c r="G18" s="98">
        <f t="shared" si="8"/>
        <v>8852.0280271715274</v>
      </c>
      <c r="H18" s="98">
        <f t="shared" si="8"/>
        <v>5012.3834320544511</v>
      </c>
      <c r="I18" s="98">
        <f t="shared" si="8"/>
        <v>1264.5591039975745</v>
      </c>
      <c r="J18" s="98">
        <f t="shared" si="8"/>
        <v>1173.0315391772838</v>
      </c>
      <c r="K18" s="98">
        <f t="shared" si="8"/>
        <v>1078.6145653501735</v>
      </c>
      <c r="L18" s="98">
        <f t="shared" si="8"/>
        <v>1011.2131510851364</v>
      </c>
      <c r="M18" s="98">
        <f t="shared" si="8"/>
        <v>966.9956211339877</v>
      </c>
      <c r="N18" s="98">
        <f t="shared" si="8"/>
        <v>922.80511102998764</v>
      </c>
      <c r="O18" s="98">
        <f t="shared" si="8"/>
        <v>890.33819528598769</v>
      </c>
      <c r="P18" s="98">
        <f t="shared" si="8"/>
        <v>854.67893802198762</v>
      </c>
      <c r="Q18" s="98">
        <f t="shared" si="8"/>
        <v>705.39171543598763</v>
      </c>
      <c r="R18" s="98">
        <f t="shared" si="8"/>
        <v>602.83896634498774</v>
      </c>
      <c r="S18" s="98">
        <f t="shared" si="8"/>
        <v>560.23771416598788</v>
      </c>
      <c r="T18" s="98">
        <f t="shared" si="8"/>
        <v>505.200887477994</v>
      </c>
      <c r="U18" s="98">
        <f t="shared" si="8"/>
        <v>472.32155564000004</v>
      </c>
      <c r="V18" s="98">
        <f t="shared" si="8"/>
        <v>393.37421897000002</v>
      </c>
      <c r="W18" s="98">
        <f t="shared" si="8"/>
        <v>223.72699302199996</v>
      </c>
      <c r="X18" s="98">
        <f t="shared" si="8"/>
        <v>116.90496939099998</v>
      </c>
      <c r="Y18" s="98">
        <f t="shared" si="8"/>
        <v>78.940016454000002</v>
      </c>
      <c r="Z18" s="98">
        <f t="shared" si="8"/>
        <v>62.816367034000002</v>
      </c>
      <c r="AA18" s="98">
        <f t="shared" si="8"/>
        <v>57.029098400999999</v>
      </c>
      <c r="AB18" s="98">
        <f t="shared" si="8"/>
        <v>49.641537574000004</v>
      </c>
      <c r="AC18" s="98">
        <f t="shared" si="8"/>
        <v>49.581537574000002</v>
      </c>
      <c r="AD18" s="98">
        <f t="shared" si="8"/>
        <v>49.609302573999997</v>
      </c>
      <c r="AE18" s="98">
        <f t="shared" si="8"/>
        <v>48.770132642</v>
      </c>
      <c r="AF18" s="98">
        <f t="shared" si="8"/>
        <v>39.258045054</v>
      </c>
      <c r="AG18" s="98">
        <f t="shared" si="8"/>
        <v>23.047819112000003</v>
      </c>
      <c r="AH18" s="98">
        <f t="shared" si="8"/>
        <v>1.6767900410000001</v>
      </c>
      <c r="AI18" s="98">
        <f t="shared" si="8"/>
        <v>0</v>
      </c>
      <c r="AJ18" s="98">
        <f t="shared" si="8"/>
        <v>0</v>
      </c>
      <c r="AK18" s="98">
        <f t="shared" si="8"/>
        <v>0</v>
      </c>
      <c r="AL18" s="98">
        <f t="shared" si="7"/>
        <v>35765.389599390088</v>
      </c>
    </row>
    <row r="19" spans="1:38" x14ac:dyDescent="0.2">
      <c r="A19" s="108"/>
      <c r="B19" s="432" t="s">
        <v>69</v>
      </c>
      <c r="C19" s="113">
        <v>328.55385686592871</v>
      </c>
      <c r="D19" s="113">
        <v>505.39559846808606</v>
      </c>
      <c r="E19" s="113">
        <v>439.85925200291723</v>
      </c>
      <c r="F19" s="113">
        <v>379.11845026600002</v>
      </c>
      <c r="G19" s="113">
        <v>270.96565909599991</v>
      </c>
      <c r="H19" s="113">
        <v>236.84384435000004</v>
      </c>
      <c r="I19" s="113">
        <v>247.83160652200004</v>
      </c>
      <c r="J19" s="113">
        <v>247.85477942200001</v>
      </c>
      <c r="K19" s="113">
        <v>247.85477942200001</v>
      </c>
      <c r="L19" s="113">
        <v>247.85477942200001</v>
      </c>
      <c r="M19" s="113">
        <v>247.85477942200001</v>
      </c>
      <c r="N19" s="113">
        <v>247.85477942200001</v>
      </c>
      <c r="O19" s="113">
        <v>247.85477942200001</v>
      </c>
      <c r="P19" s="113">
        <v>247.85477942200001</v>
      </c>
      <c r="Q19" s="113">
        <v>247.85477942200001</v>
      </c>
      <c r="R19" s="113">
        <v>247.85477942200001</v>
      </c>
      <c r="S19" s="113">
        <v>247.85477942200001</v>
      </c>
      <c r="T19" s="113">
        <v>247.85477942200001</v>
      </c>
      <c r="U19" s="113">
        <v>248.00997956200001</v>
      </c>
      <c r="V19" s="113">
        <v>215.96818489199998</v>
      </c>
      <c r="W19" s="113">
        <v>134.39215901399996</v>
      </c>
      <c r="X19" s="113">
        <v>76.523839775999988</v>
      </c>
      <c r="Y19" s="113">
        <v>51.913859534000004</v>
      </c>
      <c r="Z19" s="113">
        <v>49.581537574000002</v>
      </c>
      <c r="AA19" s="113">
        <v>49.581537574000002</v>
      </c>
      <c r="AB19" s="113">
        <v>49.581537574000002</v>
      </c>
      <c r="AC19" s="113">
        <v>49.581537574000002</v>
      </c>
      <c r="AD19" s="113">
        <v>49.609302573999997</v>
      </c>
      <c r="AE19" s="113">
        <v>48.770132642</v>
      </c>
      <c r="AF19" s="113">
        <v>39.258045054</v>
      </c>
      <c r="AG19" s="113">
        <v>23.047819112000003</v>
      </c>
      <c r="AH19" s="113">
        <v>1.6767900410000001</v>
      </c>
      <c r="AI19" s="113">
        <v>0</v>
      </c>
      <c r="AJ19" s="113">
        <v>0</v>
      </c>
      <c r="AK19" s="113">
        <v>0</v>
      </c>
      <c r="AL19" s="113">
        <f t="shared" si="7"/>
        <v>6222.4671037099342</v>
      </c>
    </row>
    <row r="20" spans="1:38" x14ac:dyDescent="0.2">
      <c r="A20" s="108"/>
      <c r="B20" s="433" t="s">
        <v>70</v>
      </c>
      <c r="C20" s="429">
        <v>425.10128683200008</v>
      </c>
      <c r="D20" s="429">
        <v>864.69627378700022</v>
      </c>
      <c r="E20" s="429">
        <v>847.58945519600024</v>
      </c>
      <c r="F20" s="429">
        <v>823.89350350200004</v>
      </c>
      <c r="G20" s="429">
        <v>751.87494543200012</v>
      </c>
      <c r="H20" s="429">
        <v>748.64790486200002</v>
      </c>
      <c r="I20" s="429">
        <v>727.50453414200013</v>
      </c>
      <c r="J20" s="429">
        <v>685.83472425200011</v>
      </c>
      <c r="K20" s="102">
        <v>660.60532886200008</v>
      </c>
      <c r="L20" s="429">
        <v>619.67342148199998</v>
      </c>
      <c r="M20" s="429">
        <v>619.67342155199992</v>
      </c>
      <c r="N20" s="429">
        <v>588.52396038199981</v>
      </c>
      <c r="O20" s="429">
        <v>588.52396038199981</v>
      </c>
      <c r="P20" s="429">
        <v>572.61222455699976</v>
      </c>
      <c r="Q20" s="429">
        <v>441.14566836999978</v>
      </c>
      <c r="R20" s="429">
        <v>354.49068961799992</v>
      </c>
      <c r="S20" s="429">
        <v>312.35278348799994</v>
      </c>
      <c r="T20" s="429">
        <v>257.33103242800001</v>
      </c>
      <c r="U20" s="429">
        <v>224.311576078</v>
      </c>
      <c r="V20" s="429">
        <v>177.40603407800003</v>
      </c>
      <c r="W20" s="429">
        <v>89.334834008000001</v>
      </c>
      <c r="X20" s="429">
        <v>40.381129614999992</v>
      </c>
      <c r="Y20" s="429">
        <v>27.026156919999998</v>
      </c>
      <c r="Z20" s="429">
        <v>13.23482946</v>
      </c>
      <c r="AA20" s="429">
        <v>7.4475608270000002</v>
      </c>
      <c r="AB20" s="429">
        <v>0.06</v>
      </c>
      <c r="AC20" s="429">
        <v>0</v>
      </c>
      <c r="AD20" s="429">
        <v>0</v>
      </c>
      <c r="AE20" s="429">
        <v>0</v>
      </c>
      <c r="AF20" s="429">
        <v>0</v>
      </c>
      <c r="AG20" s="429">
        <v>0</v>
      </c>
      <c r="AH20" s="429">
        <v>0</v>
      </c>
      <c r="AI20" s="429">
        <v>0</v>
      </c>
      <c r="AJ20" s="429">
        <v>0</v>
      </c>
      <c r="AK20" s="429">
        <v>0</v>
      </c>
      <c r="AL20" s="102">
        <f t="shared" si="7"/>
        <v>11469.277240111996</v>
      </c>
    </row>
    <row r="21" spans="1:38" x14ac:dyDescent="0.2">
      <c r="A21" s="108"/>
      <c r="B21" s="464" t="s">
        <v>908</v>
      </c>
      <c r="C21" s="430">
        <v>0</v>
      </c>
      <c r="D21" s="430">
        <v>0</v>
      </c>
      <c r="E21" s="430">
        <v>0</v>
      </c>
      <c r="F21" s="430">
        <v>3727.7711435796573</v>
      </c>
      <c r="G21" s="430">
        <v>7455.5422871593146</v>
      </c>
      <c r="H21" s="430">
        <v>3727.7711435796573</v>
      </c>
      <c r="I21" s="430">
        <v>0</v>
      </c>
      <c r="J21" s="430">
        <v>0</v>
      </c>
      <c r="K21" s="101">
        <v>0</v>
      </c>
      <c r="L21" s="430">
        <v>0</v>
      </c>
      <c r="M21" s="430">
        <v>0</v>
      </c>
      <c r="N21" s="430">
        <v>0</v>
      </c>
      <c r="O21" s="430">
        <v>0</v>
      </c>
      <c r="P21" s="430">
        <v>0</v>
      </c>
      <c r="Q21" s="430">
        <v>0</v>
      </c>
      <c r="R21" s="430">
        <v>0</v>
      </c>
      <c r="S21" s="430">
        <v>0</v>
      </c>
      <c r="T21" s="430">
        <v>0</v>
      </c>
      <c r="U21" s="430">
        <v>0</v>
      </c>
      <c r="V21" s="430">
        <v>0</v>
      </c>
      <c r="W21" s="430">
        <v>0</v>
      </c>
      <c r="X21" s="430">
        <v>0</v>
      </c>
      <c r="Y21" s="430">
        <v>0</v>
      </c>
      <c r="Z21" s="430">
        <v>0</v>
      </c>
      <c r="AA21" s="430">
        <v>0</v>
      </c>
      <c r="AB21" s="430">
        <v>0</v>
      </c>
      <c r="AC21" s="430">
        <v>0</v>
      </c>
      <c r="AD21" s="430">
        <v>0</v>
      </c>
      <c r="AE21" s="430">
        <v>0</v>
      </c>
      <c r="AF21" s="430">
        <v>0</v>
      </c>
      <c r="AG21" s="430">
        <v>0</v>
      </c>
      <c r="AH21" s="430">
        <v>0</v>
      </c>
      <c r="AI21" s="430">
        <v>0</v>
      </c>
      <c r="AJ21" s="430">
        <v>0</v>
      </c>
      <c r="AK21" s="430">
        <v>0</v>
      </c>
      <c r="AL21" s="102">
        <f t="shared" si="7"/>
        <v>14911.084574318629</v>
      </c>
    </row>
    <row r="22" spans="1:38" x14ac:dyDescent="0.2">
      <c r="A22" s="108"/>
      <c r="B22" s="464" t="s">
        <v>71</v>
      </c>
      <c r="C22" s="430">
        <v>180.99273929749685</v>
      </c>
      <c r="D22" s="430">
        <v>383.74097224599365</v>
      </c>
      <c r="E22" s="430">
        <v>399.3546688409815</v>
      </c>
      <c r="F22" s="430">
        <v>392.30704728998143</v>
      </c>
      <c r="G22" s="430">
        <v>373.64513548421263</v>
      </c>
      <c r="H22" s="430">
        <v>299.12053926279327</v>
      </c>
      <c r="I22" s="430">
        <v>289.2229633335744</v>
      </c>
      <c r="J22" s="430">
        <v>239.3420355032836</v>
      </c>
      <c r="K22" s="101">
        <v>170.15445706617345</v>
      </c>
      <c r="L22" s="430">
        <v>143.6849501811364</v>
      </c>
      <c r="M22" s="430">
        <v>99.467420159987839</v>
      </c>
      <c r="N22" s="430">
        <v>86.42637122598785</v>
      </c>
      <c r="O22" s="430">
        <v>53.959455481987852</v>
      </c>
      <c r="P22" s="430">
        <v>34.211934042987849</v>
      </c>
      <c r="Q22" s="430">
        <v>16.391267643987849</v>
      </c>
      <c r="R22" s="430">
        <v>0.49349730498784905</v>
      </c>
      <c r="S22" s="430">
        <v>3.0151255987849047E-2</v>
      </c>
      <c r="T22" s="430">
        <v>1.5075627993924524E-2</v>
      </c>
      <c r="U22" s="430">
        <v>0</v>
      </c>
      <c r="V22" s="430">
        <v>0</v>
      </c>
      <c r="W22" s="430">
        <v>0</v>
      </c>
      <c r="X22" s="430">
        <v>0</v>
      </c>
      <c r="Y22" s="430">
        <v>0</v>
      </c>
      <c r="Z22" s="430">
        <v>0</v>
      </c>
      <c r="AA22" s="430">
        <v>0</v>
      </c>
      <c r="AB22" s="430">
        <v>0</v>
      </c>
      <c r="AC22" s="430">
        <v>0</v>
      </c>
      <c r="AD22" s="430">
        <v>0</v>
      </c>
      <c r="AE22" s="430">
        <v>0</v>
      </c>
      <c r="AF22" s="430">
        <v>0</v>
      </c>
      <c r="AG22" s="430">
        <v>0</v>
      </c>
      <c r="AH22" s="430">
        <v>0</v>
      </c>
      <c r="AI22" s="430">
        <v>0</v>
      </c>
      <c r="AJ22" s="430">
        <v>0</v>
      </c>
      <c r="AK22" s="430">
        <v>0</v>
      </c>
      <c r="AL22" s="101">
        <f t="shared" si="7"/>
        <v>3162.5606812495353</v>
      </c>
    </row>
    <row r="23" spans="1:38" x14ac:dyDescent="0.2">
      <c r="A23" s="108"/>
      <c r="B23" s="425" t="s">
        <v>72</v>
      </c>
      <c r="C23" s="448">
        <f t="shared" ref="C23:AK23" si="9">SUM(C24:C25)</f>
        <v>6.368109723320095</v>
      </c>
      <c r="D23" s="448">
        <f t="shared" si="9"/>
        <v>14.581991324624106</v>
      </c>
      <c r="E23" s="448">
        <f t="shared" si="9"/>
        <v>17.975705042820813</v>
      </c>
      <c r="F23" s="448">
        <f t="shared" si="9"/>
        <v>0</v>
      </c>
      <c r="G23" s="448">
        <f t="shared" si="9"/>
        <v>0</v>
      </c>
      <c r="H23" s="448">
        <f t="shared" si="9"/>
        <v>0</v>
      </c>
      <c r="I23" s="448">
        <f t="shared" si="9"/>
        <v>0</v>
      </c>
      <c r="J23" s="448">
        <f t="shared" si="9"/>
        <v>0</v>
      </c>
      <c r="K23" s="448">
        <f t="shared" si="9"/>
        <v>0</v>
      </c>
      <c r="L23" s="448">
        <f t="shared" si="9"/>
        <v>135.01605969408843</v>
      </c>
      <c r="M23" s="448">
        <f t="shared" si="9"/>
        <v>0</v>
      </c>
      <c r="N23" s="448">
        <f t="shared" si="9"/>
        <v>0</v>
      </c>
      <c r="O23" s="448">
        <f t="shared" si="9"/>
        <v>36.618584362708674</v>
      </c>
      <c r="P23" s="448">
        <f t="shared" si="9"/>
        <v>495.02347781977403</v>
      </c>
      <c r="Q23" s="448">
        <f t="shared" si="9"/>
        <v>0</v>
      </c>
      <c r="R23" s="448">
        <f t="shared" si="9"/>
        <v>0</v>
      </c>
      <c r="S23" s="448">
        <f t="shared" si="9"/>
        <v>0</v>
      </c>
      <c r="T23" s="448">
        <f t="shared" si="9"/>
        <v>0</v>
      </c>
      <c r="U23" s="448">
        <f t="shared" si="9"/>
        <v>0</v>
      </c>
      <c r="V23" s="448">
        <f t="shared" si="9"/>
        <v>0</v>
      </c>
      <c r="W23" s="448">
        <f t="shared" si="9"/>
        <v>0</v>
      </c>
      <c r="X23" s="448">
        <f t="shared" si="9"/>
        <v>0</v>
      </c>
      <c r="Y23" s="448">
        <f t="shared" si="9"/>
        <v>0</v>
      </c>
      <c r="Z23" s="448">
        <f t="shared" si="9"/>
        <v>0</v>
      </c>
      <c r="AA23" s="448">
        <f t="shared" si="9"/>
        <v>0</v>
      </c>
      <c r="AB23" s="448">
        <f t="shared" si="9"/>
        <v>0</v>
      </c>
      <c r="AC23" s="448">
        <f t="shared" si="9"/>
        <v>0</v>
      </c>
      <c r="AD23" s="448">
        <f t="shared" si="9"/>
        <v>0</v>
      </c>
      <c r="AE23" s="448">
        <f t="shared" si="9"/>
        <v>0</v>
      </c>
      <c r="AF23" s="448">
        <f t="shared" si="9"/>
        <v>0</v>
      </c>
      <c r="AG23" s="448">
        <f t="shared" si="9"/>
        <v>0</v>
      </c>
      <c r="AH23" s="448">
        <f t="shared" si="9"/>
        <v>0</v>
      </c>
      <c r="AI23" s="448">
        <f t="shared" si="9"/>
        <v>0</v>
      </c>
      <c r="AJ23" s="448">
        <f t="shared" si="9"/>
        <v>0</v>
      </c>
      <c r="AK23" s="448">
        <f t="shared" si="9"/>
        <v>0</v>
      </c>
      <c r="AL23" s="99">
        <f t="shared" si="7"/>
        <v>705.58392796733619</v>
      </c>
    </row>
    <row r="24" spans="1:38" x14ac:dyDescent="0.2">
      <c r="A24" s="108"/>
      <c r="B24" s="432" t="s">
        <v>73</v>
      </c>
      <c r="C24" s="431">
        <v>6.3644432743583224</v>
      </c>
      <c r="D24" s="431">
        <v>14.581956406029567</v>
      </c>
      <c r="E24" s="431">
        <v>17.975705042820813</v>
      </c>
      <c r="F24" s="431">
        <v>0</v>
      </c>
      <c r="G24" s="431">
        <v>0</v>
      </c>
      <c r="H24" s="431">
        <v>0</v>
      </c>
      <c r="I24" s="431">
        <v>0</v>
      </c>
      <c r="J24" s="431">
        <v>0</v>
      </c>
      <c r="K24" s="113">
        <v>0</v>
      </c>
      <c r="L24" s="431">
        <v>135.01605969408843</v>
      </c>
      <c r="M24" s="431">
        <v>0</v>
      </c>
      <c r="N24" s="431">
        <v>0</v>
      </c>
      <c r="O24" s="431">
        <v>36.618584362708674</v>
      </c>
      <c r="P24" s="431">
        <v>495.02347781977403</v>
      </c>
      <c r="Q24" s="431">
        <v>0</v>
      </c>
      <c r="R24" s="431">
        <v>0</v>
      </c>
      <c r="S24" s="431">
        <v>0</v>
      </c>
      <c r="T24" s="431">
        <v>0</v>
      </c>
      <c r="U24" s="431">
        <v>0</v>
      </c>
      <c r="V24" s="431">
        <v>0</v>
      </c>
      <c r="W24" s="431">
        <v>0</v>
      </c>
      <c r="X24" s="431">
        <v>0</v>
      </c>
      <c r="Y24" s="431">
        <v>0</v>
      </c>
      <c r="Z24" s="431">
        <v>0</v>
      </c>
      <c r="AA24" s="431">
        <v>0</v>
      </c>
      <c r="AB24" s="431">
        <v>0</v>
      </c>
      <c r="AC24" s="431">
        <v>0</v>
      </c>
      <c r="AD24" s="431">
        <v>0</v>
      </c>
      <c r="AE24" s="431">
        <v>0</v>
      </c>
      <c r="AF24" s="431">
        <v>0</v>
      </c>
      <c r="AG24" s="431">
        <v>0</v>
      </c>
      <c r="AH24" s="431">
        <v>0</v>
      </c>
      <c r="AI24" s="431">
        <v>0</v>
      </c>
      <c r="AJ24" s="431">
        <v>0</v>
      </c>
      <c r="AK24" s="431">
        <v>0</v>
      </c>
      <c r="AL24" s="113">
        <f t="shared" si="7"/>
        <v>705.58022659977985</v>
      </c>
    </row>
    <row r="25" spans="1:38" x14ac:dyDescent="0.2">
      <c r="A25" s="108"/>
      <c r="B25" s="464" t="s">
        <v>74</v>
      </c>
      <c r="C25" s="430">
        <v>3.6664489617728689E-3</v>
      </c>
      <c r="D25" s="430">
        <v>3.4918594538783229E-5</v>
      </c>
      <c r="E25" s="430">
        <v>0</v>
      </c>
      <c r="F25" s="430">
        <v>0</v>
      </c>
      <c r="G25" s="430">
        <v>0</v>
      </c>
      <c r="H25" s="430">
        <v>0</v>
      </c>
      <c r="I25" s="430">
        <v>0</v>
      </c>
      <c r="J25" s="430">
        <v>0</v>
      </c>
      <c r="K25" s="101">
        <v>0</v>
      </c>
      <c r="L25" s="430">
        <v>0</v>
      </c>
      <c r="M25" s="430">
        <v>0</v>
      </c>
      <c r="N25" s="430">
        <v>0</v>
      </c>
      <c r="O25" s="430">
        <v>0</v>
      </c>
      <c r="P25" s="430">
        <v>0</v>
      </c>
      <c r="Q25" s="430">
        <v>0</v>
      </c>
      <c r="R25" s="430">
        <v>0</v>
      </c>
      <c r="S25" s="430">
        <v>0</v>
      </c>
      <c r="T25" s="430">
        <v>0</v>
      </c>
      <c r="U25" s="430">
        <v>0</v>
      </c>
      <c r="V25" s="430">
        <v>0</v>
      </c>
      <c r="W25" s="430">
        <v>0</v>
      </c>
      <c r="X25" s="430">
        <v>0</v>
      </c>
      <c r="Y25" s="430">
        <v>0</v>
      </c>
      <c r="Z25" s="430">
        <v>0</v>
      </c>
      <c r="AA25" s="430">
        <v>0</v>
      </c>
      <c r="AB25" s="430">
        <v>0</v>
      </c>
      <c r="AC25" s="430">
        <v>0</v>
      </c>
      <c r="AD25" s="430">
        <v>0</v>
      </c>
      <c r="AE25" s="430">
        <v>0</v>
      </c>
      <c r="AF25" s="430">
        <v>0</v>
      </c>
      <c r="AG25" s="430">
        <v>0</v>
      </c>
      <c r="AH25" s="430">
        <v>0</v>
      </c>
      <c r="AI25" s="430">
        <v>0</v>
      </c>
      <c r="AJ25" s="430">
        <v>0</v>
      </c>
      <c r="AK25" s="430">
        <v>0</v>
      </c>
      <c r="AL25" s="101">
        <f t="shared" si="7"/>
        <v>3.7013675563116522E-3</v>
      </c>
    </row>
    <row r="26" spans="1:38" x14ac:dyDescent="0.2">
      <c r="A26" s="108"/>
      <c r="B26" s="425" t="s">
        <v>75</v>
      </c>
      <c r="C26" s="448">
        <f t="shared" ref="C26:AK26" si="10">+C27+C30</f>
        <v>1572.4452656492995</v>
      </c>
      <c r="D26" s="448">
        <f t="shared" si="10"/>
        <v>14.410038401542238</v>
      </c>
      <c r="E26" s="448">
        <f t="shared" si="10"/>
        <v>2.2515964292032304</v>
      </c>
      <c r="F26" s="448">
        <f t="shared" si="10"/>
        <v>0.15540776251665431</v>
      </c>
      <c r="G26" s="448">
        <f t="shared" si="10"/>
        <v>0.16646912347150258</v>
      </c>
      <c r="H26" s="448">
        <f t="shared" si="10"/>
        <v>6.885087404145078E-2</v>
      </c>
      <c r="I26" s="448">
        <f t="shared" si="10"/>
        <v>3.5988386380458919E-2</v>
      </c>
      <c r="J26" s="448">
        <f t="shared" si="10"/>
        <v>3.5236713545521839E-2</v>
      </c>
      <c r="K26" s="448">
        <f t="shared" si="10"/>
        <v>0</v>
      </c>
      <c r="L26" s="448">
        <f t="shared" si="10"/>
        <v>0</v>
      </c>
      <c r="M26" s="448">
        <f t="shared" si="10"/>
        <v>0</v>
      </c>
      <c r="N26" s="448">
        <f t="shared" si="10"/>
        <v>0</v>
      </c>
      <c r="O26" s="448">
        <f t="shared" si="10"/>
        <v>0</v>
      </c>
      <c r="P26" s="448">
        <f t="shared" si="10"/>
        <v>0</v>
      </c>
      <c r="Q26" s="448">
        <f t="shared" si="10"/>
        <v>0</v>
      </c>
      <c r="R26" s="448">
        <f t="shared" si="10"/>
        <v>0</v>
      </c>
      <c r="S26" s="448">
        <f t="shared" si="10"/>
        <v>0</v>
      </c>
      <c r="T26" s="448">
        <f t="shared" si="10"/>
        <v>0</v>
      </c>
      <c r="U26" s="448">
        <f t="shared" si="10"/>
        <v>0</v>
      </c>
      <c r="V26" s="448">
        <f t="shared" si="10"/>
        <v>0</v>
      </c>
      <c r="W26" s="448">
        <f t="shared" si="10"/>
        <v>0</v>
      </c>
      <c r="X26" s="448">
        <f t="shared" si="10"/>
        <v>0</v>
      </c>
      <c r="Y26" s="448">
        <f t="shared" si="10"/>
        <v>0</v>
      </c>
      <c r="Z26" s="448">
        <f t="shared" si="10"/>
        <v>0</v>
      </c>
      <c r="AA26" s="448">
        <f t="shared" si="10"/>
        <v>0</v>
      </c>
      <c r="AB26" s="448">
        <f t="shared" si="10"/>
        <v>0</v>
      </c>
      <c r="AC26" s="448">
        <f t="shared" si="10"/>
        <v>0</v>
      </c>
      <c r="AD26" s="448">
        <f t="shared" si="10"/>
        <v>0</v>
      </c>
      <c r="AE26" s="448">
        <f t="shared" si="10"/>
        <v>0</v>
      </c>
      <c r="AF26" s="448">
        <f t="shared" si="10"/>
        <v>0</v>
      </c>
      <c r="AG26" s="448">
        <f t="shared" si="10"/>
        <v>0</v>
      </c>
      <c r="AH26" s="448">
        <f t="shared" si="10"/>
        <v>0</v>
      </c>
      <c r="AI26" s="448">
        <f t="shared" si="10"/>
        <v>0</v>
      </c>
      <c r="AJ26" s="448">
        <f t="shared" si="10"/>
        <v>0</v>
      </c>
      <c r="AK26" s="448">
        <f t="shared" si="10"/>
        <v>0</v>
      </c>
      <c r="AL26" s="99">
        <f t="shared" si="7"/>
        <v>1589.5688533400005</v>
      </c>
    </row>
    <row r="27" spans="1:38" x14ac:dyDescent="0.2">
      <c r="A27" s="108"/>
      <c r="B27" s="433" t="s">
        <v>78</v>
      </c>
      <c r="C27" s="429">
        <f t="shared" ref="C27:AK27" si="11">+C28+C29</f>
        <v>1560.2130128952949</v>
      </c>
      <c r="D27" s="429">
        <f t="shared" si="11"/>
        <v>2.1065920773897591</v>
      </c>
      <c r="E27" s="429">
        <f t="shared" si="11"/>
        <v>2.1065920773897591</v>
      </c>
      <c r="F27" s="429">
        <f t="shared" si="11"/>
        <v>0</v>
      </c>
      <c r="G27" s="429">
        <f t="shared" si="11"/>
        <v>0</v>
      </c>
      <c r="H27" s="429">
        <f t="shared" si="11"/>
        <v>0</v>
      </c>
      <c r="I27" s="429">
        <f t="shared" si="11"/>
        <v>0</v>
      </c>
      <c r="J27" s="429">
        <f t="shared" si="11"/>
        <v>0</v>
      </c>
      <c r="K27" s="429">
        <f t="shared" si="11"/>
        <v>0</v>
      </c>
      <c r="L27" s="429">
        <f t="shared" si="11"/>
        <v>0</v>
      </c>
      <c r="M27" s="429">
        <f t="shared" si="11"/>
        <v>0</v>
      </c>
      <c r="N27" s="429">
        <f t="shared" si="11"/>
        <v>0</v>
      </c>
      <c r="O27" s="429">
        <f t="shared" si="11"/>
        <v>0</v>
      </c>
      <c r="P27" s="429">
        <f t="shared" si="11"/>
        <v>0</v>
      </c>
      <c r="Q27" s="429">
        <f t="shared" si="11"/>
        <v>0</v>
      </c>
      <c r="R27" s="429">
        <f t="shared" si="11"/>
        <v>0</v>
      </c>
      <c r="S27" s="429">
        <f t="shared" si="11"/>
        <v>0</v>
      </c>
      <c r="T27" s="429">
        <f t="shared" si="11"/>
        <v>0</v>
      </c>
      <c r="U27" s="429">
        <f t="shared" si="11"/>
        <v>0</v>
      </c>
      <c r="V27" s="429">
        <f t="shared" si="11"/>
        <v>0</v>
      </c>
      <c r="W27" s="429">
        <f t="shared" si="11"/>
        <v>0</v>
      </c>
      <c r="X27" s="429">
        <f t="shared" si="11"/>
        <v>0</v>
      </c>
      <c r="Y27" s="429">
        <f t="shared" si="11"/>
        <v>0</v>
      </c>
      <c r="Z27" s="429">
        <f t="shared" si="11"/>
        <v>0</v>
      </c>
      <c r="AA27" s="429">
        <f t="shared" si="11"/>
        <v>0</v>
      </c>
      <c r="AB27" s="429">
        <f t="shared" si="11"/>
        <v>0</v>
      </c>
      <c r="AC27" s="429">
        <f t="shared" si="11"/>
        <v>0</v>
      </c>
      <c r="AD27" s="429">
        <f t="shared" si="11"/>
        <v>0</v>
      </c>
      <c r="AE27" s="429">
        <f t="shared" si="11"/>
        <v>0</v>
      </c>
      <c r="AF27" s="429">
        <f t="shared" si="11"/>
        <v>0</v>
      </c>
      <c r="AG27" s="429">
        <f t="shared" si="11"/>
        <v>0</v>
      </c>
      <c r="AH27" s="429">
        <f t="shared" si="11"/>
        <v>0</v>
      </c>
      <c r="AI27" s="429">
        <f t="shared" si="11"/>
        <v>0</v>
      </c>
      <c r="AJ27" s="429">
        <f t="shared" si="11"/>
        <v>0</v>
      </c>
      <c r="AK27" s="429">
        <f t="shared" si="11"/>
        <v>0</v>
      </c>
      <c r="AL27" s="102">
        <f t="shared" si="7"/>
        <v>1564.4261970500743</v>
      </c>
    </row>
    <row r="28" spans="1:38" x14ac:dyDescent="0.2">
      <c r="A28" s="108"/>
      <c r="B28" s="464" t="s">
        <v>109</v>
      </c>
      <c r="C28" s="430">
        <v>0</v>
      </c>
      <c r="D28" s="430">
        <v>0</v>
      </c>
      <c r="E28" s="430">
        <v>0</v>
      </c>
      <c r="F28" s="430">
        <v>0</v>
      </c>
      <c r="G28" s="430">
        <v>0</v>
      </c>
      <c r="H28" s="430">
        <v>0</v>
      </c>
      <c r="I28" s="430">
        <v>0</v>
      </c>
      <c r="J28" s="430">
        <v>0</v>
      </c>
      <c r="K28" s="101">
        <v>0</v>
      </c>
      <c r="L28" s="430">
        <v>0</v>
      </c>
      <c r="M28" s="430">
        <v>0</v>
      </c>
      <c r="N28" s="430">
        <v>0</v>
      </c>
      <c r="O28" s="430">
        <v>0</v>
      </c>
      <c r="P28" s="430">
        <v>0</v>
      </c>
      <c r="Q28" s="430">
        <v>0</v>
      </c>
      <c r="R28" s="430">
        <v>0</v>
      </c>
      <c r="S28" s="430">
        <v>0</v>
      </c>
      <c r="T28" s="430">
        <v>0</v>
      </c>
      <c r="U28" s="430">
        <v>0</v>
      </c>
      <c r="V28" s="430">
        <v>0</v>
      </c>
      <c r="W28" s="430">
        <v>0</v>
      </c>
      <c r="X28" s="430">
        <v>0</v>
      </c>
      <c r="Y28" s="430">
        <v>0</v>
      </c>
      <c r="Z28" s="430">
        <v>0</v>
      </c>
      <c r="AA28" s="430">
        <v>0</v>
      </c>
      <c r="AB28" s="430">
        <v>0</v>
      </c>
      <c r="AC28" s="430">
        <v>0</v>
      </c>
      <c r="AD28" s="430">
        <v>0</v>
      </c>
      <c r="AE28" s="430">
        <v>0</v>
      </c>
      <c r="AF28" s="430">
        <v>0</v>
      </c>
      <c r="AG28" s="430">
        <v>0</v>
      </c>
      <c r="AH28" s="430">
        <v>0</v>
      </c>
      <c r="AI28" s="430">
        <v>0</v>
      </c>
      <c r="AJ28" s="430">
        <v>0</v>
      </c>
      <c r="AK28" s="430">
        <v>0</v>
      </c>
      <c r="AL28" s="101">
        <f t="shared" si="7"/>
        <v>0</v>
      </c>
    </row>
    <row r="29" spans="1:38" x14ac:dyDescent="0.2">
      <c r="A29" s="108"/>
      <c r="B29" s="457" t="s">
        <v>110</v>
      </c>
      <c r="C29" s="468">
        <f>1559.1597168566+1.05329603869488</f>
        <v>1560.2130128952949</v>
      </c>
      <c r="D29" s="468">
        <v>2.1065920773897591</v>
      </c>
      <c r="E29" s="468">
        <v>2.1065920773897591</v>
      </c>
      <c r="F29" s="468">
        <v>0</v>
      </c>
      <c r="G29" s="468">
        <v>0</v>
      </c>
      <c r="H29" s="468">
        <v>0</v>
      </c>
      <c r="I29" s="468">
        <v>0</v>
      </c>
      <c r="J29" s="468">
        <v>0</v>
      </c>
      <c r="K29" s="150">
        <v>0</v>
      </c>
      <c r="L29" s="468">
        <v>0</v>
      </c>
      <c r="M29" s="468">
        <v>0</v>
      </c>
      <c r="N29" s="468">
        <v>0</v>
      </c>
      <c r="O29" s="468">
        <v>0</v>
      </c>
      <c r="P29" s="468">
        <v>0</v>
      </c>
      <c r="Q29" s="468">
        <v>0</v>
      </c>
      <c r="R29" s="468">
        <v>0</v>
      </c>
      <c r="S29" s="468">
        <v>0</v>
      </c>
      <c r="T29" s="468">
        <v>0</v>
      </c>
      <c r="U29" s="468">
        <v>0</v>
      </c>
      <c r="V29" s="468">
        <v>0</v>
      </c>
      <c r="W29" s="468">
        <v>0</v>
      </c>
      <c r="X29" s="468">
        <v>0</v>
      </c>
      <c r="Y29" s="468">
        <v>0</v>
      </c>
      <c r="Z29" s="468">
        <v>0</v>
      </c>
      <c r="AA29" s="468">
        <v>0</v>
      </c>
      <c r="AB29" s="468">
        <v>0</v>
      </c>
      <c r="AC29" s="468">
        <v>0</v>
      </c>
      <c r="AD29" s="468">
        <v>0</v>
      </c>
      <c r="AE29" s="468">
        <v>0</v>
      </c>
      <c r="AF29" s="468">
        <v>0</v>
      </c>
      <c r="AG29" s="468">
        <v>0</v>
      </c>
      <c r="AH29" s="468">
        <v>0</v>
      </c>
      <c r="AI29" s="468">
        <v>0</v>
      </c>
      <c r="AJ29" s="468">
        <v>0</v>
      </c>
      <c r="AK29" s="468">
        <v>0</v>
      </c>
      <c r="AL29" s="150">
        <f t="shared" si="7"/>
        <v>1564.4261970500743</v>
      </c>
    </row>
    <row r="30" spans="1:38" x14ac:dyDescent="0.2">
      <c r="A30" s="108"/>
      <c r="B30" s="433" t="s">
        <v>76</v>
      </c>
      <c r="C30" s="429">
        <f t="shared" ref="C30:AK30" si="12">+C31</f>
        <v>12.23225275400444</v>
      </c>
      <c r="D30" s="429">
        <f t="shared" si="12"/>
        <v>12.303446324152478</v>
      </c>
      <c r="E30" s="429">
        <f t="shared" si="12"/>
        <v>0.14500435181347152</v>
      </c>
      <c r="F30" s="429">
        <f t="shared" si="12"/>
        <v>0.15540776251665431</v>
      </c>
      <c r="G30" s="429">
        <f t="shared" si="12"/>
        <v>0.16646912347150258</v>
      </c>
      <c r="H30" s="429">
        <f t="shared" si="12"/>
        <v>6.885087404145078E-2</v>
      </c>
      <c r="I30" s="429">
        <f t="shared" si="12"/>
        <v>3.5988386380458919E-2</v>
      </c>
      <c r="J30" s="429">
        <f t="shared" si="12"/>
        <v>3.5236713545521839E-2</v>
      </c>
      <c r="K30" s="429">
        <f t="shared" si="12"/>
        <v>0</v>
      </c>
      <c r="L30" s="429">
        <f t="shared" si="12"/>
        <v>0</v>
      </c>
      <c r="M30" s="429">
        <f t="shared" si="12"/>
        <v>0</v>
      </c>
      <c r="N30" s="429">
        <f t="shared" si="12"/>
        <v>0</v>
      </c>
      <c r="O30" s="429">
        <f t="shared" si="12"/>
        <v>0</v>
      </c>
      <c r="P30" s="429">
        <f t="shared" si="12"/>
        <v>0</v>
      </c>
      <c r="Q30" s="429">
        <f t="shared" si="12"/>
        <v>0</v>
      </c>
      <c r="R30" s="429">
        <f t="shared" si="12"/>
        <v>0</v>
      </c>
      <c r="S30" s="429">
        <f t="shared" si="12"/>
        <v>0</v>
      </c>
      <c r="T30" s="429">
        <f t="shared" si="12"/>
        <v>0</v>
      </c>
      <c r="U30" s="429">
        <f t="shared" si="12"/>
        <v>0</v>
      </c>
      <c r="V30" s="429">
        <f t="shared" si="12"/>
        <v>0</v>
      </c>
      <c r="W30" s="429">
        <f t="shared" si="12"/>
        <v>0</v>
      </c>
      <c r="X30" s="429">
        <f t="shared" si="12"/>
        <v>0</v>
      </c>
      <c r="Y30" s="429">
        <f t="shared" si="12"/>
        <v>0</v>
      </c>
      <c r="Z30" s="429">
        <f t="shared" si="12"/>
        <v>0</v>
      </c>
      <c r="AA30" s="429">
        <f t="shared" si="12"/>
        <v>0</v>
      </c>
      <c r="AB30" s="429">
        <f t="shared" si="12"/>
        <v>0</v>
      </c>
      <c r="AC30" s="429">
        <f t="shared" si="12"/>
        <v>0</v>
      </c>
      <c r="AD30" s="429">
        <f t="shared" si="12"/>
        <v>0</v>
      </c>
      <c r="AE30" s="429">
        <f t="shared" si="12"/>
        <v>0</v>
      </c>
      <c r="AF30" s="429">
        <f t="shared" si="12"/>
        <v>0</v>
      </c>
      <c r="AG30" s="429">
        <f t="shared" si="12"/>
        <v>0</v>
      </c>
      <c r="AH30" s="429">
        <f t="shared" si="12"/>
        <v>0</v>
      </c>
      <c r="AI30" s="429">
        <f t="shared" si="12"/>
        <v>0</v>
      </c>
      <c r="AJ30" s="429">
        <f t="shared" si="12"/>
        <v>0</v>
      </c>
      <c r="AK30" s="429">
        <f t="shared" si="12"/>
        <v>0</v>
      </c>
      <c r="AL30" s="102">
        <f t="shared" si="7"/>
        <v>25.142656289925981</v>
      </c>
    </row>
    <row r="31" spans="1:38" x14ac:dyDescent="0.2">
      <c r="A31" s="108"/>
      <c r="B31" s="465" t="s">
        <v>110</v>
      </c>
      <c r="C31" s="430">
        <v>12.23225275400444</v>
      </c>
      <c r="D31" s="430">
        <v>12.303446324152478</v>
      </c>
      <c r="E31" s="430">
        <v>0.14500435181347152</v>
      </c>
      <c r="F31" s="430">
        <v>0.15540776251665431</v>
      </c>
      <c r="G31" s="430">
        <v>0.16646912347150258</v>
      </c>
      <c r="H31" s="430">
        <v>6.885087404145078E-2</v>
      </c>
      <c r="I31" s="430">
        <v>3.5988386380458919E-2</v>
      </c>
      <c r="J31" s="430">
        <v>3.5236713545521839E-2</v>
      </c>
      <c r="K31" s="101">
        <v>0</v>
      </c>
      <c r="L31" s="430">
        <v>0</v>
      </c>
      <c r="M31" s="430">
        <v>0</v>
      </c>
      <c r="N31" s="430">
        <v>0</v>
      </c>
      <c r="O31" s="430">
        <v>0</v>
      </c>
      <c r="P31" s="430">
        <v>0</v>
      </c>
      <c r="Q31" s="430">
        <v>0</v>
      </c>
      <c r="R31" s="430">
        <v>0</v>
      </c>
      <c r="S31" s="430">
        <v>0</v>
      </c>
      <c r="T31" s="430">
        <v>0</v>
      </c>
      <c r="U31" s="430">
        <v>0</v>
      </c>
      <c r="V31" s="430">
        <v>0</v>
      </c>
      <c r="W31" s="430">
        <v>0</v>
      </c>
      <c r="X31" s="430">
        <v>0</v>
      </c>
      <c r="Y31" s="430">
        <v>0</v>
      </c>
      <c r="Z31" s="430">
        <v>0</v>
      </c>
      <c r="AA31" s="430">
        <v>0</v>
      </c>
      <c r="AB31" s="430">
        <v>0</v>
      </c>
      <c r="AC31" s="430">
        <v>0</v>
      </c>
      <c r="AD31" s="430">
        <v>0</v>
      </c>
      <c r="AE31" s="430">
        <v>0</v>
      </c>
      <c r="AF31" s="430">
        <v>0</v>
      </c>
      <c r="AG31" s="430">
        <v>0</v>
      </c>
      <c r="AH31" s="430">
        <v>0</v>
      </c>
      <c r="AI31" s="430">
        <v>0</v>
      </c>
      <c r="AJ31" s="430">
        <v>0</v>
      </c>
      <c r="AK31" s="430">
        <v>0</v>
      </c>
      <c r="AL31" s="101">
        <f t="shared" si="7"/>
        <v>25.142656289925981</v>
      </c>
    </row>
    <row r="32" spans="1:38" x14ac:dyDescent="0.2">
      <c r="A32" s="108"/>
      <c r="B32" s="425" t="s">
        <v>77</v>
      </c>
      <c r="C32" s="448">
        <v>43.034221253366745</v>
      </c>
      <c r="D32" s="448">
        <v>3832.4015398216643</v>
      </c>
      <c r="E32" s="448">
        <v>264.11885885121416</v>
      </c>
      <c r="F32" s="448">
        <v>307.93439917013268</v>
      </c>
      <c r="G32" s="448">
        <v>285.37659118942582</v>
      </c>
      <c r="H32" s="448">
        <v>280.74856716871898</v>
      </c>
      <c r="I32" s="448">
        <v>280.43775746871898</v>
      </c>
      <c r="J32" s="448">
        <v>279.23625927871893</v>
      </c>
      <c r="K32" s="99">
        <v>270.66118942871896</v>
      </c>
      <c r="L32" s="448">
        <v>270.56796962871891</v>
      </c>
      <c r="M32" s="448">
        <v>270.56796962871891</v>
      </c>
      <c r="N32" s="448">
        <v>270.56796963871892</v>
      </c>
      <c r="O32" s="448">
        <v>77.375401088718917</v>
      </c>
      <c r="P32" s="448">
        <v>9.8754010887189239</v>
      </c>
      <c r="Q32" s="448">
        <v>9.8754010887189239</v>
      </c>
      <c r="R32" s="448">
        <v>4.025401088718926</v>
      </c>
      <c r="S32" s="448">
        <v>4.025401088718926</v>
      </c>
      <c r="T32" s="448">
        <v>4.0254010832734899</v>
      </c>
      <c r="U32" s="448">
        <v>4.0043046064710497</v>
      </c>
      <c r="V32" s="448">
        <v>4.0043046064710497</v>
      </c>
      <c r="W32" s="448">
        <v>4.0043046064710497</v>
      </c>
      <c r="X32" s="448">
        <v>3.4824135019736953</v>
      </c>
      <c r="Y32" s="448">
        <v>2.9605223974763408</v>
      </c>
      <c r="Z32" s="448">
        <v>2.9605221988550063</v>
      </c>
      <c r="AA32" s="448">
        <v>1.3906518985862835</v>
      </c>
      <c r="AB32" s="448">
        <v>0.69532575067180757</v>
      </c>
      <c r="AC32" s="448">
        <v>0</v>
      </c>
      <c r="AD32" s="448">
        <v>0</v>
      </c>
      <c r="AE32" s="448">
        <v>0</v>
      </c>
      <c r="AF32" s="448">
        <v>0</v>
      </c>
      <c r="AG32" s="448">
        <v>0</v>
      </c>
      <c r="AH32" s="448">
        <v>0</v>
      </c>
      <c r="AI32" s="448">
        <v>0</v>
      </c>
      <c r="AJ32" s="448">
        <v>0</v>
      </c>
      <c r="AK32" s="448">
        <v>0</v>
      </c>
      <c r="AL32" s="99">
        <f t="shared" si="7"/>
        <v>6788.3580486206802</v>
      </c>
    </row>
    <row r="33" spans="1:76" x14ac:dyDescent="0.2">
      <c r="A33" s="108"/>
      <c r="B33" s="425" t="s">
        <v>404</v>
      </c>
      <c r="C33" s="448">
        <f t="shared" ref="C33:AK33" si="13">+C34+C36+C39</f>
        <v>17.867455140000001</v>
      </c>
      <c r="D33" s="448">
        <f t="shared" si="13"/>
        <v>197.1402445003599</v>
      </c>
      <c r="E33" s="448">
        <f t="shared" si="13"/>
        <v>16.68945355</v>
      </c>
      <c r="F33" s="448">
        <f t="shared" si="13"/>
        <v>1.1811965099999999</v>
      </c>
      <c r="G33" s="448">
        <f t="shared" si="13"/>
        <v>0</v>
      </c>
      <c r="H33" s="448">
        <f t="shared" si="13"/>
        <v>0</v>
      </c>
      <c r="I33" s="448">
        <f t="shared" si="13"/>
        <v>0</v>
      </c>
      <c r="J33" s="448">
        <f t="shared" si="13"/>
        <v>0</v>
      </c>
      <c r="K33" s="448">
        <f t="shared" si="13"/>
        <v>0</v>
      </c>
      <c r="L33" s="448">
        <f t="shared" si="13"/>
        <v>0</v>
      </c>
      <c r="M33" s="448">
        <f t="shared" si="13"/>
        <v>0</v>
      </c>
      <c r="N33" s="448">
        <f t="shared" si="13"/>
        <v>16.803682015659458</v>
      </c>
      <c r="O33" s="448">
        <f t="shared" si="13"/>
        <v>33.607364031318916</v>
      </c>
      <c r="P33" s="448">
        <f t="shared" si="13"/>
        <v>33.607364031318916</v>
      </c>
      <c r="Q33" s="448">
        <f t="shared" si="13"/>
        <v>33.607364031318916</v>
      </c>
      <c r="R33" s="448">
        <f t="shared" si="13"/>
        <v>33.607364031318916</v>
      </c>
      <c r="S33" s="448">
        <f t="shared" si="13"/>
        <v>33.607364031318916</v>
      </c>
      <c r="T33" s="448">
        <f t="shared" si="13"/>
        <v>33.607364031318916</v>
      </c>
      <c r="U33" s="448">
        <f t="shared" si="13"/>
        <v>33.607364031318916</v>
      </c>
      <c r="V33" s="448">
        <f t="shared" si="13"/>
        <v>33.607364031318916</v>
      </c>
      <c r="W33" s="448">
        <f t="shared" si="13"/>
        <v>50.411046060331707</v>
      </c>
      <c r="X33" s="448">
        <f t="shared" si="13"/>
        <v>0</v>
      </c>
      <c r="Y33" s="448">
        <f t="shared" si="13"/>
        <v>0</v>
      </c>
      <c r="Z33" s="448">
        <f t="shared" si="13"/>
        <v>0</v>
      </c>
      <c r="AA33" s="448">
        <f t="shared" si="13"/>
        <v>0</v>
      </c>
      <c r="AB33" s="448">
        <f t="shared" si="13"/>
        <v>0</v>
      </c>
      <c r="AC33" s="448">
        <f t="shared" si="13"/>
        <v>0</v>
      </c>
      <c r="AD33" s="448">
        <f t="shared" si="13"/>
        <v>0</v>
      </c>
      <c r="AE33" s="448">
        <f t="shared" si="13"/>
        <v>0</v>
      </c>
      <c r="AF33" s="448">
        <f t="shared" si="13"/>
        <v>0</v>
      </c>
      <c r="AG33" s="448">
        <f t="shared" si="13"/>
        <v>0</v>
      </c>
      <c r="AH33" s="448">
        <f t="shared" si="13"/>
        <v>0</v>
      </c>
      <c r="AI33" s="448">
        <f t="shared" si="13"/>
        <v>0</v>
      </c>
      <c r="AJ33" s="448">
        <f t="shared" si="13"/>
        <v>0</v>
      </c>
      <c r="AK33" s="448">
        <f t="shared" si="13"/>
        <v>0</v>
      </c>
      <c r="AL33" s="99">
        <f t="shared" si="7"/>
        <v>568.95199002690242</v>
      </c>
    </row>
    <row r="34" spans="1:76" x14ac:dyDescent="0.2">
      <c r="A34" s="108"/>
      <c r="B34" s="432" t="s">
        <v>73</v>
      </c>
      <c r="C34" s="431">
        <f t="shared" ref="C34:AK34" si="14">+C35</f>
        <v>0</v>
      </c>
      <c r="D34" s="431">
        <f t="shared" si="14"/>
        <v>0</v>
      </c>
      <c r="E34" s="431">
        <f t="shared" si="14"/>
        <v>0</v>
      </c>
      <c r="F34" s="431">
        <f t="shared" si="14"/>
        <v>0</v>
      </c>
      <c r="G34" s="431">
        <f t="shared" si="14"/>
        <v>0</v>
      </c>
      <c r="H34" s="431">
        <f t="shared" si="14"/>
        <v>0</v>
      </c>
      <c r="I34" s="431">
        <f t="shared" si="14"/>
        <v>0</v>
      </c>
      <c r="J34" s="431">
        <f t="shared" si="14"/>
        <v>0</v>
      </c>
      <c r="K34" s="431">
        <f t="shared" si="14"/>
        <v>0</v>
      </c>
      <c r="L34" s="431">
        <f t="shared" si="14"/>
        <v>0</v>
      </c>
      <c r="M34" s="431">
        <f t="shared" si="14"/>
        <v>0</v>
      </c>
      <c r="N34" s="431">
        <f t="shared" si="14"/>
        <v>16.803682015659458</v>
      </c>
      <c r="O34" s="431">
        <f t="shared" si="14"/>
        <v>33.607364031318916</v>
      </c>
      <c r="P34" s="431">
        <f t="shared" si="14"/>
        <v>33.607364031318916</v>
      </c>
      <c r="Q34" s="431">
        <f t="shared" si="14"/>
        <v>33.607364031318916</v>
      </c>
      <c r="R34" s="431">
        <f t="shared" si="14"/>
        <v>33.607364031318916</v>
      </c>
      <c r="S34" s="431">
        <f t="shared" si="14"/>
        <v>33.607364031318916</v>
      </c>
      <c r="T34" s="431">
        <f t="shared" si="14"/>
        <v>33.607364031318916</v>
      </c>
      <c r="U34" s="431">
        <f t="shared" si="14"/>
        <v>33.607364031318916</v>
      </c>
      <c r="V34" s="431">
        <f t="shared" si="14"/>
        <v>33.607364031318916</v>
      </c>
      <c r="W34" s="431">
        <f t="shared" si="14"/>
        <v>50.411046060331707</v>
      </c>
      <c r="X34" s="431">
        <f t="shared" si="14"/>
        <v>0</v>
      </c>
      <c r="Y34" s="431">
        <f t="shared" si="14"/>
        <v>0</v>
      </c>
      <c r="Z34" s="431">
        <f t="shared" si="14"/>
        <v>0</v>
      </c>
      <c r="AA34" s="431">
        <f t="shared" si="14"/>
        <v>0</v>
      </c>
      <c r="AB34" s="431">
        <f t="shared" si="14"/>
        <v>0</v>
      </c>
      <c r="AC34" s="431">
        <f t="shared" si="14"/>
        <v>0</v>
      </c>
      <c r="AD34" s="431">
        <f t="shared" si="14"/>
        <v>0</v>
      </c>
      <c r="AE34" s="431">
        <f t="shared" si="14"/>
        <v>0</v>
      </c>
      <c r="AF34" s="431">
        <f t="shared" si="14"/>
        <v>0</v>
      </c>
      <c r="AG34" s="431">
        <f t="shared" si="14"/>
        <v>0</v>
      </c>
      <c r="AH34" s="431">
        <f t="shared" si="14"/>
        <v>0</v>
      </c>
      <c r="AI34" s="431">
        <f t="shared" si="14"/>
        <v>0</v>
      </c>
      <c r="AJ34" s="431">
        <f t="shared" si="14"/>
        <v>0</v>
      </c>
      <c r="AK34" s="431">
        <f t="shared" si="14"/>
        <v>0</v>
      </c>
      <c r="AL34" s="113">
        <f t="shared" si="7"/>
        <v>336.07364032654255</v>
      </c>
    </row>
    <row r="35" spans="1:76" s="112" customFormat="1" x14ac:dyDescent="0.2">
      <c r="A35" s="7"/>
      <c r="B35" s="433" t="s">
        <v>411</v>
      </c>
      <c r="C35" s="429">
        <v>0</v>
      </c>
      <c r="D35" s="429">
        <v>0</v>
      </c>
      <c r="E35" s="429">
        <v>0</v>
      </c>
      <c r="F35" s="429">
        <v>0</v>
      </c>
      <c r="G35" s="429">
        <v>0</v>
      </c>
      <c r="H35" s="429">
        <v>0</v>
      </c>
      <c r="I35" s="429">
        <v>0</v>
      </c>
      <c r="J35" s="429">
        <v>0</v>
      </c>
      <c r="K35" s="102">
        <v>0</v>
      </c>
      <c r="L35" s="429">
        <v>0</v>
      </c>
      <c r="M35" s="429">
        <v>0</v>
      </c>
      <c r="N35" s="429">
        <v>16.803682015659458</v>
      </c>
      <c r="O35" s="429">
        <v>33.607364031318916</v>
      </c>
      <c r="P35" s="429">
        <v>33.607364031318916</v>
      </c>
      <c r="Q35" s="429">
        <v>33.607364031318916</v>
      </c>
      <c r="R35" s="429">
        <v>33.607364031318916</v>
      </c>
      <c r="S35" s="429">
        <v>33.607364031318916</v>
      </c>
      <c r="T35" s="429">
        <v>33.607364031318916</v>
      </c>
      <c r="U35" s="429">
        <v>33.607364031318916</v>
      </c>
      <c r="V35" s="429">
        <v>33.607364031318916</v>
      </c>
      <c r="W35" s="429">
        <v>50.411046060331707</v>
      </c>
      <c r="X35" s="429">
        <v>0</v>
      </c>
      <c r="Y35" s="429">
        <v>0</v>
      </c>
      <c r="Z35" s="429">
        <v>0</v>
      </c>
      <c r="AA35" s="429">
        <v>0</v>
      </c>
      <c r="AB35" s="429">
        <v>0</v>
      </c>
      <c r="AC35" s="429">
        <v>0</v>
      </c>
      <c r="AD35" s="429">
        <v>0</v>
      </c>
      <c r="AE35" s="429">
        <v>0</v>
      </c>
      <c r="AF35" s="429">
        <v>0</v>
      </c>
      <c r="AG35" s="429">
        <v>0</v>
      </c>
      <c r="AH35" s="429">
        <v>0</v>
      </c>
      <c r="AI35" s="429">
        <v>0</v>
      </c>
      <c r="AJ35" s="429">
        <v>0</v>
      </c>
      <c r="AK35" s="429">
        <v>0</v>
      </c>
      <c r="AL35" s="102">
        <f t="shared" si="7"/>
        <v>336.07364032654255</v>
      </c>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row>
    <row r="36" spans="1:76" s="112" customFormat="1" x14ac:dyDescent="0.2">
      <c r="A36" s="7"/>
      <c r="B36" s="433" t="s">
        <v>74</v>
      </c>
      <c r="C36" s="429">
        <f t="shared" ref="C36:AK36" si="15">+C37+C38</f>
        <v>0</v>
      </c>
      <c r="D36" s="429">
        <f t="shared" si="15"/>
        <v>167.02273189035989</v>
      </c>
      <c r="E36" s="429">
        <f t="shared" si="15"/>
        <v>0</v>
      </c>
      <c r="F36" s="429">
        <f t="shared" si="15"/>
        <v>0</v>
      </c>
      <c r="G36" s="429">
        <f t="shared" si="15"/>
        <v>0</v>
      </c>
      <c r="H36" s="429">
        <f t="shared" si="15"/>
        <v>0</v>
      </c>
      <c r="I36" s="429">
        <f t="shared" si="15"/>
        <v>0</v>
      </c>
      <c r="J36" s="429">
        <f t="shared" si="15"/>
        <v>0</v>
      </c>
      <c r="K36" s="429">
        <f t="shared" si="15"/>
        <v>0</v>
      </c>
      <c r="L36" s="429">
        <f t="shared" si="15"/>
        <v>0</v>
      </c>
      <c r="M36" s="429">
        <f t="shared" si="15"/>
        <v>0</v>
      </c>
      <c r="N36" s="429">
        <f t="shared" si="15"/>
        <v>0</v>
      </c>
      <c r="O36" s="429">
        <f t="shared" si="15"/>
        <v>0</v>
      </c>
      <c r="P36" s="429">
        <f t="shared" si="15"/>
        <v>0</v>
      </c>
      <c r="Q36" s="429">
        <f t="shared" si="15"/>
        <v>0</v>
      </c>
      <c r="R36" s="429">
        <f t="shared" si="15"/>
        <v>0</v>
      </c>
      <c r="S36" s="429">
        <f t="shared" si="15"/>
        <v>0</v>
      </c>
      <c r="T36" s="429">
        <f t="shared" si="15"/>
        <v>0</v>
      </c>
      <c r="U36" s="429">
        <f t="shared" si="15"/>
        <v>0</v>
      </c>
      <c r="V36" s="429">
        <f t="shared" si="15"/>
        <v>0</v>
      </c>
      <c r="W36" s="429">
        <f t="shared" si="15"/>
        <v>0</v>
      </c>
      <c r="X36" s="429">
        <f t="shared" si="15"/>
        <v>0</v>
      </c>
      <c r="Y36" s="429">
        <f t="shared" si="15"/>
        <v>0</v>
      </c>
      <c r="Z36" s="429">
        <f t="shared" si="15"/>
        <v>0</v>
      </c>
      <c r="AA36" s="429">
        <f t="shared" si="15"/>
        <v>0</v>
      </c>
      <c r="AB36" s="429">
        <f t="shared" si="15"/>
        <v>0</v>
      </c>
      <c r="AC36" s="429">
        <f t="shared" si="15"/>
        <v>0</v>
      </c>
      <c r="AD36" s="429">
        <f t="shared" si="15"/>
        <v>0</v>
      </c>
      <c r="AE36" s="429">
        <f t="shared" si="15"/>
        <v>0</v>
      </c>
      <c r="AF36" s="429">
        <f t="shared" si="15"/>
        <v>0</v>
      </c>
      <c r="AG36" s="429">
        <f t="shared" si="15"/>
        <v>0</v>
      </c>
      <c r="AH36" s="429">
        <f t="shared" si="15"/>
        <v>0</v>
      </c>
      <c r="AI36" s="429">
        <f t="shared" si="15"/>
        <v>0</v>
      </c>
      <c r="AJ36" s="429">
        <f t="shared" si="15"/>
        <v>0</v>
      </c>
      <c r="AK36" s="429">
        <f t="shared" si="15"/>
        <v>0</v>
      </c>
      <c r="AL36" s="102">
        <f t="shared" si="7"/>
        <v>167.02273189035989</v>
      </c>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row>
    <row r="37" spans="1:76" s="112" customFormat="1" x14ac:dyDescent="0.2">
      <c r="A37" s="7"/>
      <c r="B37" s="464" t="s">
        <v>81</v>
      </c>
      <c r="C37" s="430">
        <v>0</v>
      </c>
      <c r="D37" s="430">
        <v>167.02273189035989</v>
      </c>
      <c r="E37" s="430">
        <v>0</v>
      </c>
      <c r="F37" s="430">
        <v>0</v>
      </c>
      <c r="G37" s="430">
        <v>0</v>
      </c>
      <c r="H37" s="430">
        <v>0</v>
      </c>
      <c r="I37" s="430">
        <v>0</v>
      </c>
      <c r="J37" s="430">
        <v>0</v>
      </c>
      <c r="K37" s="101">
        <v>0</v>
      </c>
      <c r="L37" s="430">
        <v>0</v>
      </c>
      <c r="M37" s="430">
        <v>0</v>
      </c>
      <c r="N37" s="430">
        <v>0</v>
      </c>
      <c r="O37" s="430">
        <v>0</v>
      </c>
      <c r="P37" s="430">
        <v>0</v>
      </c>
      <c r="Q37" s="430">
        <v>0</v>
      </c>
      <c r="R37" s="430">
        <v>0</v>
      </c>
      <c r="S37" s="430">
        <v>0</v>
      </c>
      <c r="T37" s="430">
        <v>0</v>
      </c>
      <c r="U37" s="430">
        <v>0</v>
      </c>
      <c r="V37" s="430">
        <v>0</v>
      </c>
      <c r="W37" s="430">
        <v>0</v>
      </c>
      <c r="X37" s="430">
        <v>0</v>
      </c>
      <c r="Y37" s="430">
        <v>0</v>
      </c>
      <c r="Z37" s="430">
        <v>0</v>
      </c>
      <c r="AA37" s="430">
        <v>0</v>
      </c>
      <c r="AB37" s="430">
        <v>0</v>
      </c>
      <c r="AC37" s="430">
        <v>0</v>
      </c>
      <c r="AD37" s="430">
        <v>0</v>
      </c>
      <c r="AE37" s="430">
        <v>0</v>
      </c>
      <c r="AF37" s="430">
        <v>0</v>
      </c>
      <c r="AG37" s="430">
        <v>0</v>
      </c>
      <c r="AH37" s="430">
        <v>0</v>
      </c>
      <c r="AI37" s="430">
        <v>0</v>
      </c>
      <c r="AJ37" s="430">
        <v>0</v>
      </c>
      <c r="AK37" s="430">
        <v>0</v>
      </c>
      <c r="AL37" s="101">
        <f t="shared" si="7"/>
        <v>167.02273189035989</v>
      </c>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row>
    <row r="38" spans="1:76" s="112" customFormat="1" x14ac:dyDescent="0.2">
      <c r="A38" s="7"/>
      <c r="B38" s="457" t="s">
        <v>110</v>
      </c>
      <c r="C38" s="468">
        <v>0</v>
      </c>
      <c r="D38" s="468">
        <v>0</v>
      </c>
      <c r="E38" s="468">
        <v>0</v>
      </c>
      <c r="F38" s="468">
        <v>0</v>
      </c>
      <c r="G38" s="468">
        <v>0</v>
      </c>
      <c r="H38" s="468">
        <v>0</v>
      </c>
      <c r="I38" s="468">
        <v>0</v>
      </c>
      <c r="J38" s="468">
        <v>0</v>
      </c>
      <c r="K38" s="150">
        <v>0</v>
      </c>
      <c r="L38" s="468">
        <v>0</v>
      </c>
      <c r="M38" s="468">
        <v>0</v>
      </c>
      <c r="N38" s="468">
        <v>0</v>
      </c>
      <c r="O38" s="468">
        <v>0</v>
      </c>
      <c r="P38" s="468">
        <v>0</v>
      </c>
      <c r="Q38" s="468">
        <v>0</v>
      </c>
      <c r="R38" s="468">
        <v>0</v>
      </c>
      <c r="S38" s="468">
        <v>0</v>
      </c>
      <c r="T38" s="468">
        <v>0</v>
      </c>
      <c r="U38" s="468">
        <v>0</v>
      </c>
      <c r="V38" s="468">
        <v>0</v>
      </c>
      <c r="W38" s="468">
        <v>0</v>
      </c>
      <c r="X38" s="468">
        <v>0</v>
      </c>
      <c r="Y38" s="468">
        <v>0</v>
      </c>
      <c r="Z38" s="468">
        <v>0</v>
      </c>
      <c r="AA38" s="468">
        <v>0</v>
      </c>
      <c r="AB38" s="468">
        <v>0</v>
      </c>
      <c r="AC38" s="468">
        <v>0</v>
      </c>
      <c r="AD38" s="468">
        <v>0</v>
      </c>
      <c r="AE38" s="468">
        <v>0</v>
      </c>
      <c r="AF38" s="468">
        <v>0</v>
      </c>
      <c r="AG38" s="468">
        <v>0</v>
      </c>
      <c r="AH38" s="468">
        <v>0</v>
      </c>
      <c r="AI38" s="468">
        <v>0</v>
      </c>
      <c r="AJ38" s="468">
        <v>0</v>
      </c>
      <c r="AK38" s="468">
        <v>0</v>
      </c>
      <c r="AL38" s="150">
        <f t="shared" si="7"/>
        <v>0</v>
      </c>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row>
    <row r="39" spans="1:76" s="112" customFormat="1" x14ac:dyDescent="0.2">
      <c r="A39" s="7"/>
      <c r="B39" s="433" t="s">
        <v>76</v>
      </c>
      <c r="C39" s="429">
        <f t="shared" ref="C39:AK39" si="16">+C40</f>
        <v>17.867455140000001</v>
      </c>
      <c r="D39" s="429">
        <f t="shared" si="16"/>
        <v>30.117512610000002</v>
      </c>
      <c r="E39" s="429">
        <f t="shared" si="16"/>
        <v>16.68945355</v>
      </c>
      <c r="F39" s="429">
        <f t="shared" si="16"/>
        <v>1.1811965099999999</v>
      </c>
      <c r="G39" s="429">
        <f t="shared" si="16"/>
        <v>0</v>
      </c>
      <c r="H39" s="429">
        <f t="shared" si="16"/>
        <v>0</v>
      </c>
      <c r="I39" s="429">
        <f t="shared" si="16"/>
        <v>0</v>
      </c>
      <c r="J39" s="429">
        <f t="shared" si="16"/>
        <v>0</v>
      </c>
      <c r="K39" s="429">
        <f t="shared" si="16"/>
        <v>0</v>
      </c>
      <c r="L39" s="429">
        <f t="shared" si="16"/>
        <v>0</v>
      </c>
      <c r="M39" s="429">
        <f t="shared" si="16"/>
        <v>0</v>
      </c>
      <c r="N39" s="429">
        <f t="shared" si="16"/>
        <v>0</v>
      </c>
      <c r="O39" s="429">
        <f t="shared" si="16"/>
        <v>0</v>
      </c>
      <c r="P39" s="429">
        <f t="shared" si="16"/>
        <v>0</v>
      </c>
      <c r="Q39" s="429">
        <f t="shared" si="16"/>
        <v>0</v>
      </c>
      <c r="R39" s="429">
        <f t="shared" si="16"/>
        <v>0</v>
      </c>
      <c r="S39" s="429">
        <f t="shared" si="16"/>
        <v>0</v>
      </c>
      <c r="T39" s="429">
        <f t="shared" si="16"/>
        <v>0</v>
      </c>
      <c r="U39" s="429">
        <f t="shared" si="16"/>
        <v>0</v>
      </c>
      <c r="V39" s="429">
        <f t="shared" si="16"/>
        <v>0</v>
      </c>
      <c r="W39" s="429">
        <f t="shared" si="16"/>
        <v>0</v>
      </c>
      <c r="X39" s="429">
        <f t="shared" si="16"/>
        <v>0</v>
      </c>
      <c r="Y39" s="429">
        <f t="shared" si="16"/>
        <v>0</v>
      </c>
      <c r="Z39" s="429">
        <f t="shared" si="16"/>
        <v>0</v>
      </c>
      <c r="AA39" s="429">
        <f t="shared" si="16"/>
        <v>0</v>
      </c>
      <c r="AB39" s="429">
        <f t="shared" si="16"/>
        <v>0</v>
      </c>
      <c r="AC39" s="429">
        <f t="shared" si="16"/>
        <v>0</v>
      </c>
      <c r="AD39" s="429">
        <f t="shared" si="16"/>
        <v>0</v>
      </c>
      <c r="AE39" s="429">
        <f t="shared" si="16"/>
        <v>0</v>
      </c>
      <c r="AF39" s="429">
        <f t="shared" si="16"/>
        <v>0</v>
      </c>
      <c r="AG39" s="429">
        <f t="shared" si="16"/>
        <v>0</v>
      </c>
      <c r="AH39" s="429">
        <f t="shared" si="16"/>
        <v>0</v>
      </c>
      <c r="AI39" s="429">
        <f t="shared" si="16"/>
        <v>0</v>
      </c>
      <c r="AJ39" s="429">
        <f t="shared" si="16"/>
        <v>0</v>
      </c>
      <c r="AK39" s="429">
        <f t="shared" si="16"/>
        <v>0</v>
      </c>
      <c r="AL39" s="102">
        <f t="shared" si="7"/>
        <v>65.855617810000012</v>
      </c>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row>
    <row r="40" spans="1:76" s="112" customFormat="1" x14ac:dyDescent="0.2">
      <c r="A40" s="7"/>
      <c r="B40" s="434" t="s">
        <v>412</v>
      </c>
      <c r="C40" s="435">
        <v>17.867455140000001</v>
      </c>
      <c r="D40" s="435">
        <v>30.117512610000002</v>
      </c>
      <c r="E40" s="435">
        <v>16.68945355</v>
      </c>
      <c r="F40" s="435">
        <v>1.1811965099999999</v>
      </c>
      <c r="G40" s="435">
        <v>0</v>
      </c>
      <c r="H40" s="435">
        <v>0</v>
      </c>
      <c r="I40" s="435">
        <v>0</v>
      </c>
      <c r="J40" s="435">
        <v>0</v>
      </c>
      <c r="K40" s="103">
        <v>0</v>
      </c>
      <c r="L40" s="435">
        <v>0</v>
      </c>
      <c r="M40" s="435">
        <v>0</v>
      </c>
      <c r="N40" s="435">
        <v>0</v>
      </c>
      <c r="O40" s="435">
        <v>0</v>
      </c>
      <c r="P40" s="435">
        <v>0</v>
      </c>
      <c r="Q40" s="435">
        <v>0</v>
      </c>
      <c r="R40" s="435">
        <v>0</v>
      </c>
      <c r="S40" s="435">
        <v>0</v>
      </c>
      <c r="T40" s="435">
        <v>0</v>
      </c>
      <c r="U40" s="435">
        <v>0</v>
      </c>
      <c r="V40" s="435">
        <v>0</v>
      </c>
      <c r="W40" s="435">
        <v>0</v>
      </c>
      <c r="X40" s="435">
        <v>0</v>
      </c>
      <c r="Y40" s="435">
        <v>0</v>
      </c>
      <c r="Z40" s="435">
        <v>0</v>
      </c>
      <c r="AA40" s="435">
        <v>0</v>
      </c>
      <c r="AB40" s="435">
        <v>0</v>
      </c>
      <c r="AC40" s="435">
        <v>0</v>
      </c>
      <c r="AD40" s="435">
        <v>0</v>
      </c>
      <c r="AE40" s="435">
        <v>0</v>
      </c>
      <c r="AF40" s="435">
        <v>0</v>
      </c>
      <c r="AG40" s="435">
        <v>0</v>
      </c>
      <c r="AH40" s="435">
        <v>0</v>
      </c>
      <c r="AI40" s="435">
        <v>0</v>
      </c>
      <c r="AJ40" s="435">
        <v>0</v>
      </c>
      <c r="AK40" s="435">
        <v>0</v>
      </c>
      <c r="AL40" s="103">
        <f t="shared" si="7"/>
        <v>65.855617810000012</v>
      </c>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row>
    <row r="41" spans="1:76" s="112" customFormat="1" x14ac:dyDescent="0.2">
      <c r="A41" s="7"/>
      <c r="B41" s="432" t="s">
        <v>418</v>
      </c>
      <c r="C41" s="431">
        <f t="shared" ref="C41:AK41" si="17">+C42+C43</f>
        <v>87.187926330457458</v>
      </c>
      <c r="D41" s="431">
        <f t="shared" si="17"/>
        <v>178.58147724</v>
      </c>
      <c r="E41" s="431">
        <f t="shared" si="17"/>
        <v>196.97052563</v>
      </c>
      <c r="F41" s="431">
        <f t="shared" si="17"/>
        <v>217.39956255999999</v>
      </c>
      <c r="G41" s="431">
        <f t="shared" si="17"/>
        <v>174.90809569999999</v>
      </c>
      <c r="H41" s="431">
        <f t="shared" si="17"/>
        <v>184.55770089890217</v>
      </c>
      <c r="I41" s="431">
        <f t="shared" si="17"/>
        <v>1.1479455600000001</v>
      </c>
      <c r="J41" s="431">
        <f t="shared" si="17"/>
        <v>1.1479455600000001</v>
      </c>
      <c r="K41" s="431">
        <f t="shared" si="17"/>
        <v>0.47831080999999998</v>
      </c>
      <c r="L41" s="431">
        <f t="shared" si="17"/>
        <v>0</v>
      </c>
      <c r="M41" s="431">
        <f t="shared" si="17"/>
        <v>0</v>
      </c>
      <c r="N41" s="431">
        <f t="shared" si="17"/>
        <v>0</v>
      </c>
      <c r="O41" s="431">
        <f t="shared" si="17"/>
        <v>0</v>
      </c>
      <c r="P41" s="431">
        <f t="shared" si="17"/>
        <v>0</v>
      </c>
      <c r="Q41" s="431">
        <f t="shared" si="17"/>
        <v>0</v>
      </c>
      <c r="R41" s="431">
        <f t="shared" si="17"/>
        <v>0</v>
      </c>
      <c r="S41" s="431">
        <f t="shared" si="17"/>
        <v>0</v>
      </c>
      <c r="T41" s="431">
        <f t="shared" si="17"/>
        <v>0</v>
      </c>
      <c r="U41" s="431">
        <f t="shared" si="17"/>
        <v>0</v>
      </c>
      <c r="V41" s="431">
        <f t="shared" si="17"/>
        <v>0</v>
      </c>
      <c r="W41" s="431">
        <f t="shared" si="17"/>
        <v>0</v>
      </c>
      <c r="X41" s="431">
        <f t="shared" si="17"/>
        <v>0</v>
      </c>
      <c r="Y41" s="431">
        <f t="shared" si="17"/>
        <v>0</v>
      </c>
      <c r="Z41" s="431">
        <f t="shared" si="17"/>
        <v>0</v>
      </c>
      <c r="AA41" s="431">
        <f t="shared" si="17"/>
        <v>0</v>
      </c>
      <c r="AB41" s="431">
        <f t="shared" si="17"/>
        <v>0</v>
      </c>
      <c r="AC41" s="431">
        <f t="shared" si="17"/>
        <v>0</v>
      </c>
      <c r="AD41" s="431">
        <f t="shared" si="17"/>
        <v>0</v>
      </c>
      <c r="AE41" s="431">
        <f t="shared" si="17"/>
        <v>0</v>
      </c>
      <c r="AF41" s="431">
        <f t="shared" si="17"/>
        <v>0</v>
      </c>
      <c r="AG41" s="431">
        <f t="shared" si="17"/>
        <v>0</v>
      </c>
      <c r="AH41" s="431">
        <f t="shared" si="17"/>
        <v>0</v>
      </c>
      <c r="AI41" s="431">
        <f t="shared" si="17"/>
        <v>0</v>
      </c>
      <c r="AJ41" s="431">
        <f t="shared" si="17"/>
        <v>0</v>
      </c>
      <c r="AK41" s="431">
        <f t="shared" si="17"/>
        <v>0</v>
      </c>
      <c r="AL41" s="113">
        <f t="shared" si="7"/>
        <v>1042.3794902893596</v>
      </c>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row>
    <row r="42" spans="1:76" s="112" customFormat="1" x14ac:dyDescent="0.2">
      <c r="A42" s="7"/>
      <c r="B42" s="432" t="s">
        <v>78</v>
      </c>
      <c r="C42" s="431">
        <v>0</v>
      </c>
      <c r="D42" s="431">
        <v>0</v>
      </c>
      <c r="E42" s="431">
        <v>0</v>
      </c>
      <c r="F42" s="431">
        <v>0</v>
      </c>
      <c r="G42" s="431">
        <v>0</v>
      </c>
      <c r="H42" s="431">
        <v>152.83780757890216</v>
      </c>
      <c r="I42" s="431">
        <v>0</v>
      </c>
      <c r="J42" s="431">
        <v>0</v>
      </c>
      <c r="K42" s="113">
        <v>0</v>
      </c>
      <c r="L42" s="431">
        <v>0</v>
      </c>
      <c r="M42" s="431">
        <v>0</v>
      </c>
      <c r="N42" s="431">
        <v>0</v>
      </c>
      <c r="O42" s="431">
        <v>0</v>
      </c>
      <c r="P42" s="431">
        <v>0</v>
      </c>
      <c r="Q42" s="431">
        <v>0</v>
      </c>
      <c r="R42" s="431">
        <v>0</v>
      </c>
      <c r="S42" s="431">
        <v>0</v>
      </c>
      <c r="T42" s="431">
        <v>0</v>
      </c>
      <c r="U42" s="431">
        <v>0</v>
      </c>
      <c r="V42" s="431">
        <v>0</v>
      </c>
      <c r="W42" s="431">
        <v>0</v>
      </c>
      <c r="X42" s="431">
        <v>0</v>
      </c>
      <c r="Y42" s="431">
        <v>0</v>
      </c>
      <c r="Z42" s="431">
        <v>0</v>
      </c>
      <c r="AA42" s="431">
        <v>0</v>
      </c>
      <c r="AB42" s="431">
        <v>0</v>
      </c>
      <c r="AC42" s="431">
        <v>0</v>
      </c>
      <c r="AD42" s="431">
        <v>0</v>
      </c>
      <c r="AE42" s="431">
        <v>0</v>
      </c>
      <c r="AF42" s="431">
        <v>0</v>
      </c>
      <c r="AG42" s="431">
        <v>0</v>
      </c>
      <c r="AH42" s="431">
        <v>0</v>
      </c>
      <c r="AI42" s="431">
        <v>0</v>
      </c>
      <c r="AJ42" s="431">
        <v>0</v>
      </c>
      <c r="AK42" s="431">
        <v>0</v>
      </c>
      <c r="AL42" s="113">
        <f t="shared" si="7"/>
        <v>152.83780757890216</v>
      </c>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row>
    <row r="43" spans="1:76" s="112" customFormat="1" x14ac:dyDescent="0.2">
      <c r="A43" s="7"/>
      <c r="B43" s="434" t="s">
        <v>76</v>
      </c>
      <c r="C43" s="435">
        <v>87.187926330457458</v>
      </c>
      <c r="D43" s="435">
        <v>178.58147724</v>
      </c>
      <c r="E43" s="435">
        <v>196.97052563</v>
      </c>
      <c r="F43" s="435">
        <v>217.39956255999999</v>
      </c>
      <c r="G43" s="435">
        <v>174.90809569999999</v>
      </c>
      <c r="H43" s="435">
        <v>31.719893320000001</v>
      </c>
      <c r="I43" s="435">
        <v>1.1479455600000001</v>
      </c>
      <c r="J43" s="435">
        <v>1.1479455600000001</v>
      </c>
      <c r="K43" s="103">
        <v>0.47831080999999998</v>
      </c>
      <c r="L43" s="435">
        <v>0</v>
      </c>
      <c r="M43" s="435">
        <v>0</v>
      </c>
      <c r="N43" s="435">
        <v>0</v>
      </c>
      <c r="O43" s="435">
        <v>0</v>
      </c>
      <c r="P43" s="435">
        <v>0</v>
      </c>
      <c r="Q43" s="435">
        <v>0</v>
      </c>
      <c r="R43" s="435">
        <v>0</v>
      </c>
      <c r="S43" s="435">
        <v>0</v>
      </c>
      <c r="T43" s="435">
        <v>0</v>
      </c>
      <c r="U43" s="435">
        <v>0</v>
      </c>
      <c r="V43" s="435">
        <v>0</v>
      </c>
      <c r="W43" s="435">
        <v>0</v>
      </c>
      <c r="X43" s="435">
        <v>0</v>
      </c>
      <c r="Y43" s="435">
        <v>0</v>
      </c>
      <c r="Z43" s="435">
        <v>0</v>
      </c>
      <c r="AA43" s="435">
        <v>0</v>
      </c>
      <c r="AB43" s="435">
        <v>0</v>
      </c>
      <c r="AC43" s="435">
        <v>0</v>
      </c>
      <c r="AD43" s="435">
        <v>0</v>
      </c>
      <c r="AE43" s="435">
        <v>0</v>
      </c>
      <c r="AF43" s="435">
        <v>0</v>
      </c>
      <c r="AG43" s="435">
        <v>0</v>
      </c>
      <c r="AH43" s="435">
        <v>0</v>
      </c>
      <c r="AI43" s="435">
        <v>0</v>
      </c>
      <c r="AJ43" s="435">
        <v>0</v>
      </c>
      <c r="AK43" s="435">
        <v>0</v>
      </c>
      <c r="AL43" s="103">
        <f t="shared" si="7"/>
        <v>889.54168271045762</v>
      </c>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row>
    <row r="44" spans="1:76" ht="13.5" thickBot="1" x14ac:dyDescent="0.25">
      <c r="B44" s="436"/>
      <c r="C44" s="437"/>
      <c r="D44" s="437"/>
      <c r="E44" s="437"/>
      <c r="F44" s="437"/>
      <c r="G44" s="437"/>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row>
    <row r="45" spans="1:76" ht="13.5" thickBot="1" x14ac:dyDescent="0.25">
      <c r="B45" s="148" t="s">
        <v>259</v>
      </c>
      <c r="C45" s="97">
        <v>9220.8705654899059</v>
      </c>
      <c r="D45" s="97">
        <v>9562.8462633871186</v>
      </c>
      <c r="E45" s="97">
        <v>0</v>
      </c>
      <c r="F45" s="97">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0</v>
      </c>
      <c r="Y45" s="97">
        <v>0</v>
      </c>
      <c r="Z45" s="97">
        <v>0</v>
      </c>
      <c r="AA45" s="97">
        <v>0</v>
      </c>
      <c r="AB45" s="97">
        <v>0</v>
      </c>
      <c r="AC45" s="97">
        <v>0</v>
      </c>
      <c r="AD45" s="97">
        <v>0</v>
      </c>
      <c r="AE45" s="97">
        <v>0</v>
      </c>
      <c r="AF45" s="97">
        <v>0</v>
      </c>
      <c r="AG45" s="97">
        <v>0</v>
      </c>
      <c r="AH45" s="97">
        <v>0</v>
      </c>
      <c r="AI45" s="97">
        <v>0</v>
      </c>
      <c r="AJ45" s="97">
        <v>0</v>
      </c>
      <c r="AK45" s="97">
        <v>0</v>
      </c>
      <c r="AL45" s="149">
        <f>SUM(C45:AK45)</f>
        <v>18783.716828877026</v>
      </c>
    </row>
    <row r="46" spans="1:76" ht="13.5" thickBot="1" x14ac:dyDescent="0.25">
      <c r="B46" s="438"/>
      <c r="C46" s="437"/>
      <c r="D46" s="437"/>
      <c r="E46" s="437"/>
      <c r="F46" s="437"/>
      <c r="G46" s="437"/>
      <c r="H46" s="439"/>
      <c r="I46" s="439"/>
      <c r="J46" s="439"/>
      <c r="K46" s="440"/>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1:76" ht="13.5" thickBot="1" x14ac:dyDescent="0.25">
      <c r="B47" s="148" t="s">
        <v>335</v>
      </c>
      <c r="C47" s="97">
        <f t="shared" ref="C47:AK47" si="18">+C48+C65+SUM(C82:C139)+C142</f>
        <v>31959.801239165077</v>
      </c>
      <c r="D47" s="97">
        <f t="shared" si="18"/>
        <v>25769.008521347892</v>
      </c>
      <c r="E47" s="97">
        <f t="shared" si="18"/>
        <v>18880.027090526459</v>
      </c>
      <c r="F47" s="97">
        <f t="shared" si="18"/>
        <v>22651.833663356298</v>
      </c>
      <c r="G47" s="97">
        <f t="shared" si="18"/>
        <v>20731.881150460984</v>
      </c>
      <c r="H47" s="97">
        <f t="shared" si="18"/>
        <v>18691.541795740486</v>
      </c>
      <c r="I47" s="97">
        <f t="shared" si="18"/>
        <v>15544.596012591628</v>
      </c>
      <c r="J47" s="97">
        <f t="shared" si="18"/>
        <v>19470.344560664798</v>
      </c>
      <c r="K47" s="97">
        <f t="shared" si="18"/>
        <v>13059.529915543157</v>
      </c>
      <c r="L47" s="97">
        <f t="shared" si="18"/>
        <v>12763.046128330136</v>
      </c>
      <c r="M47" s="97">
        <f t="shared" si="18"/>
        <v>9305.8036464079269</v>
      </c>
      <c r="N47" s="97">
        <f t="shared" si="18"/>
        <v>3240.0221469011717</v>
      </c>
      <c r="O47" s="97">
        <f t="shared" si="18"/>
        <v>3993.6205141965766</v>
      </c>
      <c r="P47" s="97">
        <f t="shared" si="18"/>
        <v>3993.6205141965766</v>
      </c>
      <c r="Q47" s="97">
        <f t="shared" si="18"/>
        <v>3993.6205141965766</v>
      </c>
      <c r="R47" s="97">
        <f t="shared" si="18"/>
        <v>3993.6205141965766</v>
      </c>
      <c r="S47" s="97">
        <f t="shared" si="18"/>
        <v>1732.429594072926</v>
      </c>
      <c r="T47" s="97">
        <f t="shared" si="18"/>
        <v>2630.2874940229258</v>
      </c>
      <c r="U47" s="97">
        <f t="shared" si="18"/>
        <v>5125.9662528035797</v>
      </c>
      <c r="V47" s="97">
        <f t="shared" si="18"/>
        <v>3403.1740679535797</v>
      </c>
      <c r="W47" s="97">
        <f t="shared" si="18"/>
        <v>3231.7067201489849</v>
      </c>
      <c r="X47" s="97">
        <f t="shared" si="18"/>
        <v>924.32136826276985</v>
      </c>
      <c r="Y47" s="97">
        <f t="shared" si="18"/>
        <v>762.7423682627699</v>
      </c>
      <c r="Z47" s="97">
        <f t="shared" si="18"/>
        <v>751.60916826276991</v>
      </c>
      <c r="AA47" s="97">
        <f t="shared" si="18"/>
        <v>751.60916826276991</v>
      </c>
      <c r="AB47" s="97">
        <f t="shared" si="18"/>
        <v>745.98416826276991</v>
      </c>
      <c r="AC47" s="97">
        <f t="shared" si="18"/>
        <v>745.98416826276991</v>
      </c>
      <c r="AD47" s="97">
        <f t="shared" si="18"/>
        <v>745.98416826276991</v>
      </c>
      <c r="AE47" s="97">
        <f t="shared" si="18"/>
        <v>2750.3054094821164</v>
      </c>
      <c r="AF47" s="97">
        <f t="shared" si="18"/>
        <v>876.57600184103694</v>
      </c>
      <c r="AG47" s="97">
        <f t="shared" si="18"/>
        <v>3000.3054094821164</v>
      </c>
      <c r="AH47" s="97">
        <f t="shared" si="18"/>
        <v>0.30540948211643804</v>
      </c>
      <c r="AI47" s="97">
        <f t="shared" ref="AI47" si="19">+AI48+AI65+SUM(AI82:AI139)+AI142</f>
        <v>0.30540948211643804</v>
      </c>
      <c r="AJ47" s="97">
        <f t="shared" si="18"/>
        <v>18.019159446948731</v>
      </c>
      <c r="AK47" s="97">
        <f t="shared" si="18"/>
        <v>2750</v>
      </c>
      <c r="AL47" s="149">
        <f t="shared" ref="AL47:AL78" si="20">SUM(C47:AK47)</f>
        <v>258989.53343388022</v>
      </c>
    </row>
    <row r="48" spans="1:76" x14ac:dyDescent="0.2">
      <c r="B48" s="441" t="s">
        <v>82</v>
      </c>
      <c r="C48" s="442">
        <f t="shared" ref="C48:AK48" si="21">+C49+C52+C59+C62</f>
        <v>0</v>
      </c>
      <c r="D48" s="442">
        <f t="shared" si="21"/>
        <v>0</v>
      </c>
      <c r="E48" s="442">
        <f t="shared" si="21"/>
        <v>0</v>
      </c>
      <c r="F48" s="442">
        <f t="shared" si="21"/>
        <v>0</v>
      </c>
      <c r="G48" s="442">
        <f t="shared" si="21"/>
        <v>0</v>
      </c>
      <c r="H48" s="442">
        <f t="shared" si="21"/>
        <v>0</v>
      </c>
      <c r="I48" s="442">
        <f t="shared" si="21"/>
        <v>0</v>
      </c>
      <c r="J48" s="442">
        <f t="shared" si="21"/>
        <v>0</v>
      </c>
      <c r="K48" s="442">
        <f t="shared" si="21"/>
        <v>0</v>
      </c>
      <c r="L48" s="442">
        <f t="shared" si="21"/>
        <v>0</v>
      </c>
      <c r="M48" s="442">
        <f t="shared" si="21"/>
        <v>0</v>
      </c>
      <c r="N48" s="442">
        <f t="shared" si="21"/>
        <v>753.59836729540484</v>
      </c>
      <c r="O48" s="442">
        <f t="shared" si="21"/>
        <v>1507.1967345908097</v>
      </c>
      <c r="P48" s="442">
        <f t="shared" si="21"/>
        <v>1507.1967345908097</v>
      </c>
      <c r="Q48" s="442">
        <f t="shared" si="21"/>
        <v>1507.1967345908097</v>
      </c>
      <c r="R48" s="442">
        <f t="shared" si="21"/>
        <v>1507.1967345908097</v>
      </c>
      <c r="S48" s="442">
        <f t="shared" si="21"/>
        <v>1507.1967345908097</v>
      </c>
      <c r="T48" s="442">
        <f t="shared" si="21"/>
        <v>1507.1967345908097</v>
      </c>
      <c r="U48" s="442">
        <f t="shared" si="21"/>
        <v>1507.1967345908097</v>
      </c>
      <c r="V48" s="442">
        <f t="shared" si="21"/>
        <v>1507.1967345908097</v>
      </c>
      <c r="W48" s="442">
        <f t="shared" si="21"/>
        <v>2260.795101886215</v>
      </c>
      <c r="X48" s="442">
        <f t="shared" si="21"/>
        <v>0</v>
      </c>
      <c r="Y48" s="442">
        <f t="shared" si="21"/>
        <v>0</v>
      </c>
      <c r="Z48" s="442">
        <f t="shared" si="21"/>
        <v>0</v>
      </c>
      <c r="AA48" s="442">
        <f t="shared" si="21"/>
        <v>0</v>
      </c>
      <c r="AB48" s="442">
        <f t="shared" si="21"/>
        <v>0</v>
      </c>
      <c r="AC48" s="442">
        <f t="shared" si="21"/>
        <v>0</v>
      </c>
      <c r="AD48" s="442">
        <f t="shared" si="21"/>
        <v>0</v>
      </c>
      <c r="AE48" s="442">
        <f t="shared" si="21"/>
        <v>0</v>
      </c>
      <c r="AF48" s="442">
        <f t="shared" si="21"/>
        <v>0</v>
      </c>
      <c r="AG48" s="442">
        <f t="shared" si="21"/>
        <v>0</v>
      </c>
      <c r="AH48" s="442">
        <f t="shared" si="21"/>
        <v>0</v>
      </c>
      <c r="AI48" s="442">
        <f t="shared" ref="AI48" si="22">+AI49+AI52+AI59+AI62</f>
        <v>0</v>
      </c>
      <c r="AJ48" s="442">
        <f t="shared" si="21"/>
        <v>0</v>
      </c>
      <c r="AK48" s="442">
        <f t="shared" si="21"/>
        <v>0</v>
      </c>
      <c r="AL48" s="104">
        <f t="shared" si="20"/>
        <v>15071.967345908095</v>
      </c>
    </row>
    <row r="49" spans="1:38" x14ac:dyDescent="0.2">
      <c r="B49" s="348" t="s">
        <v>20</v>
      </c>
      <c r="C49" s="443">
        <f t="shared" ref="C49:AK49" si="23">+C50+C51</f>
        <v>0</v>
      </c>
      <c r="D49" s="443">
        <f t="shared" si="23"/>
        <v>0</v>
      </c>
      <c r="E49" s="443">
        <f t="shared" si="23"/>
        <v>0</v>
      </c>
      <c r="F49" s="443">
        <f t="shared" si="23"/>
        <v>0</v>
      </c>
      <c r="G49" s="443">
        <f t="shared" si="23"/>
        <v>0</v>
      </c>
      <c r="H49" s="443">
        <f t="shared" si="23"/>
        <v>0</v>
      </c>
      <c r="I49" s="443">
        <f t="shared" si="23"/>
        <v>0</v>
      </c>
      <c r="J49" s="443">
        <f t="shared" si="23"/>
        <v>0</v>
      </c>
      <c r="K49" s="443">
        <f t="shared" si="23"/>
        <v>0</v>
      </c>
      <c r="L49" s="443">
        <f t="shared" si="23"/>
        <v>0</v>
      </c>
      <c r="M49" s="443">
        <f t="shared" si="23"/>
        <v>0</v>
      </c>
      <c r="N49" s="443">
        <f t="shared" si="23"/>
        <v>32.527244633794758</v>
      </c>
      <c r="O49" s="443">
        <f t="shared" si="23"/>
        <v>65.054489267589517</v>
      </c>
      <c r="P49" s="443">
        <f t="shared" si="23"/>
        <v>65.054489267589517</v>
      </c>
      <c r="Q49" s="443">
        <f t="shared" si="23"/>
        <v>65.054489267589517</v>
      </c>
      <c r="R49" s="443">
        <f t="shared" si="23"/>
        <v>65.054489267589517</v>
      </c>
      <c r="S49" s="443">
        <f t="shared" si="23"/>
        <v>65.054489267589517</v>
      </c>
      <c r="T49" s="443">
        <f t="shared" si="23"/>
        <v>65.054489267589517</v>
      </c>
      <c r="U49" s="443">
        <f t="shared" si="23"/>
        <v>65.054489267589517</v>
      </c>
      <c r="V49" s="443">
        <f t="shared" si="23"/>
        <v>65.054489267589517</v>
      </c>
      <c r="W49" s="443">
        <f t="shared" si="23"/>
        <v>97.581733901384283</v>
      </c>
      <c r="X49" s="443">
        <f t="shared" si="23"/>
        <v>0</v>
      </c>
      <c r="Y49" s="443">
        <f t="shared" si="23"/>
        <v>0</v>
      </c>
      <c r="Z49" s="443">
        <f t="shared" si="23"/>
        <v>0</v>
      </c>
      <c r="AA49" s="443">
        <f t="shared" si="23"/>
        <v>0</v>
      </c>
      <c r="AB49" s="443">
        <f t="shared" si="23"/>
        <v>0</v>
      </c>
      <c r="AC49" s="443">
        <f t="shared" si="23"/>
        <v>0</v>
      </c>
      <c r="AD49" s="443">
        <f t="shared" si="23"/>
        <v>0</v>
      </c>
      <c r="AE49" s="443">
        <f t="shared" si="23"/>
        <v>0</v>
      </c>
      <c r="AF49" s="443">
        <f t="shared" si="23"/>
        <v>0</v>
      </c>
      <c r="AG49" s="443">
        <f t="shared" si="23"/>
        <v>0</v>
      </c>
      <c r="AH49" s="443">
        <f t="shared" si="23"/>
        <v>0</v>
      </c>
      <c r="AI49" s="443">
        <f t="shared" si="23"/>
        <v>0</v>
      </c>
      <c r="AJ49" s="443">
        <f t="shared" si="23"/>
        <v>0</v>
      </c>
      <c r="AK49" s="443">
        <f t="shared" si="23"/>
        <v>0</v>
      </c>
      <c r="AL49" s="114">
        <f t="shared" si="20"/>
        <v>650.5448926758952</v>
      </c>
    </row>
    <row r="50" spans="1:38" x14ac:dyDescent="0.2">
      <c r="B50" s="444" t="s">
        <v>260</v>
      </c>
      <c r="C50" s="443">
        <v>0</v>
      </c>
      <c r="D50" s="443">
        <v>0</v>
      </c>
      <c r="E50" s="443">
        <v>0</v>
      </c>
      <c r="F50" s="443">
        <v>0</v>
      </c>
      <c r="G50" s="443">
        <v>0</v>
      </c>
      <c r="H50" s="443">
        <v>0</v>
      </c>
      <c r="I50" s="443">
        <v>0</v>
      </c>
      <c r="J50" s="443">
        <v>0</v>
      </c>
      <c r="K50" s="100">
        <v>0</v>
      </c>
      <c r="L50" s="443">
        <v>0</v>
      </c>
      <c r="M50" s="443">
        <v>0</v>
      </c>
      <c r="N50" s="443">
        <v>32.398396140752183</v>
      </c>
      <c r="O50" s="443">
        <v>64.796792281504366</v>
      </c>
      <c r="P50" s="443">
        <v>64.796792281504366</v>
      </c>
      <c r="Q50" s="443">
        <v>64.796792281504366</v>
      </c>
      <c r="R50" s="443">
        <v>64.796792281504366</v>
      </c>
      <c r="S50" s="443">
        <v>64.796792281504366</v>
      </c>
      <c r="T50" s="443">
        <v>64.796792281504366</v>
      </c>
      <c r="U50" s="443">
        <v>64.796792281504366</v>
      </c>
      <c r="V50" s="443">
        <v>64.796792281504366</v>
      </c>
      <c r="W50" s="443">
        <v>97.19518842225655</v>
      </c>
      <c r="X50" s="443">
        <v>0</v>
      </c>
      <c r="Y50" s="443">
        <v>0</v>
      </c>
      <c r="Z50" s="443">
        <v>0</v>
      </c>
      <c r="AA50" s="443">
        <v>0</v>
      </c>
      <c r="AB50" s="443">
        <v>0</v>
      </c>
      <c r="AC50" s="443">
        <v>0</v>
      </c>
      <c r="AD50" s="443">
        <v>0</v>
      </c>
      <c r="AE50" s="443">
        <v>0</v>
      </c>
      <c r="AF50" s="443">
        <v>0</v>
      </c>
      <c r="AG50" s="443">
        <v>0</v>
      </c>
      <c r="AH50" s="443">
        <v>0</v>
      </c>
      <c r="AI50" s="443">
        <v>0</v>
      </c>
      <c r="AJ50" s="443">
        <v>0</v>
      </c>
      <c r="AK50" s="443">
        <v>0</v>
      </c>
      <c r="AL50" s="100">
        <f t="shared" si="20"/>
        <v>647.96792281504383</v>
      </c>
    </row>
    <row r="51" spans="1:38" x14ac:dyDescent="0.2">
      <c r="A51" s="108"/>
      <c r="B51" s="444" t="s">
        <v>261</v>
      </c>
      <c r="C51" s="443">
        <v>0</v>
      </c>
      <c r="D51" s="443">
        <v>0</v>
      </c>
      <c r="E51" s="443">
        <v>0</v>
      </c>
      <c r="F51" s="443">
        <v>0</v>
      </c>
      <c r="G51" s="443">
        <v>0</v>
      </c>
      <c r="H51" s="443">
        <v>0</v>
      </c>
      <c r="I51" s="443">
        <v>0</v>
      </c>
      <c r="J51" s="443">
        <v>0</v>
      </c>
      <c r="K51" s="100">
        <v>0</v>
      </c>
      <c r="L51" s="443">
        <v>0</v>
      </c>
      <c r="M51" s="443">
        <v>0</v>
      </c>
      <c r="N51" s="443">
        <v>0.12884849304257781</v>
      </c>
      <c r="O51" s="443">
        <v>0.25769698608515562</v>
      </c>
      <c r="P51" s="443">
        <v>0.25769698608515562</v>
      </c>
      <c r="Q51" s="443">
        <v>0.25769698608515562</v>
      </c>
      <c r="R51" s="443">
        <v>0.25769698608515562</v>
      </c>
      <c r="S51" s="443">
        <v>0.25769698608515562</v>
      </c>
      <c r="T51" s="443">
        <v>0.25769698608515562</v>
      </c>
      <c r="U51" s="443">
        <v>0.25769698608515562</v>
      </c>
      <c r="V51" s="443">
        <v>0.25769698608515562</v>
      </c>
      <c r="W51" s="443">
        <v>0.3865454791277334</v>
      </c>
      <c r="X51" s="443">
        <v>0</v>
      </c>
      <c r="Y51" s="443">
        <v>0</v>
      </c>
      <c r="Z51" s="443">
        <v>0</v>
      </c>
      <c r="AA51" s="443">
        <v>0</v>
      </c>
      <c r="AB51" s="443">
        <v>0</v>
      </c>
      <c r="AC51" s="443">
        <v>0</v>
      </c>
      <c r="AD51" s="443">
        <v>0</v>
      </c>
      <c r="AE51" s="443">
        <v>0</v>
      </c>
      <c r="AF51" s="443">
        <v>0</v>
      </c>
      <c r="AG51" s="443">
        <v>0</v>
      </c>
      <c r="AH51" s="443">
        <v>0</v>
      </c>
      <c r="AI51" s="443">
        <v>0</v>
      </c>
      <c r="AJ51" s="443">
        <v>0</v>
      </c>
      <c r="AK51" s="443">
        <v>0</v>
      </c>
      <c r="AL51" s="100">
        <f t="shared" si="20"/>
        <v>2.5769698608515563</v>
      </c>
    </row>
    <row r="52" spans="1:38" x14ac:dyDescent="0.2">
      <c r="A52" s="108"/>
      <c r="B52" s="348" t="s">
        <v>21</v>
      </c>
      <c r="C52" s="443">
        <f t="shared" ref="C52:AK52" si="24">+C53+C56</f>
        <v>0</v>
      </c>
      <c r="D52" s="443">
        <f t="shared" si="24"/>
        <v>0</v>
      </c>
      <c r="E52" s="443">
        <f t="shared" si="24"/>
        <v>0</v>
      </c>
      <c r="F52" s="443">
        <f t="shared" si="24"/>
        <v>0</v>
      </c>
      <c r="G52" s="443">
        <f t="shared" si="24"/>
        <v>0</v>
      </c>
      <c r="H52" s="443">
        <f t="shared" si="24"/>
        <v>0</v>
      </c>
      <c r="I52" s="443">
        <f t="shared" si="24"/>
        <v>0</v>
      </c>
      <c r="J52" s="443">
        <f t="shared" si="24"/>
        <v>0</v>
      </c>
      <c r="K52" s="443">
        <f t="shared" si="24"/>
        <v>0</v>
      </c>
      <c r="L52" s="443">
        <f t="shared" si="24"/>
        <v>0</v>
      </c>
      <c r="M52" s="443">
        <f t="shared" si="24"/>
        <v>0</v>
      </c>
      <c r="N52" s="443">
        <f t="shared" si="24"/>
        <v>334.73154590000001</v>
      </c>
      <c r="O52" s="443">
        <f t="shared" si="24"/>
        <v>669.46309180000003</v>
      </c>
      <c r="P52" s="443">
        <f t="shared" si="24"/>
        <v>669.46309180000003</v>
      </c>
      <c r="Q52" s="443">
        <f t="shared" si="24"/>
        <v>669.46309180000003</v>
      </c>
      <c r="R52" s="443">
        <f t="shared" si="24"/>
        <v>669.46309180000003</v>
      </c>
      <c r="S52" s="443">
        <f t="shared" si="24"/>
        <v>669.46309180000003</v>
      </c>
      <c r="T52" s="443">
        <f t="shared" si="24"/>
        <v>669.46309180000003</v>
      </c>
      <c r="U52" s="443">
        <f t="shared" si="24"/>
        <v>669.46309180000003</v>
      </c>
      <c r="V52" s="443">
        <f t="shared" si="24"/>
        <v>669.46309180000003</v>
      </c>
      <c r="W52" s="443">
        <f t="shared" si="24"/>
        <v>1004.1946377</v>
      </c>
      <c r="X52" s="443">
        <f t="shared" si="24"/>
        <v>0</v>
      </c>
      <c r="Y52" s="443">
        <f t="shared" si="24"/>
        <v>0</v>
      </c>
      <c r="Z52" s="443">
        <f t="shared" si="24"/>
        <v>0</v>
      </c>
      <c r="AA52" s="443">
        <f t="shared" si="24"/>
        <v>0</v>
      </c>
      <c r="AB52" s="443">
        <f t="shared" si="24"/>
        <v>0</v>
      </c>
      <c r="AC52" s="443">
        <f t="shared" si="24"/>
        <v>0</v>
      </c>
      <c r="AD52" s="443">
        <f t="shared" si="24"/>
        <v>0</v>
      </c>
      <c r="AE52" s="443">
        <f t="shared" si="24"/>
        <v>0</v>
      </c>
      <c r="AF52" s="443">
        <f t="shared" si="24"/>
        <v>0</v>
      </c>
      <c r="AG52" s="443">
        <f t="shared" si="24"/>
        <v>0</v>
      </c>
      <c r="AH52" s="443">
        <f t="shared" si="24"/>
        <v>0</v>
      </c>
      <c r="AI52" s="443">
        <f t="shared" si="24"/>
        <v>0</v>
      </c>
      <c r="AJ52" s="443">
        <f t="shared" si="24"/>
        <v>0</v>
      </c>
      <c r="AK52" s="443">
        <f t="shared" si="24"/>
        <v>0</v>
      </c>
      <c r="AL52" s="100">
        <f t="shared" si="20"/>
        <v>6694.6309180000017</v>
      </c>
    </row>
    <row r="53" spans="1:38" x14ac:dyDescent="0.2">
      <c r="A53" s="108"/>
      <c r="B53" s="444" t="s">
        <v>260</v>
      </c>
      <c r="C53" s="443">
        <f t="shared" ref="C53:AK53" si="25">+C54+C55</f>
        <v>0</v>
      </c>
      <c r="D53" s="443">
        <f t="shared" si="25"/>
        <v>0</v>
      </c>
      <c r="E53" s="443">
        <f t="shared" si="25"/>
        <v>0</v>
      </c>
      <c r="F53" s="443">
        <f t="shared" si="25"/>
        <v>0</v>
      </c>
      <c r="G53" s="443">
        <f t="shared" si="25"/>
        <v>0</v>
      </c>
      <c r="H53" s="443">
        <f t="shared" si="25"/>
        <v>0</v>
      </c>
      <c r="I53" s="443">
        <f t="shared" si="25"/>
        <v>0</v>
      </c>
      <c r="J53" s="443">
        <f t="shared" si="25"/>
        <v>0</v>
      </c>
      <c r="K53" s="443">
        <f t="shared" si="25"/>
        <v>0</v>
      </c>
      <c r="L53" s="443">
        <f t="shared" si="25"/>
        <v>0</v>
      </c>
      <c r="M53" s="443">
        <f t="shared" si="25"/>
        <v>0</v>
      </c>
      <c r="N53" s="443">
        <f t="shared" si="25"/>
        <v>326.31260185000002</v>
      </c>
      <c r="O53" s="443">
        <f t="shared" si="25"/>
        <v>652.62520370000004</v>
      </c>
      <c r="P53" s="443">
        <f t="shared" si="25"/>
        <v>652.62520370000004</v>
      </c>
      <c r="Q53" s="443">
        <f t="shared" si="25"/>
        <v>652.62520370000004</v>
      </c>
      <c r="R53" s="443">
        <f t="shared" si="25"/>
        <v>652.62520370000004</v>
      </c>
      <c r="S53" s="443">
        <f t="shared" si="25"/>
        <v>652.62520370000004</v>
      </c>
      <c r="T53" s="443">
        <f t="shared" si="25"/>
        <v>652.62520370000004</v>
      </c>
      <c r="U53" s="443">
        <f t="shared" si="25"/>
        <v>652.62520370000004</v>
      </c>
      <c r="V53" s="443">
        <f t="shared" si="25"/>
        <v>652.62520370000004</v>
      </c>
      <c r="W53" s="443">
        <f t="shared" si="25"/>
        <v>978.93780555000001</v>
      </c>
      <c r="X53" s="443">
        <f t="shared" si="25"/>
        <v>0</v>
      </c>
      <c r="Y53" s="443">
        <f t="shared" si="25"/>
        <v>0</v>
      </c>
      <c r="Z53" s="443">
        <f t="shared" si="25"/>
        <v>0</v>
      </c>
      <c r="AA53" s="443">
        <f t="shared" si="25"/>
        <v>0</v>
      </c>
      <c r="AB53" s="443">
        <f t="shared" si="25"/>
        <v>0</v>
      </c>
      <c r="AC53" s="443">
        <f t="shared" si="25"/>
        <v>0</v>
      </c>
      <c r="AD53" s="443">
        <f t="shared" si="25"/>
        <v>0</v>
      </c>
      <c r="AE53" s="443">
        <f t="shared" si="25"/>
        <v>0</v>
      </c>
      <c r="AF53" s="443">
        <f t="shared" si="25"/>
        <v>0</v>
      </c>
      <c r="AG53" s="443">
        <f t="shared" si="25"/>
        <v>0</v>
      </c>
      <c r="AH53" s="443">
        <f t="shared" si="25"/>
        <v>0</v>
      </c>
      <c r="AI53" s="443">
        <f t="shared" si="25"/>
        <v>0</v>
      </c>
      <c r="AJ53" s="443">
        <f t="shared" si="25"/>
        <v>0</v>
      </c>
      <c r="AK53" s="443">
        <f t="shared" si="25"/>
        <v>0</v>
      </c>
      <c r="AL53" s="100">
        <f t="shared" si="20"/>
        <v>6526.2520370000011</v>
      </c>
    </row>
    <row r="54" spans="1:38" x14ac:dyDescent="0.2">
      <c r="A54" s="108"/>
      <c r="B54" s="445" t="s">
        <v>262</v>
      </c>
      <c r="C54" s="443">
        <v>0</v>
      </c>
      <c r="D54" s="443">
        <v>0</v>
      </c>
      <c r="E54" s="443">
        <v>0</v>
      </c>
      <c r="F54" s="443">
        <v>0</v>
      </c>
      <c r="G54" s="443">
        <v>0</v>
      </c>
      <c r="H54" s="443">
        <v>0</v>
      </c>
      <c r="I54" s="443">
        <v>0</v>
      </c>
      <c r="J54" s="443">
        <v>0</v>
      </c>
      <c r="K54" s="100">
        <v>0</v>
      </c>
      <c r="L54" s="443">
        <v>0</v>
      </c>
      <c r="M54" s="443">
        <v>0</v>
      </c>
      <c r="N54" s="443">
        <v>264.83445975000001</v>
      </c>
      <c r="O54" s="443">
        <v>529.66891950000002</v>
      </c>
      <c r="P54" s="443">
        <v>529.66891950000002</v>
      </c>
      <c r="Q54" s="443">
        <v>529.66891950000002</v>
      </c>
      <c r="R54" s="443">
        <v>529.66891950000002</v>
      </c>
      <c r="S54" s="443">
        <v>529.66891950000002</v>
      </c>
      <c r="T54" s="443">
        <v>529.66891950000002</v>
      </c>
      <c r="U54" s="443">
        <v>529.66891950000002</v>
      </c>
      <c r="V54" s="443">
        <v>529.66891950000002</v>
      </c>
      <c r="W54" s="443">
        <v>794.50337924999997</v>
      </c>
      <c r="X54" s="443">
        <v>0</v>
      </c>
      <c r="Y54" s="443">
        <v>0</v>
      </c>
      <c r="Z54" s="443">
        <v>0</v>
      </c>
      <c r="AA54" s="443">
        <v>0</v>
      </c>
      <c r="AB54" s="443">
        <v>0</v>
      </c>
      <c r="AC54" s="443">
        <v>0</v>
      </c>
      <c r="AD54" s="443">
        <v>0</v>
      </c>
      <c r="AE54" s="443">
        <v>0</v>
      </c>
      <c r="AF54" s="443">
        <v>0</v>
      </c>
      <c r="AG54" s="443">
        <v>0</v>
      </c>
      <c r="AH54" s="443">
        <v>0</v>
      </c>
      <c r="AI54" s="443">
        <v>0</v>
      </c>
      <c r="AJ54" s="443">
        <v>0</v>
      </c>
      <c r="AK54" s="443">
        <v>0</v>
      </c>
      <c r="AL54" s="100">
        <f t="shared" si="20"/>
        <v>5296.6891949999999</v>
      </c>
    </row>
    <row r="55" spans="1:38" x14ac:dyDescent="0.2">
      <c r="A55" s="108"/>
      <c r="B55" s="446" t="s">
        <v>263</v>
      </c>
      <c r="C55" s="443">
        <v>0</v>
      </c>
      <c r="D55" s="443">
        <v>0</v>
      </c>
      <c r="E55" s="443">
        <v>0</v>
      </c>
      <c r="F55" s="443">
        <v>0</v>
      </c>
      <c r="G55" s="443">
        <v>0</v>
      </c>
      <c r="H55" s="443">
        <v>0</v>
      </c>
      <c r="I55" s="443">
        <v>0</v>
      </c>
      <c r="J55" s="443">
        <v>0</v>
      </c>
      <c r="K55" s="100">
        <v>0</v>
      </c>
      <c r="L55" s="443">
        <v>0</v>
      </c>
      <c r="M55" s="443">
        <v>0</v>
      </c>
      <c r="N55" s="443">
        <v>61.478142099999999</v>
      </c>
      <c r="O55" s="443">
        <v>122.9562842</v>
      </c>
      <c r="P55" s="443">
        <v>122.9562842</v>
      </c>
      <c r="Q55" s="443">
        <v>122.9562842</v>
      </c>
      <c r="R55" s="443">
        <v>122.9562842</v>
      </c>
      <c r="S55" s="443">
        <v>122.9562842</v>
      </c>
      <c r="T55" s="443">
        <v>122.9562842</v>
      </c>
      <c r="U55" s="443">
        <v>122.9562842</v>
      </c>
      <c r="V55" s="443">
        <v>122.9562842</v>
      </c>
      <c r="W55" s="443">
        <v>184.43442630000001</v>
      </c>
      <c r="X55" s="443">
        <v>0</v>
      </c>
      <c r="Y55" s="443">
        <v>0</v>
      </c>
      <c r="Z55" s="443">
        <v>0</v>
      </c>
      <c r="AA55" s="443">
        <v>0</v>
      </c>
      <c r="AB55" s="443">
        <v>0</v>
      </c>
      <c r="AC55" s="443">
        <v>0</v>
      </c>
      <c r="AD55" s="443">
        <v>0</v>
      </c>
      <c r="AE55" s="443">
        <v>0</v>
      </c>
      <c r="AF55" s="443">
        <v>0</v>
      </c>
      <c r="AG55" s="443">
        <v>0</v>
      </c>
      <c r="AH55" s="443">
        <v>0</v>
      </c>
      <c r="AI55" s="443">
        <v>0</v>
      </c>
      <c r="AJ55" s="443">
        <v>0</v>
      </c>
      <c r="AK55" s="443">
        <v>0</v>
      </c>
      <c r="AL55" s="100">
        <f t="shared" si="20"/>
        <v>1229.562842</v>
      </c>
    </row>
    <row r="56" spans="1:38" x14ac:dyDescent="0.2">
      <c r="A56" s="108"/>
      <c r="B56" s="444" t="s">
        <v>261</v>
      </c>
      <c r="C56" s="443">
        <f t="shared" ref="C56:AK56" si="26">+C57+C58</f>
        <v>0</v>
      </c>
      <c r="D56" s="443">
        <f t="shared" si="26"/>
        <v>0</v>
      </c>
      <c r="E56" s="443">
        <f t="shared" si="26"/>
        <v>0</v>
      </c>
      <c r="F56" s="443">
        <f t="shared" si="26"/>
        <v>0</v>
      </c>
      <c r="G56" s="443">
        <f t="shared" si="26"/>
        <v>0</v>
      </c>
      <c r="H56" s="443">
        <f t="shared" si="26"/>
        <v>0</v>
      </c>
      <c r="I56" s="443">
        <f t="shared" si="26"/>
        <v>0</v>
      </c>
      <c r="J56" s="443">
        <f t="shared" si="26"/>
        <v>0</v>
      </c>
      <c r="K56" s="443">
        <f t="shared" si="26"/>
        <v>0</v>
      </c>
      <c r="L56" s="443">
        <f t="shared" si="26"/>
        <v>0</v>
      </c>
      <c r="M56" s="443">
        <f t="shared" si="26"/>
        <v>0</v>
      </c>
      <c r="N56" s="443">
        <f t="shared" si="26"/>
        <v>8.4189440500000003</v>
      </c>
      <c r="O56" s="443">
        <f t="shared" si="26"/>
        <v>16.837888100000001</v>
      </c>
      <c r="P56" s="443">
        <f t="shared" si="26"/>
        <v>16.837888100000001</v>
      </c>
      <c r="Q56" s="443">
        <f t="shared" si="26"/>
        <v>16.837888100000001</v>
      </c>
      <c r="R56" s="443">
        <f t="shared" si="26"/>
        <v>16.837888100000001</v>
      </c>
      <c r="S56" s="443">
        <f t="shared" si="26"/>
        <v>16.837888100000001</v>
      </c>
      <c r="T56" s="443">
        <f t="shared" si="26"/>
        <v>16.837888100000001</v>
      </c>
      <c r="U56" s="443">
        <f t="shared" si="26"/>
        <v>16.837888100000001</v>
      </c>
      <c r="V56" s="443">
        <f t="shared" si="26"/>
        <v>16.837888100000001</v>
      </c>
      <c r="W56" s="443">
        <f t="shared" si="26"/>
        <v>25.256832150000001</v>
      </c>
      <c r="X56" s="443">
        <f t="shared" si="26"/>
        <v>0</v>
      </c>
      <c r="Y56" s="443">
        <f t="shared" si="26"/>
        <v>0</v>
      </c>
      <c r="Z56" s="443">
        <f t="shared" si="26"/>
        <v>0</v>
      </c>
      <c r="AA56" s="443">
        <f t="shared" si="26"/>
        <v>0</v>
      </c>
      <c r="AB56" s="443">
        <f t="shared" si="26"/>
        <v>0</v>
      </c>
      <c r="AC56" s="443">
        <f t="shared" si="26"/>
        <v>0</v>
      </c>
      <c r="AD56" s="443">
        <f t="shared" si="26"/>
        <v>0</v>
      </c>
      <c r="AE56" s="443">
        <f t="shared" si="26"/>
        <v>0</v>
      </c>
      <c r="AF56" s="443">
        <f t="shared" si="26"/>
        <v>0</v>
      </c>
      <c r="AG56" s="443">
        <f t="shared" si="26"/>
        <v>0</v>
      </c>
      <c r="AH56" s="443">
        <f t="shared" si="26"/>
        <v>0</v>
      </c>
      <c r="AI56" s="443">
        <f t="shared" si="26"/>
        <v>0</v>
      </c>
      <c r="AJ56" s="443">
        <f t="shared" si="26"/>
        <v>0</v>
      </c>
      <c r="AK56" s="443">
        <f t="shared" si="26"/>
        <v>0</v>
      </c>
      <c r="AL56" s="100">
        <f t="shared" si="20"/>
        <v>168.37888100000001</v>
      </c>
    </row>
    <row r="57" spans="1:38" x14ac:dyDescent="0.2">
      <c r="A57" s="108"/>
      <c r="B57" s="445" t="s">
        <v>262</v>
      </c>
      <c r="C57" s="443">
        <v>0</v>
      </c>
      <c r="D57" s="443">
        <v>0</v>
      </c>
      <c r="E57" s="443">
        <v>0</v>
      </c>
      <c r="F57" s="443">
        <v>0</v>
      </c>
      <c r="G57" s="443">
        <v>0</v>
      </c>
      <c r="H57" s="443">
        <v>0</v>
      </c>
      <c r="I57" s="443">
        <v>0</v>
      </c>
      <c r="J57" s="443">
        <v>0</v>
      </c>
      <c r="K57" s="100">
        <v>0</v>
      </c>
      <c r="L57" s="443">
        <v>0</v>
      </c>
      <c r="M57" s="443">
        <v>0</v>
      </c>
      <c r="N57" s="443">
        <v>4.8469589500000003</v>
      </c>
      <c r="O57" s="443">
        <v>9.6939178999999989</v>
      </c>
      <c r="P57" s="443">
        <v>9.6939178999999989</v>
      </c>
      <c r="Q57" s="443">
        <v>9.6939178999999989</v>
      </c>
      <c r="R57" s="443">
        <v>9.6939178999999989</v>
      </c>
      <c r="S57" s="443">
        <v>9.6939178999999989</v>
      </c>
      <c r="T57" s="443">
        <v>9.6939178999999989</v>
      </c>
      <c r="U57" s="443">
        <v>9.6939178999999989</v>
      </c>
      <c r="V57" s="443">
        <v>9.6939178999999989</v>
      </c>
      <c r="W57" s="443">
        <v>14.540876849999998</v>
      </c>
      <c r="X57" s="443">
        <v>0</v>
      </c>
      <c r="Y57" s="443">
        <v>0</v>
      </c>
      <c r="Z57" s="443">
        <v>0</v>
      </c>
      <c r="AA57" s="443">
        <v>0</v>
      </c>
      <c r="AB57" s="443">
        <v>0</v>
      </c>
      <c r="AC57" s="443">
        <v>0</v>
      </c>
      <c r="AD57" s="443">
        <v>0</v>
      </c>
      <c r="AE57" s="443">
        <v>0</v>
      </c>
      <c r="AF57" s="443">
        <v>0</v>
      </c>
      <c r="AG57" s="443">
        <v>0</v>
      </c>
      <c r="AH57" s="443">
        <v>0</v>
      </c>
      <c r="AI57" s="443">
        <v>0</v>
      </c>
      <c r="AJ57" s="443">
        <v>0</v>
      </c>
      <c r="AK57" s="443">
        <v>0</v>
      </c>
      <c r="AL57" s="100">
        <f t="shared" si="20"/>
        <v>96.93917900000001</v>
      </c>
    </row>
    <row r="58" spans="1:38" x14ac:dyDescent="0.2">
      <c r="A58" s="108"/>
      <c r="B58" s="446" t="s">
        <v>263</v>
      </c>
      <c r="C58" s="443">
        <v>0</v>
      </c>
      <c r="D58" s="443">
        <v>0</v>
      </c>
      <c r="E58" s="443">
        <v>0</v>
      </c>
      <c r="F58" s="443">
        <v>0</v>
      </c>
      <c r="G58" s="443">
        <v>0</v>
      </c>
      <c r="H58" s="443">
        <v>0</v>
      </c>
      <c r="I58" s="443">
        <v>0</v>
      </c>
      <c r="J58" s="443">
        <v>0</v>
      </c>
      <c r="K58" s="100">
        <v>0</v>
      </c>
      <c r="L58" s="443">
        <v>0</v>
      </c>
      <c r="M58" s="443">
        <v>0</v>
      </c>
      <c r="N58" s="443">
        <v>3.5719851</v>
      </c>
      <c r="O58" s="443">
        <v>7.1439702</v>
      </c>
      <c r="P58" s="443">
        <v>7.1439702</v>
      </c>
      <c r="Q58" s="443">
        <v>7.1439702</v>
      </c>
      <c r="R58" s="443">
        <v>7.1439702</v>
      </c>
      <c r="S58" s="443">
        <v>7.1439702</v>
      </c>
      <c r="T58" s="443">
        <v>7.1439702</v>
      </c>
      <c r="U58" s="443">
        <v>7.1439702</v>
      </c>
      <c r="V58" s="443">
        <v>7.1439702</v>
      </c>
      <c r="W58" s="443">
        <v>10.715955300000001</v>
      </c>
      <c r="X58" s="443">
        <v>0</v>
      </c>
      <c r="Y58" s="443">
        <v>0</v>
      </c>
      <c r="Z58" s="443">
        <v>0</v>
      </c>
      <c r="AA58" s="443">
        <v>0</v>
      </c>
      <c r="AB58" s="443">
        <v>0</v>
      </c>
      <c r="AC58" s="443">
        <v>0</v>
      </c>
      <c r="AD58" s="443">
        <v>0</v>
      </c>
      <c r="AE58" s="443">
        <v>0</v>
      </c>
      <c r="AF58" s="443">
        <v>0</v>
      </c>
      <c r="AG58" s="443">
        <v>0</v>
      </c>
      <c r="AH58" s="443">
        <v>0</v>
      </c>
      <c r="AI58" s="443">
        <v>0</v>
      </c>
      <c r="AJ58" s="443">
        <v>0</v>
      </c>
      <c r="AK58" s="443">
        <v>0</v>
      </c>
      <c r="AL58" s="100">
        <f t="shared" si="20"/>
        <v>71.439701999999997</v>
      </c>
    </row>
    <row r="59" spans="1:38" x14ac:dyDescent="0.2">
      <c r="A59" s="108"/>
      <c r="B59" s="348" t="s">
        <v>22</v>
      </c>
      <c r="C59" s="443">
        <f t="shared" ref="C59:AK59" si="27">+C60+C61</f>
        <v>0</v>
      </c>
      <c r="D59" s="443">
        <f t="shared" si="27"/>
        <v>0</v>
      </c>
      <c r="E59" s="443">
        <f t="shared" si="27"/>
        <v>0</v>
      </c>
      <c r="F59" s="443">
        <f t="shared" si="27"/>
        <v>0</v>
      </c>
      <c r="G59" s="443">
        <f t="shared" si="27"/>
        <v>0</v>
      </c>
      <c r="H59" s="443">
        <f t="shared" si="27"/>
        <v>0</v>
      </c>
      <c r="I59" s="443">
        <f t="shared" si="27"/>
        <v>0</v>
      </c>
      <c r="J59" s="443">
        <f t="shared" si="27"/>
        <v>0</v>
      </c>
      <c r="K59" s="443">
        <f t="shared" si="27"/>
        <v>0</v>
      </c>
      <c r="L59" s="443">
        <f t="shared" si="27"/>
        <v>0</v>
      </c>
      <c r="M59" s="443">
        <f t="shared" si="27"/>
        <v>0</v>
      </c>
      <c r="N59" s="443">
        <f t="shared" si="27"/>
        <v>378.15300257039377</v>
      </c>
      <c r="O59" s="443">
        <f t="shared" si="27"/>
        <v>756.30600514078753</v>
      </c>
      <c r="P59" s="443">
        <f t="shared" si="27"/>
        <v>756.30600514078753</v>
      </c>
      <c r="Q59" s="443">
        <f t="shared" si="27"/>
        <v>756.30600514078753</v>
      </c>
      <c r="R59" s="443">
        <f t="shared" si="27"/>
        <v>756.30600514078753</v>
      </c>
      <c r="S59" s="443">
        <f t="shared" si="27"/>
        <v>756.30600514078753</v>
      </c>
      <c r="T59" s="443">
        <f t="shared" si="27"/>
        <v>756.30600514078753</v>
      </c>
      <c r="U59" s="443">
        <f t="shared" si="27"/>
        <v>756.30600514078753</v>
      </c>
      <c r="V59" s="443">
        <f t="shared" si="27"/>
        <v>756.30600514078753</v>
      </c>
      <c r="W59" s="443">
        <f t="shared" si="27"/>
        <v>1134.4590077111814</v>
      </c>
      <c r="X59" s="443">
        <f t="shared" si="27"/>
        <v>0</v>
      </c>
      <c r="Y59" s="443">
        <f t="shared" si="27"/>
        <v>0</v>
      </c>
      <c r="Z59" s="443">
        <f t="shared" si="27"/>
        <v>0</v>
      </c>
      <c r="AA59" s="443">
        <f t="shared" si="27"/>
        <v>0</v>
      </c>
      <c r="AB59" s="443">
        <f t="shared" si="27"/>
        <v>0</v>
      </c>
      <c r="AC59" s="443">
        <f t="shared" si="27"/>
        <v>0</v>
      </c>
      <c r="AD59" s="443">
        <f t="shared" si="27"/>
        <v>0</v>
      </c>
      <c r="AE59" s="443">
        <f t="shared" si="27"/>
        <v>0</v>
      </c>
      <c r="AF59" s="443">
        <f t="shared" si="27"/>
        <v>0</v>
      </c>
      <c r="AG59" s="443">
        <f t="shared" si="27"/>
        <v>0</v>
      </c>
      <c r="AH59" s="443">
        <f t="shared" si="27"/>
        <v>0</v>
      </c>
      <c r="AI59" s="443">
        <f t="shared" si="27"/>
        <v>0</v>
      </c>
      <c r="AJ59" s="443">
        <f t="shared" si="27"/>
        <v>0</v>
      </c>
      <c r="AK59" s="443">
        <f t="shared" si="27"/>
        <v>0</v>
      </c>
      <c r="AL59" s="100">
        <f t="shared" si="20"/>
        <v>7563.0600514078751</v>
      </c>
    </row>
    <row r="60" spans="1:38" x14ac:dyDescent="0.2">
      <c r="A60" s="108"/>
      <c r="B60" s="444" t="s">
        <v>260</v>
      </c>
      <c r="C60" s="443">
        <v>0</v>
      </c>
      <c r="D60" s="443">
        <v>0</v>
      </c>
      <c r="E60" s="443">
        <v>0</v>
      </c>
      <c r="F60" s="443">
        <v>0</v>
      </c>
      <c r="G60" s="443">
        <v>0</v>
      </c>
      <c r="H60" s="443">
        <v>0</v>
      </c>
      <c r="I60" s="443">
        <v>0</v>
      </c>
      <c r="J60" s="443">
        <v>0</v>
      </c>
      <c r="K60" s="100">
        <v>0</v>
      </c>
      <c r="L60" s="443">
        <v>0</v>
      </c>
      <c r="M60" s="443">
        <v>0</v>
      </c>
      <c r="N60" s="443">
        <v>294.12969786189979</v>
      </c>
      <c r="O60" s="443">
        <v>588.25939572379957</v>
      </c>
      <c r="P60" s="443">
        <v>588.25939572379957</v>
      </c>
      <c r="Q60" s="443">
        <v>588.25939572379957</v>
      </c>
      <c r="R60" s="443">
        <v>588.25939572379957</v>
      </c>
      <c r="S60" s="443">
        <v>588.25939572379957</v>
      </c>
      <c r="T60" s="443">
        <v>588.25939572379957</v>
      </c>
      <c r="U60" s="443">
        <v>588.25939572379957</v>
      </c>
      <c r="V60" s="443">
        <v>588.25939572379957</v>
      </c>
      <c r="W60" s="443">
        <v>882.38909358569936</v>
      </c>
      <c r="X60" s="443">
        <v>0</v>
      </c>
      <c r="Y60" s="443">
        <v>0</v>
      </c>
      <c r="Z60" s="443">
        <v>0</v>
      </c>
      <c r="AA60" s="443">
        <v>0</v>
      </c>
      <c r="AB60" s="443">
        <v>0</v>
      </c>
      <c r="AC60" s="443">
        <v>0</v>
      </c>
      <c r="AD60" s="443">
        <v>0</v>
      </c>
      <c r="AE60" s="443">
        <v>0</v>
      </c>
      <c r="AF60" s="443">
        <v>0</v>
      </c>
      <c r="AG60" s="443">
        <v>0</v>
      </c>
      <c r="AH60" s="443">
        <v>0</v>
      </c>
      <c r="AI60" s="443">
        <v>0</v>
      </c>
      <c r="AJ60" s="443">
        <v>0</v>
      </c>
      <c r="AK60" s="443">
        <v>0</v>
      </c>
      <c r="AL60" s="100">
        <f t="shared" si="20"/>
        <v>5882.5939572379957</v>
      </c>
    </row>
    <row r="61" spans="1:38" x14ac:dyDescent="0.2">
      <c r="A61" s="108"/>
      <c r="B61" s="444" t="s">
        <v>261</v>
      </c>
      <c r="C61" s="443">
        <v>0</v>
      </c>
      <c r="D61" s="443">
        <v>0</v>
      </c>
      <c r="E61" s="443">
        <v>0</v>
      </c>
      <c r="F61" s="443">
        <v>0</v>
      </c>
      <c r="G61" s="443">
        <v>0</v>
      </c>
      <c r="H61" s="443">
        <v>0</v>
      </c>
      <c r="I61" s="443">
        <v>0</v>
      </c>
      <c r="J61" s="443">
        <v>0</v>
      </c>
      <c r="K61" s="100">
        <v>0</v>
      </c>
      <c r="L61" s="443">
        <v>0</v>
      </c>
      <c r="M61" s="443">
        <v>0</v>
      </c>
      <c r="N61" s="443">
        <v>84.023304708493981</v>
      </c>
      <c r="O61" s="443">
        <v>168.04660941698799</v>
      </c>
      <c r="P61" s="443">
        <v>168.04660941698799</v>
      </c>
      <c r="Q61" s="443">
        <v>168.04660941698799</v>
      </c>
      <c r="R61" s="443">
        <v>168.04660941698799</v>
      </c>
      <c r="S61" s="443">
        <v>168.04660941698799</v>
      </c>
      <c r="T61" s="443">
        <v>168.04660941698799</v>
      </c>
      <c r="U61" s="443">
        <v>168.04660941698799</v>
      </c>
      <c r="V61" s="443">
        <v>168.04660941698799</v>
      </c>
      <c r="W61" s="443">
        <v>252.06991412548197</v>
      </c>
      <c r="X61" s="443">
        <v>0</v>
      </c>
      <c r="Y61" s="443">
        <v>0</v>
      </c>
      <c r="Z61" s="443">
        <v>0</v>
      </c>
      <c r="AA61" s="443">
        <v>0</v>
      </c>
      <c r="AB61" s="443">
        <v>0</v>
      </c>
      <c r="AC61" s="443">
        <v>0</v>
      </c>
      <c r="AD61" s="443">
        <v>0</v>
      </c>
      <c r="AE61" s="443">
        <v>0</v>
      </c>
      <c r="AF61" s="443">
        <v>0</v>
      </c>
      <c r="AG61" s="443">
        <v>0</v>
      </c>
      <c r="AH61" s="443">
        <v>0</v>
      </c>
      <c r="AI61" s="443">
        <v>0</v>
      </c>
      <c r="AJ61" s="443">
        <v>0</v>
      </c>
      <c r="AK61" s="443">
        <v>0</v>
      </c>
      <c r="AL61" s="100">
        <f t="shared" si="20"/>
        <v>1680.4660941698801</v>
      </c>
    </row>
    <row r="62" spans="1:38" x14ac:dyDescent="0.2">
      <c r="A62" s="108"/>
      <c r="B62" s="348" t="s">
        <v>23</v>
      </c>
      <c r="C62" s="443">
        <f t="shared" ref="C62:AK62" si="28">+C63+C64</f>
        <v>0</v>
      </c>
      <c r="D62" s="443">
        <f t="shared" si="28"/>
        <v>0</v>
      </c>
      <c r="E62" s="443">
        <f t="shared" si="28"/>
        <v>0</v>
      </c>
      <c r="F62" s="443">
        <f t="shared" si="28"/>
        <v>0</v>
      </c>
      <c r="G62" s="443">
        <f t="shared" si="28"/>
        <v>0</v>
      </c>
      <c r="H62" s="443">
        <f t="shared" si="28"/>
        <v>0</v>
      </c>
      <c r="I62" s="443">
        <f t="shared" si="28"/>
        <v>0</v>
      </c>
      <c r="J62" s="443">
        <f t="shared" si="28"/>
        <v>0</v>
      </c>
      <c r="K62" s="443">
        <f t="shared" si="28"/>
        <v>0</v>
      </c>
      <c r="L62" s="443">
        <f t="shared" si="28"/>
        <v>0</v>
      </c>
      <c r="M62" s="443">
        <f t="shared" si="28"/>
        <v>0</v>
      </c>
      <c r="N62" s="443">
        <f t="shared" si="28"/>
        <v>8.186574191216339</v>
      </c>
      <c r="O62" s="443">
        <f t="shared" si="28"/>
        <v>16.373148382432678</v>
      </c>
      <c r="P62" s="443">
        <f t="shared" si="28"/>
        <v>16.373148382432678</v>
      </c>
      <c r="Q62" s="443">
        <f t="shared" si="28"/>
        <v>16.373148382432678</v>
      </c>
      <c r="R62" s="443">
        <f t="shared" si="28"/>
        <v>16.373148382432678</v>
      </c>
      <c r="S62" s="443">
        <f t="shared" si="28"/>
        <v>16.373148382432678</v>
      </c>
      <c r="T62" s="443">
        <f t="shared" si="28"/>
        <v>16.373148382432678</v>
      </c>
      <c r="U62" s="443">
        <f t="shared" si="28"/>
        <v>16.373148382432678</v>
      </c>
      <c r="V62" s="443">
        <f t="shared" si="28"/>
        <v>16.373148382432678</v>
      </c>
      <c r="W62" s="443">
        <f t="shared" si="28"/>
        <v>24.559722573649015</v>
      </c>
      <c r="X62" s="443">
        <f t="shared" si="28"/>
        <v>0</v>
      </c>
      <c r="Y62" s="443">
        <f t="shared" si="28"/>
        <v>0</v>
      </c>
      <c r="Z62" s="443">
        <f t="shared" si="28"/>
        <v>0</v>
      </c>
      <c r="AA62" s="443">
        <f t="shared" si="28"/>
        <v>0</v>
      </c>
      <c r="AB62" s="443">
        <f t="shared" si="28"/>
        <v>0</v>
      </c>
      <c r="AC62" s="443">
        <f t="shared" si="28"/>
        <v>0</v>
      </c>
      <c r="AD62" s="443">
        <f t="shared" si="28"/>
        <v>0</v>
      </c>
      <c r="AE62" s="443">
        <f t="shared" si="28"/>
        <v>0</v>
      </c>
      <c r="AF62" s="443">
        <f t="shared" si="28"/>
        <v>0</v>
      </c>
      <c r="AG62" s="443">
        <f t="shared" si="28"/>
        <v>0</v>
      </c>
      <c r="AH62" s="443">
        <f t="shared" si="28"/>
        <v>0</v>
      </c>
      <c r="AI62" s="443">
        <f t="shared" si="28"/>
        <v>0</v>
      </c>
      <c r="AJ62" s="443">
        <f t="shared" si="28"/>
        <v>0</v>
      </c>
      <c r="AK62" s="443">
        <f t="shared" si="28"/>
        <v>0</v>
      </c>
      <c r="AL62" s="100">
        <f t="shared" si="20"/>
        <v>163.73148382432677</v>
      </c>
    </row>
    <row r="63" spans="1:38" x14ac:dyDescent="0.2">
      <c r="A63" s="108"/>
      <c r="B63" s="444" t="s">
        <v>260</v>
      </c>
      <c r="C63" s="443">
        <v>0</v>
      </c>
      <c r="D63" s="443">
        <v>0</v>
      </c>
      <c r="E63" s="443">
        <v>0</v>
      </c>
      <c r="F63" s="443">
        <v>0</v>
      </c>
      <c r="G63" s="443">
        <v>0</v>
      </c>
      <c r="H63" s="443">
        <v>0</v>
      </c>
      <c r="I63" s="443">
        <v>0</v>
      </c>
      <c r="J63" s="443">
        <v>0</v>
      </c>
      <c r="K63" s="100">
        <v>0</v>
      </c>
      <c r="L63" s="443">
        <v>0</v>
      </c>
      <c r="M63" s="443">
        <v>0</v>
      </c>
      <c r="N63" s="443">
        <v>7.8007604373757458</v>
      </c>
      <c r="O63" s="443">
        <v>15.601520874751492</v>
      </c>
      <c r="P63" s="443">
        <v>15.601520874751492</v>
      </c>
      <c r="Q63" s="443">
        <v>15.601520874751492</v>
      </c>
      <c r="R63" s="443">
        <v>15.601520874751492</v>
      </c>
      <c r="S63" s="443">
        <v>15.601520874751492</v>
      </c>
      <c r="T63" s="443">
        <v>15.601520874751492</v>
      </c>
      <c r="U63" s="443">
        <v>15.601520874751492</v>
      </c>
      <c r="V63" s="443">
        <v>15.601520874751492</v>
      </c>
      <c r="W63" s="443">
        <v>23.402281312127236</v>
      </c>
      <c r="X63" s="443">
        <v>0</v>
      </c>
      <c r="Y63" s="443">
        <v>0</v>
      </c>
      <c r="Z63" s="443">
        <v>0</v>
      </c>
      <c r="AA63" s="443">
        <v>0</v>
      </c>
      <c r="AB63" s="443">
        <v>0</v>
      </c>
      <c r="AC63" s="443">
        <v>0</v>
      </c>
      <c r="AD63" s="443">
        <v>0</v>
      </c>
      <c r="AE63" s="443">
        <v>0</v>
      </c>
      <c r="AF63" s="443">
        <v>0</v>
      </c>
      <c r="AG63" s="443">
        <v>0</v>
      </c>
      <c r="AH63" s="443">
        <v>0</v>
      </c>
      <c r="AI63" s="443">
        <v>0</v>
      </c>
      <c r="AJ63" s="443">
        <v>0</v>
      </c>
      <c r="AK63" s="443">
        <v>0</v>
      </c>
      <c r="AL63" s="100">
        <f t="shared" si="20"/>
        <v>156.01520874751489</v>
      </c>
    </row>
    <row r="64" spans="1:38" x14ac:dyDescent="0.2">
      <c r="A64" s="108"/>
      <c r="B64" s="444" t="s">
        <v>261</v>
      </c>
      <c r="C64" s="443">
        <v>0</v>
      </c>
      <c r="D64" s="443">
        <v>0</v>
      </c>
      <c r="E64" s="443">
        <v>0</v>
      </c>
      <c r="F64" s="443">
        <v>0</v>
      </c>
      <c r="G64" s="443">
        <v>0</v>
      </c>
      <c r="H64" s="443">
        <v>0</v>
      </c>
      <c r="I64" s="443">
        <v>0</v>
      </c>
      <c r="J64" s="443">
        <v>0</v>
      </c>
      <c r="K64" s="104">
        <v>0</v>
      </c>
      <c r="L64" s="443">
        <v>0</v>
      </c>
      <c r="M64" s="443">
        <v>0</v>
      </c>
      <c r="N64" s="443">
        <v>0.3858137538405928</v>
      </c>
      <c r="O64" s="443">
        <v>0.77162750768118571</v>
      </c>
      <c r="P64" s="443">
        <v>0.77162750768118571</v>
      </c>
      <c r="Q64" s="443">
        <v>0.77162750768118571</v>
      </c>
      <c r="R64" s="443">
        <v>0.77162750768118571</v>
      </c>
      <c r="S64" s="443">
        <v>0.77162750768118571</v>
      </c>
      <c r="T64" s="443">
        <v>0.77162750768118571</v>
      </c>
      <c r="U64" s="443">
        <v>0.77162750768118571</v>
      </c>
      <c r="V64" s="443">
        <v>0.77162750768118571</v>
      </c>
      <c r="W64" s="443">
        <v>1.1574412615217786</v>
      </c>
      <c r="X64" s="443">
        <v>0</v>
      </c>
      <c r="Y64" s="443">
        <v>0</v>
      </c>
      <c r="Z64" s="443">
        <v>0</v>
      </c>
      <c r="AA64" s="443">
        <v>0</v>
      </c>
      <c r="AB64" s="443">
        <v>0</v>
      </c>
      <c r="AC64" s="443">
        <v>0</v>
      </c>
      <c r="AD64" s="443">
        <v>0</v>
      </c>
      <c r="AE64" s="443">
        <v>0</v>
      </c>
      <c r="AF64" s="443">
        <v>0</v>
      </c>
      <c r="AG64" s="443">
        <v>0</v>
      </c>
      <c r="AH64" s="443">
        <v>0</v>
      </c>
      <c r="AI64" s="443">
        <v>0</v>
      </c>
      <c r="AJ64" s="443">
        <v>0</v>
      </c>
      <c r="AK64" s="443">
        <v>0</v>
      </c>
      <c r="AL64" s="104">
        <f t="shared" si="20"/>
        <v>7.7162750768118569</v>
      </c>
    </row>
    <row r="65" spans="1:38" x14ac:dyDescent="0.2">
      <c r="A65" s="108"/>
      <c r="B65" s="447" t="s">
        <v>83</v>
      </c>
      <c r="C65" s="448">
        <f t="shared" ref="C65:AK65" si="29">+C66+C69+C76+C79</f>
        <v>0</v>
      </c>
      <c r="D65" s="448">
        <f t="shared" si="29"/>
        <v>0</v>
      </c>
      <c r="E65" s="448">
        <f t="shared" si="29"/>
        <v>0</v>
      </c>
      <c r="F65" s="448">
        <f t="shared" si="29"/>
        <v>0</v>
      </c>
      <c r="G65" s="448">
        <f t="shared" si="29"/>
        <v>0</v>
      </c>
      <c r="H65" s="448">
        <f t="shared" si="29"/>
        <v>0</v>
      </c>
      <c r="I65" s="448">
        <f t="shared" si="29"/>
        <v>2261.1909201236504</v>
      </c>
      <c r="J65" s="448">
        <f t="shared" si="29"/>
        <v>2261.1909201236504</v>
      </c>
      <c r="K65" s="448">
        <f t="shared" si="29"/>
        <v>2261.1909201236504</v>
      </c>
      <c r="L65" s="448">
        <f t="shared" si="29"/>
        <v>2261.1909201236504</v>
      </c>
      <c r="M65" s="448">
        <f t="shared" si="29"/>
        <v>2261.1909201236504</v>
      </c>
      <c r="N65" s="448">
        <f t="shared" si="29"/>
        <v>2261.1909201236504</v>
      </c>
      <c r="O65" s="448">
        <f t="shared" si="29"/>
        <v>2261.1909201236504</v>
      </c>
      <c r="P65" s="448">
        <f t="shared" si="29"/>
        <v>2261.1909201236504</v>
      </c>
      <c r="Q65" s="448">
        <f t="shared" si="29"/>
        <v>2261.1909201236504</v>
      </c>
      <c r="R65" s="448">
        <f t="shared" si="29"/>
        <v>2261.1909201236504</v>
      </c>
      <c r="S65" s="448">
        <f t="shared" si="29"/>
        <v>0</v>
      </c>
      <c r="T65" s="448">
        <f t="shared" si="29"/>
        <v>0</v>
      </c>
      <c r="U65" s="448">
        <f t="shared" si="29"/>
        <v>0</v>
      </c>
      <c r="V65" s="448">
        <f t="shared" si="29"/>
        <v>0</v>
      </c>
      <c r="W65" s="448">
        <f t="shared" si="29"/>
        <v>0</v>
      </c>
      <c r="X65" s="448">
        <f t="shared" si="29"/>
        <v>0</v>
      </c>
      <c r="Y65" s="448">
        <f t="shared" si="29"/>
        <v>0</v>
      </c>
      <c r="Z65" s="448">
        <f t="shared" si="29"/>
        <v>0</v>
      </c>
      <c r="AA65" s="448">
        <f t="shared" si="29"/>
        <v>0</v>
      </c>
      <c r="AB65" s="448">
        <f t="shared" si="29"/>
        <v>0</v>
      </c>
      <c r="AC65" s="448">
        <f t="shared" si="29"/>
        <v>0</v>
      </c>
      <c r="AD65" s="448">
        <f t="shared" si="29"/>
        <v>0</v>
      </c>
      <c r="AE65" s="448">
        <f t="shared" si="29"/>
        <v>0</v>
      </c>
      <c r="AF65" s="448">
        <f t="shared" si="29"/>
        <v>0</v>
      </c>
      <c r="AG65" s="448">
        <f t="shared" si="29"/>
        <v>0</v>
      </c>
      <c r="AH65" s="448">
        <f t="shared" si="29"/>
        <v>0</v>
      </c>
      <c r="AI65" s="448">
        <f t="shared" ref="AI65" si="30">+AI66+AI69+AI76+AI79</f>
        <v>0</v>
      </c>
      <c r="AJ65" s="448">
        <f t="shared" si="29"/>
        <v>0</v>
      </c>
      <c r="AK65" s="448">
        <f t="shared" si="29"/>
        <v>0</v>
      </c>
      <c r="AL65" s="99">
        <f t="shared" si="20"/>
        <v>22611.9092012365</v>
      </c>
    </row>
    <row r="66" spans="1:38" x14ac:dyDescent="0.2">
      <c r="A66" s="108"/>
      <c r="B66" s="348" t="s">
        <v>24</v>
      </c>
      <c r="C66" s="443">
        <f t="shared" ref="C66:AK66" si="31">+C67+C68</f>
        <v>0</v>
      </c>
      <c r="D66" s="443">
        <f t="shared" si="31"/>
        <v>0</v>
      </c>
      <c r="E66" s="443">
        <f t="shared" si="31"/>
        <v>0</v>
      </c>
      <c r="F66" s="443">
        <f t="shared" si="31"/>
        <v>0</v>
      </c>
      <c r="G66" s="443">
        <f t="shared" si="31"/>
        <v>0</v>
      </c>
      <c r="H66" s="443">
        <f t="shared" si="31"/>
        <v>0</v>
      </c>
      <c r="I66" s="443">
        <f t="shared" si="31"/>
        <v>307.50337830069446</v>
      </c>
      <c r="J66" s="443">
        <f t="shared" si="31"/>
        <v>307.50337830069446</v>
      </c>
      <c r="K66" s="443">
        <f t="shared" si="31"/>
        <v>307.50337830069446</v>
      </c>
      <c r="L66" s="443">
        <f t="shared" si="31"/>
        <v>307.50337830069446</v>
      </c>
      <c r="M66" s="443">
        <f t="shared" si="31"/>
        <v>307.50337830069446</v>
      </c>
      <c r="N66" s="443">
        <f t="shared" si="31"/>
        <v>307.50337830069446</v>
      </c>
      <c r="O66" s="443">
        <f t="shared" si="31"/>
        <v>307.50337830069446</v>
      </c>
      <c r="P66" s="443">
        <f t="shared" si="31"/>
        <v>307.50337830069446</v>
      </c>
      <c r="Q66" s="443">
        <f t="shared" si="31"/>
        <v>307.50337830069446</v>
      </c>
      <c r="R66" s="443">
        <f t="shared" si="31"/>
        <v>307.50337830069446</v>
      </c>
      <c r="S66" s="443">
        <f t="shared" si="31"/>
        <v>0</v>
      </c>
      <c r="T66" s="443">
        <f t="shared" si="31"/>
        <v>0</v>
      </c>
      <c r="U66" s="443">
        <f t="shared" si="31"/>
        <v>0</v>
      </c>
      <c r="V66" s="443">
        <f t="shared" si="31"/>
        <v>0</v>
      </c>
      <c r="W66" s="443">
        <f t="shared" si="31"/>
        <v>0</v>
      </c>
      <c r="X66" s="443">
        <f t="shared" si="31"/>
        <v>0</v>
      </c>
      <c r="Y66" s="443">
        <f t="shared" si="31"/>
        <v>0</v>
      </c>
      <c r="Z66" s="443">
        <f t="shared" si="31"/>
        <v>0</v>
      </c>
      <c r="AA66" s="443">
        <f t="shared" si="31"/>
        <v>0</v>
      </c>
      <c r="AB66" s="443">
        <f t="shared" si="31"/>
        <v>0</v>
      </c>
      <c r="AC66" s="443">
        <f t="shared" si="31"/>
        <v>0</v>
      </c>
      <c r="AD66" s="443">
        <f t="shared" si="31"/>
        <v>0</v>
      </c>
      <c r="AE66" s="443">
        <f t="shared" si="31"/>
        <v>0</v>
      </c>
      <c r="AF66" s="443">
        <f t="shared" si="31"/>
        <v>0</v>
      </c>
      <c r="AG66" s="443">
        <f t="shared" si="31"/>
        <v>0</v>
      </c>
      <c r="AH66" s="443">
        <f t="shared" si="31"/>
        <v>0</v>
      </c>
      <c r="AI66" s="443">
        <f t="shared" ref="AI66" si="32">+AI67+AI68</f>
        <v>0</v>
      </c>
      <c r="AJ66" s="443">
        <f t="shared" si="31"/>
        <v>0</v>
      </c>
      <c r="AK66" s="443">
        <f t="shared" si="31"/>
        <v>0</v>
      </c>
      <c r="AL66" s="114">
        <f t="shared" si="20"/>
        <v>3075.0337830069443</v>
      </c>
    </row>
    <row r="67" spans="1:38" x14ac:dyDescent="0.2">
      <c r="A67" s="108"/>
      <c r="B67" s="444" t="s">
        <v>260</v>
      </c>
      <c r="C67" s="443">
        <v>0</v>
      </c>
      <c r="D67" s="443">
        <v>0</v>
      </c>
      <c r="E67" s="443">
        <v>0</v>
      </c>
      <c r="F67" s="443">
        <v>0</v>
      </c>
      <c r="G67" s="443">
        <v>0</v>
      </c>
      <c r="H67" s="443">
        <v>0</v>
      </c>
      <c r="I67" s="443">
        <v>303.85086580364054</v>
      </c>
      <c r="J67" s="443">
        <v>303.85086580364054</v>
      </c>
      <c r="K67" s="100">
        <v>303.85086580364054</v>
      </c>
      <c r="L67" s="443">
        <v>303.85086580364054</v>
      </c>
      <c r="M67" s="443">
        <v>303.85086580364054</v>
      </c>
      <c r="N67" s="443">
        <v>303.85086580364054</v>
      </c>
      <c r="O67" s="443">
        <v>303.85086580364054</v>
      </c>
      <c r="P67" s="443">
        <v>303.85086580364054</v>
      </c>
      <c r="Q67" s="443">
        <v>303.85086580364054</v>
      </c>
      <c r="R67" s="443">
        <v>303.85086580364054</v>
      </c>
      <c r="S67" s="443">
        <v>0</v>
      </c>
      <c r="T67" s="443">
        <v>0</v>
      </c>
      <c r="U67" s="443">
        <v>0</v>
      </c>
      <c r="V67" s="443">
        <v>0</v>
      </c>
      <c r="W67" s="443">
        <v>0</v>
      </c>
      <c r="X67" s="443">
        <v>0</v>
      </c>
      <c r="Y67" s="443">
        <v>0</v>
      </c>
      <c r="Z67" s="443">
        <v>0</v>
      </c>
      <c r="AA67" s="443">
        <v>0</v>
      </c>
      <c r="AB67" s="443">
        <v>0</v>
      </c>
      <c r="AC67" s="443">
        <v>0</v>
      </c>
      <c r="AD67" s="443">
        <v>0</v>
      </c>
      <c r="AE67" s="443">
        <v>0</v>
      </c>
      <c r="AF67" s="443">
        <v>0</v>
      </c>
      <c r="AG67" s="443">
        <v>0</v>
      </c>
      <c r="AH67" s="443">
        <v>0</v>
      </c>
      <c r="AI67" s="443">
        <v>0</v>
      </c>
      <c r="AJ67" s="443">
        <v>0</v>
      </c>
      <c r="AK67" s="443">
        <v>0</v>
      </c>
      <c r="AL67" s="100">
        <f t="shared" si="20"/>
        <v>3038.5086580364059</v>
      </c>
    </row>
    <row r="68" spans="1:38" x14ac:dyDescent="0.2">
      <c r="A68" s="108"/>
      <c r="B68" s="444" t="s">
        <v>261</v>
      </c>
      <c r="C68" s="443">
        <v>0</v>
      </c>
      <c r="D68" s="443">
        <v>0</v>
      </c>
      <c r="E68" s="443">
        <v>0</v>
      </c>
      <c r="F68" s="443">
        <v>0</v>
      </c>
      <c r="G68" s="443">
        <v>0</v>
      </c>
      <c r="H68" s="443">
        <v>0</v>
      </c>
      <c r="I68" s="443">
        <v>3.6525124970539204</v>
      </c>
      <c r="J68" s="443">
        <v>3.6525124970539204</v>
      </c>
      <c r="K68" s="100">
        <v>3.6525124970539204</v>
      </c>
      <c r="L68" s="443">
        <v>3.6525124970539204</v>
      </c>
      <c r="M68" s="443">
        <v>3.6525124970539204</v>
      </c>
      <c r="N68" s="443">
        <v>3.6525124970539204</v>
      </c>
      <c r="O68" s="443">
        <v>3.6525124970539204</v>
      </c>
      <c r="P68" s="443">
        <v>3.6525124970539204</v>
      </c>
      <c r="Q68" s="443">
        <v>3.6525124970539204</v>
      </c>
      <c r="R68" s="443">
        <v>3.6525124970539204</v>
      </c>
      <c r="S68" s="443">
        <v>0</v>
      </c>
      <c r="T68" s="443">
        <v>0</v>
      </c>
      <c r="U68" s="443">
        <v>0</v>
      </c>
      <c r="V68" s="443">
        <v>0</v>
      </c>
      <c r="W68" s="443">
        <v>0</v>
      </c>
      <c r="X68" s="443">
        <v>0</v>
      </c>
      <c r="Y68" s="443">
        <v>0</v>
      </c>
      <c r="Z68" s="443">
        <v>0</v>
      </c>
      <c r="AA68" s="443">
        <v>0</v>
      </c>
      <c r="AB68" s="443">
        <v>0</v>
      </c>
      <c r="AC68" s="443">
        <v>0</v>
      </c>
      <c r="AD68" s="443">
        <v>0</v>
      </c>
      <c r="AE68" s="443">
        <v>0</v>
      </c>
      <c r="AF68" s="443">
        <v>0</v>
      </c>
      <c r="AG68" s="443">
        <v>0</v>
      </c>
      <c r="AH68" s="443">
        <v>0</v>
      </c>
      <c r="AI68" s="443">
        <v>0</v>
      </c>
      <c r="AJ68" s="443">
        <v>0</v>
      </c>
      <c r="AK68" s="443">
        <v>0</v>
      </c>
      <c r="AL68" s="100">
        <f t="shared" si="20"/>
        <v>36.525124970539203</v>
      </c>
    </row>
    <row r="69" spans="1:38" x14ac:dyDescent="0.2">
      <c r="A69" s="108"/>
      <c r="B69" s="348" t="s">
        <v>25</v>
      </c>
      <c r="C69" s="443">
        <f t="shared" ref="C69:AK69" si="33">+C70+C73</f>
        <v>0</v>
      </c>
      <c r="D69" s="443">
        <f t="shared" si="33"/>
        <v>0</v>
      </c>
      <c r="E69" s="443">
        <f t="shared" si="33"/>
        <v>0</v>
      </c>
      <c r="F69" s="443">
        <f t="shared" si="33"/>
        <v>0</v>
      </c>
      <c r="G69" s="443">
        <f t="shared" si="33"/>
        <v>0</v>
      </c>
      <c r="H69" s="443">
        <f t="shared" si="33"/>
        <v>0</v>
      </c>
      <c r="I69" s="443">
        <f t="shared" si="33"/>
        <v>1269.9309518</v>
      </c>
      <c r="J69" s="443">
        <f t="shared" si="33"/>
        <v>1269.9309518</v>
      </c>
      <c r="K69" s="443">
        <f t="shared" si="33"/>
        <v>1269.9309518</v>
      </c>
      <c r="L69" s="443">
        <f t="shared" si="33"/>
        <v>1269.9309518</v>
      </c>
      <c r="M69" s="443">
        <f t="shared" si="33"/>
        <v>1269.9309518</v>
      </c>
      <c r="N69" s="443">
        <f t="shared" si="33"/>
        <v>1269.9309518</v>
      </c>
      <c r="O69" s="443">
        <f t="shared" si="33"/>
        <v>1269.9309518</v>
      </c>
      <c r="P69" s="443">
        <f t="shared" si="33"/>
        <v>1269.9309518</v>
      </c>
      <c r="Q69" s="443">
        <f t="shared" si="33"/>
        <v>1269.9309518</v>
      </c>
      <c r="R69" s="443">
        <f t="shared" si="33"/>
        <v>1269.9309518</v>
      </c>
      <c r="S69" s="443">
        <f t="shared" si="33"/>
        <v>0</v>
      </c>
      <c r="T69" s="443">
        <f t="shared" si="33"/>
        <v>0</v>
      </c>
      <c r="U69" s="443">
        <f t="shared" si="33"/>
        <v>0</v>
      </c>
      <c r="V69" s="443">
        <f t="shared" si="33"/>
        <v>0</v>
      </c>
      <c r="W69" s="443">
        <f t="shared" si="33"/>
        <v>0</v>
      </c>
      <c r="X69" s="443">
        <f t="shared" si="33"/>
        <v>0</v>
      </c>
      <c r="Y69" s="443">
        <f t="shared" si="33"/>
        <v>0</v>
      </c>
      <c r="Z69" s="443">
        <f t="shared" si="33"/>
        <v>0</v>
      </c>
      <c r="AA69" s="443">
        <f t="shared" si="33"/>
        <v>0</v>
      </c>
      <c r="AB69" s="443">
        <f t="shared" si="33"/>
        <v>0</v>
      </c>
      <c r="AC69" s="443">
        <f t="shared" si="33"/>
        <v>0</v>
      </c>
      <c r="AD69" s="443">
        <f t="shared" si="33"/>
        <v>0</v>
      </c>
      <c r="AE69" s="443">
        <f t="shared" si="33"/>
        <v>0</v>
      </c>
      <c r="AF69" s="443">
        <f t="shared" si="33"/>
        <v>0</v>
      </c>
      <c r="AG69" s="443">
        <f t="shared" si="33"/>
        <v>0</v>
      </c>
      <c r="AH69" s="443">
        <f t="shared" si="33"/>
        <v>0</v>
      </c>
      <c r="AI69" s="443">
        <f t="shared" ref="AI69" si="34">+AI70+AI73</f>
        <v>0</v>
      </c>
      <c r="AJ69" s="443">
        <f t="shared" si="33"/>
        <v>0</v>
      </c>
      <c r="AK69" s="443">
        <f t="shared" si="33"/>
        <v>0</v>
      </c>
      <c r="AL69" s="100">
        <f t="shared" si="20"/>
        <v>12699.309518000002</v>
      </c>
    </row>
    <row r="70" spans="1:38" x14ac:dyDescent="0.2">
      <c r="A70" s="108"/>
      <c r="B70" s="444" t="s">
        <v>260</v>
      </c>
      <c r="C70" s="443">
        <f t="shared" ref="C70:AK70" si="35">+C71+C72</f>
        <v>0</v>
      </c>
      <c r="D70" s="443">
        <f t="shared" si="35"/>
        <v>0</v>
      </c>
      <c r="E70" s="443">
        <f t="shared" si="35"/>
        <v>0</v>
      </c>
      <c r="F70" s="443">
        <f t="shared" si="35"/>
        <v>0</v>
      </c>
      <c r="G70" s="443">
        <f t="shared" si="35"/>
        <v>0</v>
      </c>
      <c r="H70" s="443">
        <f t="shared" si="35"/>
        <v>0</v>
      </c>
      <c r="I70" s="443">
        <f t="shared" si="35"/>
        <v>1121.1225979599999</v>
      </c>
      <c r="J70" s="443">
        <f t="shared" si="35"/>
        <v>1121.1225979599999</v>
      </c>
      <c r="K70" s="443">
        <f t="shared" si="35"/>
        <v>1121.1225979599999</v>
      </c>
      <c r="L70" s="443">
        <f t="shared" si="35"/>
        <v>1121.1225979599999</v>
      </c>
      <c r="M70" s="443">
        <f t="shared" si="35"/>
        <v>1121.1225979599999</v>
      </c>
      <c r="N70" s="443">
        <f t="shared" si="35"/>
        <v>1121.1225979599999</v>
      </c>
      <c r="O70" s="443">
        <f t="shared" si="35"/>
        <v>1121.1225979599999</v>
      </c>
      <c r="P70" s="443">
        <f t="shared" si="35"/>
        <v>1121.1225979599999</v>
      </c>
      <c r="Q70" s="443">
        <f t="shared" si="35"/>
        <v>1121.1225979599999</v>
      </c>
      <c r="R70" s="443">
        <f t="shared" si="35"/>
        <v>1121.1225979599999</v>
      </c>
      <c r="S70" s="443">
        <f t="shared" si="35"/>
        <v>0</v>
      </c>
      <c r="T70" s="443">
        <f t="shared" si="35"/>
        <v>0</v>
      </c>
      <c r="U70" s="443">
        <f t="shared" si="35"/>
        <v>0</v>
      </c>
      <c r="V70" s="443">
        <f t="shared" si="35"/>
        <v>0</v>
      </c>
      <c r="W70" s="443">
        <f t="shared" si="35"/>
        <v>0</v>
      </c>
      <c r="X70" s="443">
        <f t="shared" si="35"/>
        <v>0</v>
      </c>
      <c r="Y70" s="443">
        <f t="shared" si="35"/>
        <v>0</v>
      </c>
      <c r="Z70" s="443">
        <f t="shared" si="35"/>
        <v>0</v>
      </c>
      <c r="AA70" s="443">
        <f t="shared" si="35"/>
        <v>0</v>
      </c>
      <c r="AB70" s="443">
        <f t="shared" si="35"/>
        <v>0</v>
      </c>
      <c r="AC70" s="443">
        <f t="shared" si="35"/>
        <v>0</v>
      </c>
      <c r="AD70" s="443">
        <f t="shared" si="35"/>
        <v>0</v>
      </c>
      <c r="AE70" s="443">
        <f t="shared" si="35"/>
        <v>0</v>
      </c>
      <c r="AF70" s="443">
        <f t="shared" si="35"/>
        <v>0</v>
      </c>
      <c r="AG70" s="443">
        <f t="shared" si="35"/>
        <v>0</v>
      </c>
      <c r="AH70" s="443">
        <f t="shared" si="35"/>
        <v>0</v>
      </c>
      <c r="AI70" s="443">
        <f t="shared" ref="AI70" si="36">+AI71+AI72</f>
        <v>0</v>
      </c>
      <c r="AJ70" s="443">
        <f t="shared" si="35"/>
        <v>0</v>
      </c>
      <c r="AK70" s="443">
        <f t="shared" si="35"/>
        <v>0</v>
      </c>
      <c r="AL70" s="100">
        <f t="shared" si="20"/>
        <v>11211.225979600002</v>
      </c>
    </row>
    <row r="71" spans="1:38" x14ac:dyDescent="0.2">
      <c r="A71" s="108"/>
      <c r="B71" s="445" t="s">
        <v>262</v>
      </c>
      <c r="C71" s="443">
        <v>0</v>
      </c>
      <c r="D71" s="443">
        <v>0</v>
      </c>
      <c r="E71" s="443">
        <v>0</v>
      </c>
      <c r="F71" s="443">
        <v>0</v>
      </c>
      <c r="G71" s="443">
        <v>0</v>
      </c>
      <c r="H71" s="443">
        <v>0</v>
      </c>
      <c r="I71" s="443">
        <v>427.0802592</v>
      </c>
      <c r="J71" s="443">
        <v>427.0802592</v>
      </c>
      <c r="K71" s="100">
        <v>427.0802592</v>
      </c>
      <c r="L71" s="443">
        <v>427.0802592</v>
      </c>
      <c r="M71" s="443">
        <v>427.0802592</v>
      </c>
      <c r="N71" s="443">
        <v>427.0802592</v>
      </c>
      <c r="O71" s="443">
        <v>427.0802592</v>
      </c>
      <c r="P71" s="443">
        <v>427.0802592</v>
      </c>
      <c r="Q71" s="443">
        <v>427.0802592</v>
      </c>
      <c r="R71" s="443">
        <v>427.0802592</v>
      </c>
      <c r="S71" s="443">
        <v>0</v>
      </c>
      <c r="T71" s="443">
        <v>0</v>
      </c>
      <c r="U71" s="443">
        <v>0</v>
      </c>
      <c r="V71" s="443">
        <v>0</v>
      </c>
      <c r="W71" s="443">
        <v>0</v>
      </c>
      <c r="X71" s="443">
        <v>0</v>
      </c>
      <c r="Y71" s="443">
        <v>0</v>
      </c>
      <c r="Z71" s="443">
        <v>0</v>
      </c>
      <c r="AA71" s="443">
        <v>0</v>
      </c>
      <c r="AB71" s="443">
        <v>0</v>
      </c>
      <c r="AC71" s="443">
        <v>0</v>
      </c>
      <c r="AD71" s="443">
        <v>0</v>
      </c>
      <c r="AE71" s="443">
        <v>0</v>
      </c>
      <c r="AF71" s="443">
        <v>0</v>
      </c>
      <c r="AG71" s="443">
        <v>0</v>
      </c>
      <c r="AH71" s="443">
        <v>0</v>
      </c>
      <c r="AI71" s="443">
        <v>0</v>
      </c>
      <c r="AJ71" s="443">
        <v>0</v>
      </c>
      <c r="AK71" s="443">
        <v>0</v>
      </c>
      <c r="AL71" s="100">
        <f t="shared" si="20"/>
        <v>4270.802592</v>
      </c>
    </row>
    <row r="72" spans="1:38" x14ac:dyDescent="0.2">
      <c r="A72" s="108"/>
      <c r="B72" s="446" t="s">
        <v>263</v>
      </c>
      <c r="C72" s="443">
        <v>0</v>
      </c>
      <c r="D72" s="443">
        <v>0</v>
      </c>
      <c r="E72" s="443">
        <v>0</v>
      </c>
      <c r="F72" s="443">
        <v>0</v>
      </c>
      <c r="G72" s="443">
        <v>0</v>
      </c>
      <c r="H72" s="443">
        <v>0</v>
      </c>
      <c r="I72" s="443">
        <v>694.04233876000001</v>
      </c>
      <c r="J72" s="443">
        <v>694.04233876000001</v>
      </c>
      <c r="K72" s="100">
        <v>694.04233876000001</v>
      </c>
      <c r="L72" s="443">
        <v>694.04233876000001</v>
      </c>
      <c r="M72" s="443">
        <v>694.04233876000001</v>
      </c>
      <c r="N72" s="443">
        <v>694.04233876000001</v>
      </c>
      <c r="O72" s="443">
        <v>694.04233876000001</v>
      </c>
      <c r="P72" s="443">
        <v>694.04233876000001</v>
      </c>
      <c r="Q72" s="443">
        <v>694.04233876000001</v>
      </c>
      <c r="R72" s="443">
        <v>694.04233876000001</v>
      </c>
      <c r="S72" s="443">
        <v>0</v>
      </c>
      <c r="T72" s="443">
        <v>0</v>
      </c>
      <c r="U72" s="443">
        <v>0</v>
      </c>
      <c r="V72" s="443">
        <v>0</v>
      </c>
      <c r="W72" s="443">
        <v>0</v>
      </c>
      <c r="X72" s="443">
        <v>0</v>
      </c>
      <c r="Y72" s="443">
        <v>0</v>
      </c>
      <c r="Z72" s="443">
        <v>0</v>
      </c>
      <c r="AA72" s="443">
        <v>0</v>
      </c>
      <c r="AB72" s="443">
        <v>0</v>
      </c>
      <c r="AC72" s="443">
        <v>0</v>
      </c>
      <c r="AD72" s="443">
        <v>0</v>
      </c>
      <c r="AE72" s="443">
        <v>0</v>
      </c>
      <c r="AF72" s="443">
        <v>0</v>
      </c>
      <c r="AG72" s="443">
        <v>0</v>
      </c>
      <c r="AH72" s="443">
        <v>0</v>
      </c>
      <c r="AI72" s="443">
        <v>0</v>
      </c>
      <c r="AJ72" s="443">
        <v>0</v>
      </c>
      <c r="AK72" s="443">
        <v>0</v>
      </c>
      <c r="AL72" s="100">
        <f t="shared" si="20"/>
        <v>6940.4233876000017</v>
      </c>
    </row>
    <row r="73" spans="1:38" x14ac:dyDescent="0.2">
      <c r="A73" s="108"/>
      <c r="B73" s="444" t="s">
        <v>261</v>
      </c>
      <c r="C73" s="443">
        <f t="shared" ref="C73:AK73" si="37">+C74+C75</f>
        <v>0</v>
      </c>
      <c r="D73" s="443">
        <f t="shared" si="37"/>
        <v>0</v>
      </c>
      <c r="E73" s="443">
        <f t="shared" si="37"/>
        <v>0</v>
      </c>
      <c r="F73" s="443">
        <f t="shared" si="37"/>
        <v>0</v>
      </c>
      <c r="G73" s="443">
        <f t="shared" si="37"/>
        <v>0</v>
      </c>
      <c r="H73" s="443">
        <f t="shared" si="37"/>
        <v>0</v>
      </c>
      <c r="I73" s="443">
        <f t="shared" si="37"/>
        <v>148.80835384</v>
      </c>
      <c r="J73" s="443">
        <f t="shared" si="37"/>
        <v>148.80835384</v>
      </c>
      <c r="K73" s="443">
        <f t="shared" si="37"/>
        <v>148.80835384</v>
      </c>
      <c r="L73" s="443">
        <f t="shared" si="37"/>
        <v>148.80835384</v>
      </c>
      <c r="M73" s="443">
        <f t="shared" si="37"/>
        <v>148.80835384</v>
      </c>
      <c r="N73" s="443">
        <f t="shared" si="37"/>
        <v>148.80835384</v>
      </c>
      <c r="O73" s="443">
        <f t="shared" si="37"/>
        <v>148.80835384</v>
      </c>
      <c r="P73" s="443">
        <f t="shared" si="37"/>
        <v>148.80835384</v>
      </c>
      <c r="Q73" s="443">
        <f t="shared" si="37"/>
        <v>148.80835384</v>
      </c>
      <c r="R73" s="443">
        <f t="shared" si="37"/>
        <v>148.80835384</v>
      </c>
      <c r="S73" s="443">
        <f t="shared" si="37"/>
        <v>0</v>
      </c>
      <c r="T73" s="443">
        <f t="shared" si="37"/>
        <v>0</v>
      </c>
      <c r="U73" s="443">
        <f t="shared" si="37"/>
        <v>0</v>
      </c>
      <c r="V73" s="443">
        <f t="shared" si="37"/>
        <v>0</v>
      </c>
      <c r="W73" s="443">
        <f t="shared" si="37"/>
        <v>0</v>
      </c>
      <c r="X73" s="443">
        <f t="shared" si="37"/>
        <v>0</v>
      </c>
      <c r="Y73" s="443">
        <f t="shared" si="37"/>
        <v>0</v>
      </c>
      <c r="Z73" s="443">
        <f t="shared" si="37"/>
        <v>0</v>
      </c>
      <c r="AA73" s="443">
        <f t="shared" si="37"/>
        <v>0</v>
      </c>
      <c r="AB73" s="443">
        <f t="shared" si="37"/>
        <v>0</v>
      </c>
      <c r="AC73" s="443">
        <f t="shared" si="37"/>
        <v>0</v>
      </c>
      <c r="AD73" s="443">
        <f t="shared" si="37"/>
        <v>0</v>
      </c>
      <c r="AE73" s="443">
        <f t="shared" si="37"/>
        <v>0</v>
      </c>
      <c r="AF73" s="443">
        <f t="shared" si="37"/>
        <v>0</v>
      </c>
      <c r="AG73" s="443">
        <f t="shared" si="37"/>
        <v>0</v>
      </c>
      <c r="AH73" s="443">
        <f t="shared" si="37"/>
        <v>0</v>
      </c>
      <c r="AI73" s="443">
        <f t="shared" si="37"/>
        <v>0</v>
      </c>
      <c r="AJ73" s="443">
        <f t="shared" si="37"/>
        <v>0</v>
      </c>
      <c r="AK73" s="443">
        <f t="shared" si="37"/>
        <v>0</v>
      </c>
      <c r="AL73" s="100">
        <f t="shared" si="20"/>
        <v>1488.0835384000002</v>
      </c>
    </row>
    <row r="74" spans="1:38" x14ac:dyDescent="0.2">
      <c r="A74" s="108"/>
      <c r="B74" s="445" t="s">
        <v>262</v>
      </c>
      <c r="C74" s="443">
        <v>0</v>
      </c>
      <c r="D74" s="443">
        <v>0</v>
      </c>
      <c r="E74" s="443">
        <v>0</v>
      </c>
      <c r="F74" s="443">
        <v>0</v>
      </c>
      <c r="G74" s="443">
        <v>0</v>
      </c>
      <c r="H74" s="443">
        <v>0</v>
      </c>
      <c r="I74" s="443">
        <v>130.37493726</v>
      </c>
      <c r="J74" s="443">
        <v>130.37493726</v>
      </c>
      <c r="K74" s="100">
        <v>130.37493726</v>
      </c>
      <c r="L74" s="443">
        <v>130.37493726</v>
      </c>
      <c r="M74" s="443">
        <v>130.37493726</v>
      </c>
      <c r="N74" s="443">
        <v>130.37493726</v>
      </c>
      <c r="O74" s="443">
        <v>130.37493726</v>
      </c>
      <c r="P74" s="443">
        <v>130.37493726</v>
      </c>
      <c r="Q74" s="443">
        <v>130.37493726</v>
      </c>
      <c r="R74" s="443">
        <v>130.37493726</v>
      </c>
      <c r="S74" s="443">
        <v>0</v>
      </c>
      <c r="T74" s="443">
        <v>0</v>
      </c>
      <c r="U74" s="443">
        <v>0</v>
      </c>
      <c r="V74" s="443">
        <v>0</v>
      </c>
      <c r="W74" s="443">
        <v>0</v>
      </c>
      <c r="X74" s="443">
        <v>0</v>
      </c>
      <c r="Y74" s="443">
        <v>0</v>
      </c>
      <c r="Z74" s="443">
        <v>0</v>
      </c>
      <c r="AA74" s="443">
        <v>0</v>
      </c>
      <c r="AB74" s="443">
        <v>0</v>
      </c>
      <c r="AC74" s="443">
        <v>0</v>
      </c>
      <c r="AD74" s="443">
        <v>0</v>
      </c>
      <c r="AE74" s="443">
        <v>0</v>
      </c>
      <c r="AF74" s="443">
        <v>0</v>
      </c>
      <c r="AG74" s="443">
        <v>0</v>
      </c>
      <c r="AH74" s="443">
        <v>0</v>
      </c>
      <c r="AI74" s="443">
        <v>0</v>
      </c>
      <c r="AJ74" s="443">
        <v>0</v>
      </c>
      <c r="AK74" s="443">
        <v>0</v>
      </c>
      <c r="AL74" s="100">
        <f t="shared" si="20"/>
        <v>1303.7493726</v>
      </c>
    </row>
    <row r="75" spans="1:38" x14ac:dyDescent="0.2">
      <c r="A75" s="108"/>
      <c r="B75" s="446" t="s">
        <v>263</v>
      </c>
      <c r="C75" s="443">
        <v>0</v>
      </c>
      <c r="D75" s="443">
        <v>0</v>
      </c>
      <c r="E75" s="443">
        <v>0</v>
      </c>
      <c r="F75" s="443">
        <v>0</v>
      </c>
      <c r="G75" s="443">
        <v>0</v>
      </c>
      <c r="H75" s="443">
        <v>0</v>
      </c>
      <c r="I75" s="443">
        <v>18.433416579999999</v>
      </c>
      <c r="J75" s="443">
        <v>18.433416579999999</v>
      </c>
      <c r="K75" s="100">
        <v>18.433416579999999</v>
      </c>
      <c r="L75" s="443">
        <v>18.433416579999999</v>
      </c>
      <c r="M75" s="443">
        <v>18.433416579999999</v>
      </c>
      <c r="N75" s="443">
        <v>18.433416579999999</v>
      </c>
      <c r="O75" s="443">
        <v>18.433416579999999</v>
      </c>
      <c r="P75" s="443">
        <v>18.433416579999999</v>
      </c>
      <c r="Q75" s="443">
        <v>18.433416579999999</v>
      </c>
      <c r="R75" s="443">
        <v>18.433416579999999</v>
      </c>
      <c r="S75" s="443">
        <v>0</v>
      </c>
      <c r="T75" s="443">
        <v>0</v>
      </c>
      <c r="U75" s="443">
        <v>0</v>
      </c>
      <c r="V75" s="443">
        <v>0</v>
      </c>
      <c r="W75" s="443">
        <v>0</v>
      </c>
      <c r="X75" s="443">
        <v>0</v>
      </c>
      <c r="Y75" s="443">
        <v>0</v>
      </c>
      <c r="Z75" s="443">
        <v>0</v>
      </c>
      <c r="AA75" s="443">
        <v>0</v>
      </c>
      <c r="AB75" s="443">
        <v>0</v>
      </c>
      <c r="AC75" s="443">
        <v>0</v>
      </c>
      <c r="AD75" s="443">
        <v>0</v>
      </c>
      <c r="AE75" s="443">
        <v>0</v>
      </c>
      <c r="AF75" s="443">
        <v>0</v>
      </c>
      <c r="AG75" s="443">
        <v>0</v>
      </c>
      <c r="AH75" s="443">
        <v>0</v>
      </c>
      <c r="AI75" s="443">
        <v>0</v>
      </c>
      <c r="AJ75" s="443">
        <v>0</v>
      </c>
      <c r="AK75" s="443">
        <v>0</v>
      </c>
      <c r="AL75" s="100">
        <f t="shared" si="20"/>
        <v>184.33416579999999</v>
      </c>
    </row>
    <row r="76" spans="1:38" x14ac:dyDescent="0.2">
      <c r="A76" s="108"/>
      <c r="B76" s="348" t="s">
        <v>26</v>
      </c>
      <c r="C76" s="443">
        <f t="shared" ref="C76:AK76" si="38">+C77+C78</f>
        <v>0</v>
      </c>
      <c r="D76" s="443">
        <f t="shared" si="38"/>
        <v>0</v>
      </c>
      <c r="E76" s="443">
        <f t="shared" si="38"/>
        <v>0</v>
      </c>
      <c r="F76" s="443">
        <f t="shared" si="38"/>
        <v>0</v>
      </c>
      <c r="G76" s="443">
        <f t="shared" si="38"/>
        <v>0</v>
      </c>
      <c r="H76" s="443">
        <f t="shared" si="38"/>
        <v>0</v>
      </c>
      <c r="I76" s="443">
        <f t="shared" si="38"/>
        <v>674.87837581493159</v>
      </c>
      <c r="J76" s="443">
        <f t="shared" si="38"/>
        <v>674.87837581493159</v>
      </c>
      <c r="K76" s="443">
        <f t="shared" si="38"/>
        <v>674.87837581493159</v>
      </c>
      <c r="L76" s="443">
        <f t="shared" si="38"/>
        <v>674.87837581493159</v>
      </c>
      <c r="M76" s="443">
        <f t="shared" si="38"/>
        <v>674.87837581493159</v>
      </c>
      <c r="N76" s="443">
        <f t="shared" si="38"/>
        <v>674.87837581493159</v>
      </c>
      <c r="O76" s="443">
        <f t="shared" si="38"/>
        <v>674.87837581493159</v>
      </c>
      <c r="P76" s="443">
        <f t="shared" si="38"/>
        <v>674.87837581493159</v>
      </c>
      <c r="Q76" s="443">
        <f t="shared" si="38"/>
        <v>674.87837581493159</v>
      </c>
      <c r="R76" s="443">
        <f t="shared" si="38"/>
        <v>674.87837581493159</v>
      </c>
      <c r="S76" s="443">
        <f t="shared" si="38"/>
        <v>0</v>
      </c>
      <c r="T76" s="443">
        <f t="shared" si="38"/>
        <v>0</v>
      </c>
      <c r="U76" s="443">
        <f t="shared" si="38"/>
        <v>0</v>
      </c>
      <c r="V76" s="443">
        <f t="shared" si="38"/>
        <v>0</v>
      </c>
      <c r="W76" s="443">
        <f t="shared" si="38"/>
        <v>0</v>
      </c>
      <c r="X76" s="443">
        <f t="shared" si="38"/>
        <v>0</v>
      </c>
      <c r="Y76" s="443">
        <f t="shared" si="38"/>
        <v>0</v>
      </c>
      <c r="Z76" s="443">
        <f t="shared" si="38"/>
        <v>0</v>
      </c>
      <c r="AA76" s="443">
        <f t="shared" si="38"/>
        <v>0</v>
      </c>
      <c r="AB76" s="443">
        <f t="shared" si="38"/>
        <v>0</v>
      </c>
      <c r="AC76" s="443">
        <f t="shared" si="38"/>
        <v>0</v>
      </c>
      <c r="AD76" s="443">
        <f t="shared" si="38"/>
        <v>0</v>
      </c>
      <c r="AE76" s="443">
        <f t="shared" si="38"/>
        <v>0</v>
      </c>
      <c r="AF76" s="443">
        <f t="shared" si="38"/>
        <v>0</v>
      </c>
      <c r="AG76" s="443">
        <f t="shared" si="38"/>
        <v>0</v>
      </c>
      <c r="AH76" s="443">
        <f t="shared" si="38"/>
        <v>0</v>
      </c>
      <c r="AI76" s="443">
        <f t="shared" si="38"/>
        <v>0</v>
      </c>
      <c r="AJ76" s="443">
        <f t="shared" si="38"/>
        <v>0</v>
      </c>
      <c r="AK76" s="443">
        <f t="shared" si="38"/>
        <v>0</v>
      </c>
      <c r="AL76" s="100">
        <f t="shared" si="20"/>
        <v>6748.783758149315</v>
      </c>
    </row>
    <row r="77" spans="1:38" x14ac:dyDescent="0.2">
      <c r="A77" s="108"/>
      <c r="B77" s="444" t="s">
        <v>260</v>
      </c>
      <c r="C77" s="443">
        <v>0</v>
      </c>
      <c r="D77" s="443">
        <v>0</v>
      </c>
      <c r="E77" s="443">
        <v>0</v>
      </c>
      <c r="F77" s="443">
        <v>0</v>
      </c>
      <c r="G77" s="443">
        <v>0</v>
      </c>
      <c r="H77" s="443">
        <v>0</v>
      </c>
      <c r="I77" s="443">
        <v>363.92237186587215</v>
      </c>
      <c r="J77" s="443">
        <v>363.92237186587215</v>
      </c>
      <c r="K77" s="100">
        <v>363.92237186587215</v>
      </c>
      <c r="L77" s="443">
        <v>363.92237186587215</v>
      </c>
      <c r="M77" s="443">
        <v>363.92237186587215</v>
      </c>
      <c r="N77" s="443">
        <v>363.92237186587215</v>
      </c>
      <c r="O77" s="443">
        <v>363.92237186587215</v>
      </c>
      <c r="P77" s="443">
        <v>363.92237186587215</v>
      </c>
      <c r="Q77" s="443">
        <v>363.92237186587215</v>
      </c>
      <c r="R77" s="443">
        <v>363.92237186587215</v>
      </c>
      <c r="S77" s="443">
        <v>0</v>
      </c>
      <c r="T77" s="443">
        <v>0</v>
      </c>
      <c r="U77" s="443">
        <v>0</v>
      </c>
      <c r="V77" s="443">
        <v>0</v>
      </c>
      <c r="W77" s="443">
        <v>0</v>
      </c>
      <c r="X77" s="443">
        <v>0</v>
      </c>
      <c r="Y77" s="443">
        <v>0</v>
      </c>
      <c r="Z77" s="443">
        <v>0</v>
      </c>
      <c r="AA77" s="443">
        <v>0</v>
      </c>
      <c r="AB77" s="443">
        <v>0</v>
      </c>
      <c r="AC77" s="443">
        <v>0</v>
      </c>
      <c r="AD77" s="443">
        <v>0</v>
      </c>
      <c r="AE77" s="443">
        <v>0</v>
      </c>
      <c r="AF77" s="443">
        <v>0</v>
      </c>
      <c r="AG77" s="443">
        <v>0</v>
      </c>
      <c r="AH77" s="443">
        <v>0</v>
      </c>
      <c r="AI77" s="443">
        <v>0</v>
      </c>
      <c r="AJ77" s="443">
        <v>0</v>
      </c>
      <c r="AK77" s="443">
        <v>0</v>
      </c>
      <c r="AL77" s="100">
        <f t="shared" si="20"/>
        <v>3639.2237186587222</v>
      </c>
    </row>
    <row r="78" spans="1:38" x14ac:dyDescent="0.2">
      <c r="A78" s="108"/>
      <c r="B78" s="449" t="s">
        <v>261</v>
      </c>
      <c r="C78" s="443">
        <v>0</v>
      </c>
      <c r="D78" s="443">
        <v>0</v>
      </c>
      <c r="E78" s="443">
        <v>0</v>
      </c>
      <c r="F78" s="443">
        <v>0</v>
      </c>
      <c r="G78" s="443">
        <v>0</v>
      </c>
      <c r="H78" s="443">
        <v>0</v>
      </c>
      <c r="I78" s="443">
        <v>310.95600394905949</v>
      </c>
      <c r="J78" s="443">
        <v>310.95600394905949</v>
      </c>
      <c r="K78" s="100">
        <v>310.95600394905949</v>
      </c>
      <c r="L78" s="443">
        <v>310.95600394905949</v>
      </c>
      <c r="M78" s="443">
        <v>310.95600394905949</v>
      </c>
      <c r="N78" s="443">
        <v>310.95600394905949</v>
      </c>
      <c r="O78" s="443">
        <v>310.95600394905949</v>
      </c>
      <c r="P78" s="443">
        <v>310.95600394905949</v>
      </c>
      <c r="Q78" s="443">
        <v>310.95600394905949</v>
      </c>
      <c r="R78" s="443">
        <v>310.95600394905949</v>
      </c>
      <c r="S78" s="443">
        <v>0</v>
      </c>
      <c r="T78" s="443">
        <v>0</v>
      </c>
      <c r="U78" s="443">
        <v>0</v>
      </c>
      <c r="V78" s="443">
        <v>0</v>
      </c>
      <c r="W78" s="443">
        <v>0</v>
      </c>
      <c r="X78" s="443">
        <v>0</v>
      </c>
      <c r="Y78" s="443">
        <v>0</v>
      </c>
      <c r="Z78" s="443">
        <v>0</v>
      </c>
      <c r="AA78" s="443">
        <v>0</v>
      </c>
      <c r="AB78" s="443">
        <v>0</v>
      </c>
      <c r="AC78" s="443">
        <v>0</v>
      </c>
      <c r="AD78" s="443">
        <v>0</v>
      </c>
      <c r="AE78" s="443">
        <v>0</v>
      </c>
      <c r="AF78" s="443">
        <v>0</v>
      </c>
      <c r="AG78" s="443">
        <v>0</v>
      </c>
      <c r="AH78" s="443">
        <v>0</v>
      </c>
      <c r="AI78" s="443">
        <v>0</v>
      </c>
      <c r="AJ78" s="443">
        <v>0</v>
      </c>
      <c r="AK78" s="443">
        <v>0</v>
      </c>
      <c r="AL78" s="100">
        <f t="shared" si="20"/>
        <v>3109.5600394905946</v>
      </c>
    </row>
    <row r="79" spans="1:38" x14ac:dyDescent="0.2">
      <c r="A79" s="108"/>
      <c r="B79" s="565" t="s">
        <v>27</v>
      </c>
      <c r="C79" s="443">
        <f t="shared" ref="C79:AK79" si="39">+C80+C81</f>
        <v>0</v>
      </c>
      <c r="D79" s="443">
        <f t="shared" si="39"/>
        <v>0</v>
      </c>
      <c r="E79" s="443">
        <f t="shared" si="39"/>
        <v>0</v>
      </c>
      <c r="F79" s="443">
        <f t="shared" si="39"/>
        <v>0</v>
      </c>
      <c r="G79" s="443">
        <f t="shared" si="39"/>
        <v>0</v>
      </c>
      <c r="H79" s="443">
        <f t="shared" si="39"/>
        <v>0</v>
      </c>
      <c r="I79" s="443">
        <f t="shared" si="39"/>
        <v>8.8782142080245805</v>
      </c>
      <c r="J79" s="443">
        <f t="shared" si="39"/>
        <v>8.8782142080245805</v>
      </c>
      <c r="K79" s="443">
        <f t="shared" si="39"/>
        <v>8.8782142080245805</v>
      </c>
      <c r="L79" s="443">
        <f t="shared" si="39"/>
        <v>8.8782142080245805</v>
      </c>
      <c r="M79" s="443">
        <f t="shared" si="39"/>
        <v>8.8782142080245805</v>
      </c>
      <c r="N79" s="443">
        <f t="shared" si="39"/>
        <v>8.8782142080245805</v>
      </c>
      <c r="O79" s="443">
        <f t="shared" si="39"/>
        <v>8.8782142080245805</v>
      </c>
      <c r="P79" s="443">
        <f t="shared" si="39"/>
        <v>8.8782142080245805</v>
      </c>
      <c r="Q79" s="443">
        <f t="shared" si="39"/>
        <v>8.8782142080245805</v>
      </c>
      <c r="R79" s="443">
        <f t="shared" si="39"/>
        <v>8.8782142080245805</v>
      </c>
      <c r="S79" s="443">
        <f t="shared" si="39"/>
        <v>0</v>
      </c>
      <c r="T79" s="443">
        <f t="shared" si="39"/>
        <v>0</v>
      </c>
      <c r="U79" s="443">
        <f t="shared" si="39"/>
        <v>0</v>
      </c>
      <c r="V79" s="443">
        <f t="shared" si="39"/>
        <v>0</v>
      </c>
      <c r="W79" s="443">
        <f t="shared" si="39"/>
        <v>0</v>
      </c>
      <c r="X79" s="443">
        <f t="shared" si="39"/>
        <v>0</v>
      </c>
      <c r="Y79" s="443">
        <f t="shared" si="39"/>
        <v>0</v>
      </c>
      <c r="Z79" s="443">
        <f t="shared" si="39"/>
        <v>0</v>
      </c>
      <c r="AA79" s="443">
        <f t="shared" si="39"/>
        <v>0</v>
      </c>
      <c r="AB79" s="443">
        <f t="shared" si="39"/>
        <v>0</v>
      </c>
      <c r="AC79" s="443">
        <f t="shared" si="39"/>
        <v>0</v>
      </c>
      <c r="AD79" s="443">
        <f t="shared" si="39"/>
        <v>0</v>
      </c>
      <c r="AE79" s="443">
        <f t="shared" si="39"/>
        <v>0</v>
      </c>
      <c r="AF79" s="443">
        <f t="shared" si="39"/>
        <v>0</v>
      </c>
      <c r="AG79" s="443">
        <f t="shared" si="39"/>
        <v>0</v>
      </c>
      <c r="AH79" s="443">
        <f t="shared" si="39"/>
        <v>0</v>
      </c>
      <c r="AI79" s="443">
        <f t="shared" si="39"/>
        <v>0</v>
      </c>
      <c r="AJ79" s="443">
        <f t="shared" si="39"/>
        <v>0</v>
      </c>
      <c r="AK79" s="443">
        <f t="shared" si="39"/>
        <v>0</v>
      </c>
      <c r="AL79" s="100">
        <f t="shared" ref="AL79:AL108" si="40">SUM(C79:AK79)</f>
        <v>88.782142080245819</v>
      </c>
    </row>
    <row r="80" spans="1:38" x14ac:dyDescent="0.2">
      <c r="A80" s="108"/>
      <c r="B80" s="449" t="s">
        <v>260</v>
      </c>
      <c r="C80" s="443">
        <v>0</v>
      </c>
      <c r="D80" s="443">
        <v>0</v>
      </c>
      <c r="E80" s="443">
        <v>0</v>
      </c>
      <c r="F80" s="443">
        <v>0</v>
      </c>
      <c r="G80" s="443">
        <v>0</v>
      </c>
      <c r="H80" s="443">
        <v>0</v>
      </c>
      <c r="I80" s="443">
        <v>6.1256656446773903</v>
      </c>
      <c r="J80" s="443">
        <v>6.1256656446773903</v>
      </c>
      <c r="K80" s="100">
        <v>6.1256656446773903</v>
      </c>
      <c r="L80" s="443">
        <v>6.1256656446773903</v>
      </c>
      <c r="M80" s="443">
        <v>6.1256656446773903</v>
      </c>
      <c r="N80" s="443">
        <v>6.1256656446773903</v>
      </c>
      <c r="O80" s="443">
        <v>6.1256656446773903</v>
      </c>
      <c r="P80" s="443">
        <v>6.1256656446773903</v>
      </c>
      <c r="Q80" s="443">
        <v>6.1256656446773903</v>
      </c>
      <c r="R80" s="443">
        <v>6.1256656446773903</v>
      </c>
      <c r="S80" s="443">
        <v>0</v>
      </c>
      <c r="T80" s="443">
        <v>0</v>
      </c>
      <c r="U80" s="443">
        <v>0</v>
      </c>
      <c r="V80" s="443">
        <v>0</v>
      </c>
      <c r="W80" s="443">
        <v>0</v>
      </c>
      <c r="X80" s="443">
        <v>0</v>
      </c>
      <c r="Y80" s="443">
        <v>0</v>
      </c>
      <c r="Z80" s="443">
        <v>0</v>
      </c>
      <c r="AA80" s="443">
        <v>0</v>
      </c>
      <c r="AB80" s="443">
        <v>0</v>
      </c>
      <c r="AC80" s="443">
        <v>0</v>
      </c>
      <c r="AD80" s="443">
        <v>0</v>
      </c>
      <c r="AE80" s="443">
        <v>0</v>
      </c>
      <c r="AF80" s="443">
        <v>0</v>
      </c>
      <c r="AG80" s="443">
        <v>0</v>
      </c>
      <c r="AH80" s="443">
        <v>0</v>
      </c>
      <c r="AI80" s="443">
        <v>0</v>
      </c>
      <c r="AJ80" s="443">
        <v>0</v>
      </c>
      <c r="AK80" s="443">
        <v>0</v>
      </c>
      <c r="AL80" s="100">
        <f t="shared" si="40"/>
        <v>61.256656446773903</v>
      </c>
    </row>
    <row r="81" spans="1:38" x14ac:dyDescent="0.2">
      <c r="A81" s="108"/>
      <c r="B81" s="449" t="s">
        <v>261</v>
      </c>
      <c r="C81" s="443">
        <v>0</v>
      </c>
      <c r="D81" s="443">
        <v>0</v>
      </c>
      <c r="E81" s="443">
        <v>0</v>
      </c>
      <c r="F81" s="443">
        <v>0</v>
      </c>
      <c r="G81" s="443">
        <v>0</v>
      </c>
      <c r="H81" s="443">
        <v>0</v>
      </c>
      <c r="I81" s="443">
        <v>2.7525485633471898</v>
      </c>
      <c r="J81" s="443">
        <v>2.7525485633471898</v>
      </c>
      <c r="K81" s="104">
        <v>2.7525485633471898</v>
      </c>
      <c r="L81" s="443">
        <v>2.7525485633471898</v>
      </c>
      <c r="M81" s="443">
        <v>2.7525485633471898</v>
      </c>
      <c r="N81" s="443">
        <v>2.7525485633471898</v>
      </c>
      <c r="O81" s="443">
        <v>2.7525485633471898</v>
      </c>
      <c r="P81" s="443">
        <v>2.7525485633471898</v>
      </c>
      <c r="Q81" s="443">
        <v>2.7525485633471898</v>
      </c>
      <c r="R81" s="443">
        <v>2.7525485633471898</v>
      </c>
      <c r="S81" s="443">
        <v>0</v>
      </c>
      <c r="T81" s="443">
        <v>0</v>
      </c>
      <c r="U81" s="443">
        <v>0</v>
      </c>
      <c r="V81" s="443">
        <v>0</v>
      </c>
      <c r="W81" s="443">
        <v>0</v>
      </c>
      <c r="X81" s="443">
        <v>0</v>
      </c>
      <c r="Y81" s="443">
        <v>0</v>
      </c>
      <c r="Z81" s="443">
        <v>0</v>
      </c>
      <c r="AA81" s="443">
        <v>0</v>
      </c>
      <c r="AB81" s="443">
        <v>0</v>
      </c>
      <c r="AC81" s="443">
        <v>0</v>
      </c>
      <c r="AD81" s="443">
        <v>0</v>
      </c>
      <c r="AE81" s="443">
        <v>0</v>
      </c>
      <c r="AF81" s="443">
        <v>0</v>
      </c>
      <c r="AG81" s="443">
        <v>0</v>
      </c>
      <c r="AH81" s="443">
        <v>0</v>
      </c>
      <c r="AI81" s="443">
        <v>0</v>
      </c>
      <c r="AJ81" s="443">
        <v>0</v>
      </c>
      <c r="AK81" s="443">
        <v>0</v>
      </c>
      <c r="AL81" s="104">
        <f t="shared" si="40"/>
        <v>27.525485633471899</v>
      </c>
    </row>
    <row r="82" spans="1:38" x14ac:dyDescent="0.2">
      <c r="A82" s="108"/>
      <c r="B82" s="450" t="s">
        <v>28</v>
      </c>
      <c r="C82" s="426">
        <v>0</v>
      </c>
      <c r="D82" s="426">
        <v>0</v>
      </c>
      <c r="E82" s="426">
        <v>0</v>
      </c>
      <c r="F82" s="426">
        <v>0</v>
      </c>
      <c r="G82" s="426">
        <v>0</v>
      </c>
      <c r="H82" s="426">
        <v>0</v>
      </c>
      <c r="I82" s="426">
        <v>0</v>
      </c>
      <c r="J82" s="426">
        <v>0</v>
      </c>
      <c r="K82" s="99">
        <v>0</v>
      </c>
      <c r="L82" s="426">
        <v>0</v>
      </c>
      <c r="M82" s="426">
        <v>0</v>
      </c>
      <c r="N82" s="426">
        <v>0</v>
      </c>
      <c r="O82" s="426">
        <v>0</v>
      </c>
      <c r="P82" s="426">
        <v>0</v>
      </c>
      <c r="Q82" s="426">
        <v>0</v>
      </c>
      <c r="R82" s="426">
        <v>0</v>
      </c>
      <c r="S82" s="426">
        <v>0</v>
      </c>
      <c r="T82" s="426">
        <v>0</v>
      </c>
      <c r="U82" s="426">
        <v>745.67875878065342</v>
      </c>
      <c r="V82" s="426">
        <v>745.67875878065342</v>
      </c>
      <c r="W82" s="426">
        <v>745.67875878065342</v>
      </c>
      <c r="X82" s="426">
        <v>745.67875878065342</v>
      </c>
      <c r="Y82" s="426">
        <v>745.67875878065342</v>
      </c>
      <c r="Z82" s="426">
        <v>745.67875878065342</v>
      </c>
      <c r="AA82" s="426">
        <v>745.67875878065342</v>
      </c>
      <c r="AB82" s="426">
        <v>745.67875878065342</v>
      </c>
      <c r="AC82" s="426">
        <v>745.67875878065342</v>
      </c>
      <c r="AD82" s="426">
        <v>745.67875878065342</v>
      </c>
      <c r="AE82" s="426">
        <v>0</v>
      </c>
      <c r="AF82" s="426">
        <v>0</v>
      </c>
      <c r="AG82" s="426">
        <v>0</v>
      </c>
      <c r="AH82" s="426">
        <v>0</v>
      </c>
      <c r="AI82" s="426">
        <v>0</v>
      </c>
      <c r="AJ82" s="426">
        <v>0</v>
      </c>
      <c r="AK82" s="426">
        <v>0</v>
      </c>
      <c r="AL82" s="99">
        <f t="shared" si="40"/>
        <v>7456.7875878065352</v>
      </c>
    </row>
    <row r="83" spans="1:38" x14ac:dyDescent="0.2">
      <c r="A83" s="108"/>
      <c r="B83" s="450" t="s">
        <v>610</v>
      </c>
      <c r="C83" s="426">
        <v>0</v>
      </c>
      <c r="D83" s="426">
        <v>0</v>
      </c>
      <c r="E83" s="426">
        <v>0</v>
      </c>
      <c r="F83" s="426">
        <v>0</v>
      </c>
      <c r="G83" s="426">
        <v>3250</v>
      </c>
      <c r="H83" s="426">
        <v>0</v>
      </c>
      <c r="I83" s="426">
        <v>0</v>
      </c>
      <c r="J83" s="426">
        <v>0</v>
      </c>
      <c r="K83" s="99">
        <v>0</v>
      </c>
      <c r="L83" s="426">
        <v>0</v>
      </c>
      <c r="M83" s="426">
        <v>0</v>
      </c>
      <c r="N83" s="426">
        <v>0</v>
      </c>
      <c r="O83" s="426">
        <v>0</v>
      </c>
      <c r="P83" s="426">
        <v>0</v>
      </c>
      <c r="Q83" s="426">
        <v>0</v>
      </c>
      <c r="R83" s="426">
        <v>0</v>
      </c>
      <c r="S83" s="426">
        <v>0</v>
      </c>
      <c r="T83" s="426">
        <v>0</v>
      </c>
      <c r="U83" s="426">
        <v>0</v>
      </c>
      <c r="V83" s="426">
        <v>0</v>
      </c>
      <c r="W83" s="426">
        <v>0</v>
      </c>
      <c r="X83" s="426">
        <v>0</v>
      </c>
      <c r="Y83" s="426">
        <v>0</v>
      </c>
      <c r="Z83" s="426">
        <v>0</v>
      </c>
      <c r="AA83" s="426">
        <v>0</v>
      </c>
      <c r="AB83" s="426">
        <v>0</v>
      </c>
      <c r="AC83" s="426">
        <v>0</v>
      </c>
      <c r="AD83" s="426">
        <v>0</v>
      </c>
      <c r="AE83" s="426">
        <v>0</v>
      </c>
      <c r="AF83" s="426">
        <v>0</v>
      </c>
      <c r="AG83" s="426">
        <v>0</v>
      </c>
      <c r="AH83" s="426">
        <v>0</v>
      </c>
      <c r="AI83" s="426">
        <v>0</v>
      </c>
      <c r="AJ83" s="426">
        <v>0</v>
      </c>
      <c r="AK83" s="426">
        <v>0</v>
      </c>
      <c r="AL83" s="99">
        <f t="shared" si="40"/>
        <v>3250</v>
      </c>
    </row>
    <row r="84" spans="1:38" x14ac:dyDescent="0.2">
      <c r="A84" s="108"/>
      <c r="B84" s="425" t="s">
        <v>480</v>
      </c>
      <c r="C84" s="451">
        <v>0</v>
      </c>
      <c r="D84" s="451">
        <v>2750</v>
      </c>
      <c r="E84" s="451">
        <v>0</v>
      </c>
      <c r="F84" s="451">
        <v>0</v>
      </c>
      <c r="G84" s="451">
        <v>0</v>
      </c>
      <c r="H84" s="451">
        <v>0</v>
      </c>
      <c r="I84" s="451">
        <v>0</v>
      </c>
      <c r="J84" s="451">
        <v>0</v>
      </c>
      <c r="K84" s="99">
        <v>0</v>
      </c>
      <c r="L84" s="451">
        <v>0</v>
      </c>
      <c r="M84" s="451">
        <v>0</v>
      </c>
      <c r="N84" s="451">
        <v>0</v>
      </c>
      <c r="O84" s="451">
        <v>0</v>
      </c>
      <c r="P84" s="451">
        <v>0</v>
      </c>
      <c r="Q84" s="451">
        <v>0</v>
      </c>
      <c r="R84" s="451">
        <v>0</v>
      </c>
      <c r="S84" s="451">
        <v>0</v>
      </c>
      <c r="T84" s="451">
        <v>0</v>
      </c>
      <c r="U84" s="451">
        <v>0</v>
      </c>
      <c r="V84" s="451">
        <v>0</v>
      </c>
      <c r="W84" s="451">
        <v>0</v>
      </c>
      <c r="X84" s="451">
        <v>0</v>
      </c>
      <c r="Y84" s="451">
        <v>0</v>
      </c>
      <c r="Z84" s="451">
        <v>0</v>
      </c>
      <c r="AA84" s="451">
        <v>0</v>
      </c>
      <c r="AB84" s="451">
        <v>0</v>
      </c>
      <c r="AC84" s="451">
        <v>0</v>
      </c>
      <c r="AD84" s="451">
        <v>0</v>
      </c>
      <c r="AE84" s="451">
        <v>0</v>
      </c>
      <c r="AF84" s="451">
        <v>0</v>
      </c>
      <c r="AG84" s="451">
        <v>0</v>
      </c>
      <c r="AH84" s="451">
        <v>0</v>
      </c>
      <c r="AI84" s="451">
        <v>0</v>
      </c>
      <c r="AJ84" s="451">
        <v>0</v>
      </c>
      <c r="AK84" s="451">
        <v>0</v>
      </c>
      <c r="AL84" s="99">
        <f t="shared" si="40"/>
        <v>2750</v>
      </c>
    </row>
    <row r="85" spans="1:38" x14ac:dyDescent="0.2">
      <c r="A85" s="108"/>
      <c r="B85" s="425" t="s">
        <v>489</v>
      </c>
      <c r="C85" s="451">
        <v>0</v>
      </c>
      <c r="D85" s="451">
        <v>0</v>
      </c>
      <c r="E85" s="451">
        <v>0</v>
      </c>
      <c r="F85" s="451">
        <v>0</v>
      </c>
      <c r="G85" s="451">
        <v>0</v>
      </c>
      <c r="H85" s="451">
        <v>0</v>
      </c>
      <c r="I85" s="451">
        <v>0</v>
      </c>
      <c r="J85" s="451">
        <v>0</v>
      </c>
      <c r="K85" s="99">
        <v>0</v>
      </c>
      <c r="L85" s="451">
        <v>0</v>
      </c>
      <c r="M85" s="451">
        <v>1000</v>
      </c>
      <c r="N85" s="451">
        <v>0</v>
      </c>
      <c r="O85" s="451">
        <v>0</v>
      </c>
      <c r="P85" s="451">
        <v>0</v>
      </c>
      <c r="Q85" s="451">
        <v>0</v>
      </c>
      <c r="R85" s="451">
        <v>0</v>
      </c>
      <c r="S85" s="451">
        <v>0</v>
      </c>
      <c r="T85" s="451">
        <v>0</v>
      </c>
      <c r="U85" s="451">
        <v>0</v>
      </c>
      <c r="V85" s="451">
        <v>0</v>
      </c>
      <c r="W85" s="451">
        <v>0</v>
      </c>
      <c r="X85" s="451">
        <v>0</v>
      </c>
      <c r="Y85" s="451">
        <v>0</v>
      </c>
      <c r="Z85" s="451">
        <v>0</v>
      </c>
      <c r="AA85" s="451">
        <v>0</v>
      </c>
      <c r="AB85" s="451">
        <v>0</v>
      </c>
      <c r="AC85" s="451">
        <v>0</v>
      </c>
      <c r="AD85" s="451">
        <v>0</v>
      </c>
      <c r="AE85" s="451">
        <v>0</v>
      </c>
      <c r="AF85" s="451">
        <v>0</v>
      </c>
      <c r="AG85" s="451">
        <v>0</v>
      </c>
      <c r="AH85" s="451">
        <v>0</v>
      </c>
      <c r="AI85" s="451">
        <v>0</v>
      </c>
      <c r="AJ85" s="451">
        <v>0</v>
      </c>
      <c r="AK85" s="451">
        <v>0</v>
      </c>
      <c r="AL85" s="99">
        <f t="shared" si="40"/>
        <v>1000</v>
      </c>
    </row>
    <row r="86" spans="1:38" x14ac:dyDescent="0.2">
      <c r="A86" s="108"/>
      <c r="B86" s="450" t="s">
        <v>481</v>
      </c>
      <c r="C86" s="451">
        <v>0</v>
      </c>
      <c r="D86" s="451">
        <v>0</v>
      </c>
      <c r="E86" s="451">
        <v>0</v>
      </c>
      <c r="F86" s="451">
        <v>4500</v>
      </c>
      <c r="G86" s="451">
        <v>0</v>
      </c>
      <c r="H86" s="451">
        <v>0</v>
      </c>
      <c r="I86" s="451">
        <v>0</v>
      </c>
      <c r="J86" s="451">
        <v>0</v>
      </c>
      <c r="K86" s="99">
        <v>0</v>
      </c>
      <c r="L86" s="451">
        <v>0</v>
      </c>
      <c r="M86" s="451">
        <v>0</v>
      </c>
      <c r="N86" s="451">
        <v>0</v>
      </c>
      <c r="O86" s="451">
        <v>0</v>
      </c>
      <c r="P86" s="451">
        <v>0</v>
      </c>
      <c r="Q86" s="451">
        <v>0</v>
      </c>
      <c r="R86" s="451">
        <v>0</v>
      </c>
      <c r="S86" s="451">
        <v>0</v>
      </c>
      <c r="T86" s="451">
        <v>0</v>
      </c>
      <c r="U86" s="451">
        <v>0</v>
      </c>
      <c r="V86" s="451">
        <v>0</v>
      </c>
      <c r="W86" s="451">
        <v>0</v>
      </c>
      <c r="X86" s="451">
        <v>0</v>
      </c>
      <c r="Y86" s="451">
        <v>0</v>
      </c>
      <c r="Z86" s="451">
        <v>0</v>
      </c>
      <c r="AA86" s="451">
        <v>0</v>
      </c>
      <c r="AB86" s="451">
        <v>0</v>
      </c>
      <c r="AC86" s="451">
        <v>0</v>
      </c>
      <c r="AD86" s="451">
        <v>0</v>
      </c>
      <c r="AE86" s="451">
        <v>0</v>
      </c>
      <c r="AF86" s="451">
        <v>0</v>
      </c>
      <c r="AG86" s="451">
        <v>0</v>
      </c>
      <c r="AH86" s="451">
        <v>0</v>
      </c>
      <c r="AI86" s="451">
        <v>0</v>
      </c>
      <c r="AJ86" s="451">
        <v>0</v>
      </c>
      <c r="AK86" s="451">
        <v>0</v>
      </c>
      <c r="AL86" s="99">
        <f t="shared" si="40"/>
        <v>4500</v>
      </c>
    </row>
    <row r="87" spans="1:38" x14ac:dyDescent="0.2">
      <c r="A87" s="108"/>
      <c r="B87" s="425" t="s">
        <v>611</v>
      </c>
      <c r="C87" s="451">
        <v>0</v>
      </c>
      <c r="D87" s="451">
        <v>0</v>
      </c>
      <c r="E87" s="451">
        <v>0</v>
      </c>
      <c r="F87" s="451">
        <v>0</v>
      </c>
      <c r="G87" s="451">
        <v>0</v>
      </c>
      <c r="H87" s="451">
        <v>0</v>
      </c>
      <c r="I87" s="451">
        <v>0</v>
      </c>
      <c r="J87" s="451">
        <v>0</v>
      </c>
      <c r="K87" s="99">
        <v>0</v>
      </c>
      <c r="L87" s="451">
        <v>3750</v>
      </c>
      <c r="M87" s="451">
        <v>0</v>
      </c>
      <c r="N87" s="451">
        <v>0</v>
      </c>
      <c r="O87" s="451">
        <v>0</v>
      </c>
      <c r="P87" s="451">
        <v>0</v>
      </c>
      <c r="Q87" s="451">
        <v>0</v>
      </c>
      <c r="R87" s="451">
        <v>0</v>
      </c>
      <c r="S87" s="451">
        <v>0</v>
      </c>
      <c r="T87" s="451">
        <v>0</v>
      </c>
      <c r="U87" s="451">
        <v>0</v>
      </c>
      <c r="V87" s="451">
        <v>0</v>
      </c>
      <c r="W87" s="451">
        <v>0</v>
      </c>
      <c r="X87" s="451">
        <v>0</v>
      </c>
      <c r="Y87" s="451">
        <v>0</v>
      </c>
      <c r="Z87" s="451">
        <v>0</v>
      </c>
      <c r="AA87" s="451">
        <v>0</v>
      </c>
      <c r="AB87" s="451">
        <v>0</v>
      </c>
      <c r="AC87" s="451">
        <v>0</v>
      </c>
      <c r="AD87" s="451">
        <v>0</v>
      </c>
      <c r="AE87" s="451">
        <v>0</v>
      </c>
      <c r="AF87" s="451">
        <v>0</v>
      </c>
      <c r="AG87" s="451">
        <v>0</v>
      </c>
      <c r="AH87" s="451">
        <v>0</v>
      </c>
      <c r="AI87" s="451">
        <v>0</v>
      </c>
      <c r="AJ87" s="451">
        <v>0</v>
      </c>
      <c r="AK87" s="451">
        <v>0</v>
      </c>
      <c r="AL87" s="99">
        <f t="shared" si="40"/>
        <v>3750</v>
      </c>
    </row>
    <row r="88" spans="1:38" x14ac:dyDescent="0.2">
      <c r="A88" s="108"/>
      <c r="B88" s="425" t="s">
        <v>491</v>
      </c>
      <c r="C88" s="451">
        <v>0</v>
      </c>
      <c r="D88" s="451">
        <v>0</v>
      </c>
      <c r="E88" s="451">
        <v>0</v>
      </c>
      <c r="F88" s="451">
        <v>0</v>
      </c>
      <c r="G88" s="451">
        <v>0</v>
      </c>
      <c r="H88" s="451">
        <v>0</v>
      </c>
      <c r="I88" s="451">
        <v>0</v>
      </c>
      <c r="J88" s="451">
        <v>0</v>
      </c>
      <c r="K88" s="99">
        <v>0</v>
      </c>
      <c r="L88" s="451">
        <v>0</v>
      </c>
      <c r="M88" s="451">
        <v>0</v>
      </c>
      <c r="N88" s="451">
        <v>0</v>
      </c>
      <c r="O88" s="451">
        <v>0</v>
      </c>
      <c r="P88" s="451">
        <v>0</v>
      </c>
      <c r="Q88" s="451">
        <v>0</v>
      </c>
      <c r="R88" s="451">
        <v>0</v>
      </c>
      <c r="S88" s="451">
        <v>0</v>
      </c>
      <c r="T88" s="451">
        <v>0</v>
      </c>
      <c r="U88" s="451">
        <v>1750</v>
      </c>
      <c r="V88" s="451">
        <v>0</v>
      </c>
      <c r="W88" s="451">
        <v>0</v>
      </c>
      <c r="X88" s="451">
        <v>0</v>
      </c>
      <c r="Y88" s="451">
        <v>0</v>
      </c>
      <c r="Z88" s="451">
        <v>0</v>
      </c>
      <c r="AA88" s="451">
        <v>0</v>
      </c>
      <c r="AB88" s="451">
        <v>0</v>
      </c>
      <c r="AC88" s="451">
        <v>0</v>
      </c>
      <c r="AD88" s="451">
        <v>0</v>
      </c>
      <c r="AE88" s="451">
        <v>0</v>
      </c>
      <c r="AF88" s="451">
        <v>0</v>
      </c>
      <c r="AG88" s="451">
        <v>0</v>
      </c>
      <c r="AH88" s="451">
        <v>0</v>
      </c>
      <c r="AI88" s="451">
        <v>0</v>
      </c>
      <c r="AJ88" s="451">
        <v>0</v>
      </c>
      <c r="AK88" s="451">
        <v>0</v>
      </c>
      <c r="AL88" s="99">
        <f t="shared" si="40"/>
        <v>1750</v>
      </c>
    </row>
    <row r="89" spans="1:38" x14ac:dyDescent="0.2">
      <c r="A89" s="108"/>
      <c r="B89" s="425" t="s">
        <v>647</v>
      </c>
      <c r="C89" s="451">
        <v>0</v>
      </c>
      <c r="D89" s="451">
        <v>0</v>
      </c>
      <c r="E89" s="451">
        <v>0</v>
      </c>
      <c r="F89" s="451">
        <v>0</v>
      </c>
      <c r="G89" s="451">
        <v>0</v>
      </c>
      <c r="H89" s="451">
        <v>0</v>
      </c>
      <c r="I89" s="451">
        <v>0</v>
      </c>
      <c r="J89" s="451">
        <v>0</v>
      </c>
      <c r="K89" s="99">
        <v>0</v>
      </c>
      <c r="L89" s="451">
        <v>0</v>
      </c>
      <c r="M89" s="451">
        <v>0</v>
      </c>
      <c r="N89" s="451">
        <v>0</v>
      </c>
      <c r="O89" s="451">
        <v>0</v>
      </c>
      <c r="P89" s="451">
        <v>0</v>
      </c>
      <c r="Q89" s="451">
        <v>0</v>
      </c>
      <c r="R89" s="451">
        <v>0</v>
      </c>
      <c r="S89" s="451">
        <v>0</v>
      </c>
      <c r="T89" s="451">
        <v>0</v>
      </c>
      <c r="U89" s="451">
        <v>0</v>
      </c>
      <c r="V89" s="451">
        <v>0</v>
      </c>
      <c r="W89" s="451">
        <v>0</v>
      </c>
      <c r="X89" s="451">
        <v>0</v>
      </c>
      <c r="Y89" s="451">
        <v>0</v>
      </c>
      <c r="Z89" s="451">
        <v>0</v>
      </c>
      <c r="AA89" s="451">
        <v>0</v>
      </c>
      <c r="AB89" s="451">
        <v>0</v>
      </c>
      <c r="AC89" s="451">
        <v>0</v>
      </c>
      <c r="AD89" s="451">
        <v>0</v>
      </c>
      <c r="AE89" s="451">
        <v>0</v>
      </c>
      <c r="AF89" s="451">
        <v>0</v>
      </c>
      <c r="AG89" s="451">
        <v>0</v>
      </c>
      <c r="AH89" s="451">
        <v>0</v>
      </c>
      <c r="AI89" s="451">
        <v>0</v>
      </c>
      <c r="AJ89" s="451">
        <v>0</v>
      </c>
      <c r="AK89" s="451">
        <v>2750</v>
      </c>
      <c r="AL89" s="99">
        <f t="shared" si="40"/>
        <v>2750</v>
      </c>
    </row>
    <row r="90" spans="1:38" x14ac:dyDescent="0.2">
      <c r="A90" s="108"/>
      <c r="B90" s="425" t="s">
        <v>482</v>
      </c>
      <c r="C90" s="451">
        <v>0</v>
      </c>
      <c r="D90" s="451">
        <v>0</v>
      </c>
      <c r="E90" s="451">
        <v>0</v>
      </c>
      <c r="F90" s="451">
        <v>0</v>
      </c>
      <c r="G90" s="451">
        <v>0</v>
      </c>
      <c r="H90" s="451">
        <v>0</v>
      </c>
      <c r="I90" s="451">
        <v>0</v>
      </c>
      <c r="J90" s="451">
        <v>0</v>
      </c>
      <c r="K90" s="99">
        <v>6500</v>
      </c>
      <c r="L90" s="451">
        <v>0</v>
      </c>
      <c r="M90" s="451">
        <v>0</v>
      </c>
      <c r="N90" s="451">
        <v>0</v>
      </c>
      <c r="O90" s="451">
        <v>0</v>
      </c>
      <c r="P90" s="451">
        <v>0</v>
      </c>
      <c r="Q90" s="451">
        <v>0</v>
      </c>
      <c r="R90" s="451">
        <v>0</v>
      </c>
      <c r="S90" s="451">
        <v>0</v>
      </c>
      <c r="T90" s="451">
        <v>0</v>
      </c>
      <c r="U90" s="451">
        <v>0</v>
      </c>
      <c r="V90" s="451">
        <v>0</v>
      </c>
      <c r="W90" s="451">
        <v>0</v>
      </c>
      <c r="X90" s="451">
        <v>0</v>
      </c>
      <c r="Y90" s="451">
        <v>0</v>
      </c>
      <c r="Z90" s="451">
        <v>0</v>
      </c>
      <c r="AA90" s="451">
        <v>0</v>
      </c>
      <c r="AB90" s="451">
        <v>0</v>
      </c>
      <c r="AC90" s="451">
        <v>0</v>
      </c>
      <c r="AD90" s="451">
        <v>0</v>
      </c>
      <c r="AE90" s="451">
        <v>0</v>
      </c>
      <c r="AF90" s="451">
        <v>0</v>
      </c>
      <c r="AG90" s="451">
        <v>0</v>
      </c>
      <c r="AH90" s="451">
        <v>0</v>
      </c>
      <c r="AI90" s="451">
        <v>0</v>
      </c>
      <c r="AJ90" s="451">
        <v>0</v>
      </c>
      <c r="AK90" s="451">
        <v>0</v>
      </c>
      <c r="AL90" s="99">
        <f t="shared" si="40"/>
        <v>6500</v>
      </c>
    </row>
    <row r="91" spans="1:38" x14ac:dyDescent="0.2">
      <c r="A91" s="108"/>
      <c r="B91" s="450" t="s">
        <v>483</v>
      </c>
      <c r="C91" s="451">
        <v>0</v>
      </c>
      <c r="D91" s="451">
        <v>0</v>
      </c>
      <c r="E91" s="451">
        <v>0</v>
      </c>
      <c r="F91" s="451">
        <v>0</v>
      </c>
      <c r="G91" s="451">
        <v>0</v>
      </c>
      <c r="H91" s="451">
        <v>0</v>
      </c>
      <c r="I91" s="451">
        <v>0</v>
      </c>
      <c r="J91" s="451">
        <v>0</v>
      </c>
      <c r="K91" s="99">
        <v>0</v>
      </c>
      <c r="L91" s="451">
        <v>0</v>
      </c>
      <c r="M91" s="451">
        <v>0</v>
      </c>
      <c r="N91" s="451">
        <v>0</v>
      </c>
      <c r="O91" s="451">
        <v>0</v>
      </c>
      <c r="P91" s="451">
        <v>0</v>
      </c>
      <c r="Q91" s="451">
        <v>0</v>
      </c>
      <c r="R91" s="451">
        <v>0</v>
      </c>
      <c r="S91" s="451">
        <v>0</v>
      </c>
      <c r="T91" s="451">
        <v>0</v>
      </c>
      <c r="U91" s="451">
        <v>0</v>
      </c>
      <c r="V91" s="451">
        <v>0</v>
      </c>
      <c r="W91" s="451">
        <v>0</v>
      </c>
      <c r="X91" s="451">
        <v>0</v>
      </c>
      <c r="Y91" s="451">
        <v>0</v>
      </c>
      <c r="Z91" s="451">
        <v>0</v>
      </c>
      <c r="AA91" s="451">
        <v>0</v>
      </c>
      <c r="AB91" s="451">
        <v>0</v>
      </c>
      <c r="AC91" s="451">
        <v>0</v>
      </c>
      <c r="AD91" s="451">
        <v>0</v>
      </c>
      <c r="AE91" s="451">
        <v>2750</v>
      </c>
      <c r="AF91" s="451">
        <v>0</v>
      </c>
      <c r="AG91" s="451">
        <v>0</v>
      </c>
      <c r="AH91" s="451">
        <v>0</v>
      </c>
      <c r="AI91" s="451">
        <v>0</v>
      </c>
      <c r="AJ91" s="451">
        <v>0</v>
      </c>
      <c r="AK91" s="451">
        <v>0</v>
      </c>
      <c r="AL91" s="99">
        <f t="shared" si="40"/>
        <v>2750</v>
      </c>
    </row>
    <row r="92" spans="1:38" x14ac:dyDescent="0.2">
      <c r="A92" s="108"/>
      <c r="B92" s="450" t="s">
        <v>801</v>
      </c>
      <c r="C92" s="451">
        <v>0</v>
      </c>
      <c r="D92" s="451">
        <v>0</v>
      </c>
      <c r="E92" s="451">
        <v>0</v>
      </c>
      <c r="F92" s="451">
        <v>0</v>
      </c>
      <c r="G92" s="451">
        <v>0</v>
      </c>
      <c r="H92" s="451">
        <v>1750</v>
      </c>
      <c r="I92" s="451">
        <v>0</v>
      </c>
      <c r="J92" s="451">
        <v>0</v>
      </c>
      <c r="K92" s="99">
        <v>0</v>
      </c>
      <c r="L92" s="451">
        <v>0</v>
      </c>
      <c r="M92" s="451">
        <v>0</v>
      </c>
      <c r="N92" s="451">
        <v>0</v>
      </c>
      <c r="O92" s="451">
        <v>0</v>
      </c>
      <c r="P92" s="451">
        <v>0</v>
      </c>
      <c r="Q92" s="451">
        <v>0</v>
      </c>
      <c r="R92" s="451">
        <v>0</v>
      </c>
      <c r="S92" s="451">
        <v>0</v>
      </c>
      <c r="T92" s="451">
        <v>0</v>
      </c>
      <c r="U92" s="451">
        <v>0</v>
      </c>
      <c r="V92" s="451">
        <v>0</v>
      </c>
      <c r="W92" s="451">
        <v>0</v>
      </c>
      <c r="X92" s="451">
        <v>0</v>
      </c>
      <c r="Y92" s="451">
        <v>0</v>
      </c>
      <c r="Z92" s="451">
        <v>0</v>
      </c>
      <c r="AA92" s="451">
        <v>0</v>
      </c>
      <c r="AB92" s="451">
        <v>0</v>
      </c>
      <c r="AC92" s="451">
        <v>0</v>
      </c>
      <c r="AD92" s="451">
        <v>0</v>
      </c>
      <c r="AE92" s="451">
        <v>0</v>
      </c>
      <c r="AF92" s="451">
        <v>0</v>
      </c>
      <c r="AG92" s="451">
        <v>0</v>
      </c>
      <c r="AH92" s="451">
        <v>0</v>
      </c>
      <c r="AI92" s="451">
        <v>0</v>
      </c>
      <c r="AJ92" s="451">
        <v>0</v>
      </c>
      <c r="AK92" s="451">
        <v>0</v>
      </c>
      <c r="AL92" s="99">
        <f t="shared" si="40"/>
        <v>1750</v>
      </c>
    </row>
    <row r="93" spans="1:38" x14ac:dyDescent="0.2">
      <c r="A93" s="108"/>
      <c r="B93" s="425" t="s">
        <v>802</v>
      </c>
      <c r="C93" s="451">
        <v>0</v>
      </c>
      <c r="D93" s="451">
        <v>0</v>
      </c>
      <c r="E93" s="451">
        <v>0</v>
      </c>
      <c r="F93" s="451">
        <v>0</v>
      </c>
      <c r="G93" s="451">
        <v>0</v>
      </c>
      <c r="H93" s="451">
        <v>0</v>
      </c>
      <c r="I93" s="451">
        <v>0</v>
      </c>
      <c r="J93" s="451">
        <v>0</v>
      </c>
      <c r="K93" s="99">
        <v>0</v>
      </c>
      <c r="L93" s="451">
        <v>0</v>
      </c>
      <c r="M93" s="451">
        <v>4250</v>
      </c>
      <c r="N93" s="451">
        <v>0</v>
      </c>
      <c r="O93" s="451">
        <v>0</v>
      </c>
      <c r="P93" s="451">
        <v>0</v>
      </c>
      <c r="Q93" s="451">
        <v>0</v>
      </c>
      <c r="R93" s="451">
        <v>0</v>
      </c>
      <c r="S93" s="451">
        <v>0</v>
      </c>
      <c r="T93" s="451">
        <v>0</v>
      </c>
      <c r="U93" s="451">
        <v>0</v>
      </c>
      <c r="V93" s="451">
        <v>0</v>
      </c>
      <c r="W93" s="451">
        <v>0</v>
      </c>
      <c r="X93" s="451">
        <v>0</v>
      </c>
      <c r="Y93" s="451">
        <v>0</v>
      </c>
      <c r="Z93" s="451">
        <v>0</v>
      </c>
      <c r="AA93" s="451">
        <v>0</v>
      </c>
      <c r="AB93" s="451">
        <v>0</v>
      </c>
      <c r="AC93" s="451">
        <v>0</v>
      </c>
      <c r="AD93" s="451">
        <v>0</v>
      </c>
      <c r="AE93" s="451">
        <v>0</v>
      </c>
      <c r="AF93" s="451">
        <v>0</v>
      </c>
      <c r="AG93" s="451">
        <v>0</v>
      </c>
      <c r="AH93" s="451">
        <v>0</v>
      </c>
      <c r="AI93" s="451">
        <v>0</v>
      </c>
      <c r="AJ93" s="451">
        <v>0</v>
      </c>
      <c r="AK93" s="451">
        <v>0</v>
      </c>
      <c r="AL93" s="99">
        <f t="shared" si="40"/>
        <v>4250</v>
      </c>
    </row>
    <row r="94" spans="1:38" x14ac:dyDescent="0.2">
      <c r="A94" s="108"/>
      <c r="B94" s="450" t="s">
        <v>803</v>
      </c>
      <c r="C94" s="451">
        <v>0</v>
      </c>
      <c r="D94" s="451">
        <v>0</v>
      </c>
      <c r="E94" s="451">
        <v>0</v>
      </c>
      <c r="F94" s="451">
        <v>0</v>
      </c>
      <c r="G94" s="451">
        <v>0</v>
      </c>
      <c r="H94" s="451">
        <v>0</v>
      </c>
      <c r="I94" s="451">
        <v>0</v>
      </c>
      <c r="J94" s="451">
        <v>0</v>
      </c>
      <c r="K94" s="99">
        <v>0</v>
      </c>
      <c r="L94" s="451">
        <v>0</v>
      </c>
      <c r="M94" s="451">
        <v>0</v>
      </c>
      <c r="N94" s="451">
        <v>0</v>
      </c>
      <c r="O94" s="451">
        <v>0</v>
      </c>
      <c r="P94" s="451">
        <v>0</v>
      </c>
      <c r="Q94" s="451">
        <v>0</v>
      </c>
      <c r="R94" s="451">
        <v>0</v>
      </c>
      <c r="S94" s="451">
        <v>0</v>
      </c>
      <c r="T94" s="451">
        <v>0</v>
      </c>
      <c r="U94" s="451">
        <v>0</v>
      </c>
      <c r="V94" s="451">
        <v>0</v>
      </c>
      <c r="W94" s="451">
        <v>0</v>
      </c>
      <c r="X94" s="451">
        <v>0</v>
      </c>
      <c r="Y94" s="451">
        <v>0</v>
      </c>
      <c r="Z94" s="451">
        <v>0</v>
      </c>
      <c r="AA94" s="451">
        <v>0</v>
      </c>
      <c r="AB94" s="451">
        <v>0</v>
      </c>
      <c r="AC94" s="451">
        <v>0</v>
      </c>
      <c r="AD94" s="451">
        <v>0</v>
      </c>
      <c r="AE94" s="451">
        <v>0</v>
      </c>
      <c r="AF94" s="451">
        <v>0</v>
      </c>
      <c r="AG94" s="451">
        <v>3000</v>
      </c>
      <c r="AH94" s="451">
        <v>0</v>
      </c>
      <c r="AI94" s="451">
        <v>0</v>
      </c>
      <c r="AJ94" s="451">
        <v>0</v>
      </c>
      <c r="AK94" s="451">
        <v>0</v>
      </c>
      <c r="AL94" s="99">
        <f t="shared" si="40"/>
        <v>3000</v>
      </c>
    </row>
    <row r="95" spans="1:38" x14ac:dyDescent="0.2">
      <c r="A95" s="108"/>
      <c r="B95" s="450" t="s">
        <v>710</v>
      </c>
      <c r="C95" s="451">
        <v>0</v>
      </c>
      <c r="D95" s="451">
        <v>0</v>
      </c>
      <c r="E95" s="451">
        <v>0</v>
      </c>
      <c r="F95" s="451">
        <v>0</v>
      </c>
      <c r="G95" s="451">
        <v>0</v>
      </c>
      <c r="H95" s="451">
        <v>1168.3607898118939</v>
      </c>
      <c r="I95" s="451">
        <v>0</v>
      </c>
      <c r="J95" s="451">
        <v>0</v>
      </c>
      <c r="K95" s="99">
        <v>0</v>
      </c>
      <c r="L95" s="451">
        <v>0</v>
      </c>
      <c r="M95" s="451">
        <v>0</v>
      </c>
      <c r="N95" s="451">
        <v>0</v>
      </c>
      <c r="O95" s="451">
        <v>0</v>
      </c>
      <c r="P95" s="451">
        <v>0</v>
      </c>
      <c r="Q95" s="451">
        <v>0</v>
      </c>
      <c r="R95" s="451">
        <v>0</v>
      </c>
      <c r="S95" s="451">
        <v>0</v>
      </c>
      <c r="T95" s="451">
        <v>0</v>
      </c>
      <c r="U95" s="451">
        <v>0</v>
      </c>
      <c r="V95" s="451">
        <v>0</v>
      </c>
      <c r="W95" s="451">
        <v>0</v>
      </c>
      <c r="X95" s="451">
        <v>0</v>
      </c>
      <c r="Y95" s="451">
        <v>0</v>
      </c>
      <c r="Z95" s="451">
        <v>0</v>
      </c>
      <c r="AA95" s="451">
        <v>0</v>
      </c>
      <c r="AB95" s="451">
        <v>0</v>
      </c>
      <c r="AC95" s="451">
        <v>0</v>
      </c>
      <c r="AD95" s="451">
        <v>0</v>
      </c>
      <c r="AE95" s="451">
        <v>0</v>
      </c>
      <c r="AF95" s="451">
        <v>0</v>
      </c>
      <c r="AG95" s="451">
        <v>0</v>
      </c>
      <c r="AH95" s="451">
        <v>0</v>
      </c>
      <c r="AI95" s="451">
        <v>0</v>
      </c>
      <c r="AJ95" s="451">
        <v>0</v>
      </c>
      <c r="AK95" s="451">
        <v>0</v>
      </c>
      <c r="AL95" s="99">
        <f t="shared" si="40"/>
        <v>1168.3607898118939</v>
      </c>
    </row>
    <row r="96" spans="1:38" x14ac:dyDescent="0.2">
      <c r="A96" s="108"/>
      <c r="B96" s="425" t="s">
        <v>593</v>
      </c>
      <c r="C96" s="452">
        <v>0</v>
      </c>
      <c r="D96" s="452">
        <v>0</v>
      </c>
      <c r="E96" s="452">
        <v>0</v>
      </c>
      <c r="F96" s="452">
        <v>0</v>
      </c>
      <c r="G96" s="452">
        <v>1460.4509872648673</v>
      </c>
      <c r="H96" s="452">
        <v>0</v>
      </c>
      <c r="I96" s="452">
        <v>0</v>
      </c>
      <c r="J96" s="452">
        <v>0</v>
      </c>
      <c r="K96" s="99">
        <v>0</v>
      </c>
      <c r="L96" s="452">
        <v>0</v>
      </c>
      <c r="M96" s="452">
        <v>0</v>
      </c>
      <c r="N96" s="452">
        <v>0</v>
      </c>
      <c r="O96" s="452">
        <v>0</v>
      </c>
      <c r="P96" s="452">
        <v>0</v>
      </c>
      <c r="Q96" s="452">
        <v>0</v>
      </c>
      <c r="R96" s="452">
        <v>0</v>
      </c>
      <c r="S96" s="452">
        <v>0</v>
      </c>
      <c r="T96" s="452">
        <v>0</v>
      </c>
      <c r="U96" s="452">
        <v>0</v>
      </c>
      <c r="V96" s="452">
        <v>0</v>
      </c>
      <c r="W96" s="452">
        <v>0</v>
      </c>
      <c r="X96" s="452">
        <v>0</v>
      </c>
      <c r="Y96" s="452">
        <v>0</v>
      </c>
      <c r="Z96" s="452">
        <v>0</v>
      </c>
      <c r="AA96" s="452">
        <v>0</v>
      </c>
      <c r="AB96" s="452">
        <v>0</v>
      </c>
      <c r="AC96" s="452">
        <v>0</v>
      </c>
      <c r="AD96" s="452">
        <v>0</v>
      </c>
      <c r="AE96" s="452">
        <v>0</v>
      </c>
      <c r="AF96" s="452">
        <v>0</v>
      </c>
      <c r="AG96" s="452">
        <v>0</v>
      </c>
      <c r="AH96" s="452">
        <v>0</v>
      </c>
      <c r="AI96" s="452">
        <v>0</v>
      </c>
      <c r="AJ96" s="452">
        <v>0</v>
      </c>
      <c r="AK96" s="452">
        <v>0</v>
      </c>
      <c r="AL96" s="99">
        <f t="shared" si="40"/>
        <v>1460.4509872648673</v>
      </c>
    </row>
    <row r="97" spans="1:38" x14ac:dyDescent="0.2">
      <c r="A97" s="108"/>
      <c r="B97" s="425" t="s">
        <v>594</v>
      </c>
      <c r="C97" s="452">
        <v>0</v>
      </c>
      <c r="D97" s="452">
        <v>0</v>
      </c>
      <c r="E97" s="452">
        <v>0</v>
      </c>
      <c r="F97" s="452">
        <v>0</v>
      </c>
      <c r="G97" s="452">
        <v>0</v>
      </c>
      <c r="H97" s="452">
        <v>0</v>
      </c>
      <c r="I97" s="452">
        <v>0</v>
      </c>
      <c r="J97" s="452">
        <v>0</v>
      </c>
      <c r="K97" s="99">
        <v>0</v>
      </c>
      <c r="L97" s="452">
        <v>1460.4509872648673</v>
      </c>
      <c r="M97" s="452">
        <v>0</v>
      </c>
      <c r="N97" s="452">
        <v>0</v>
      </c>
      <c r="O97" s="452">
        <v>0</v>
      </c>
      <c r="P97" s="452">
        <v>0</v>
      </c>
      <c r="Q97" s="452">
        <v>0</v>
      </c>
      <c r="R97" s="452">
        <v>0</v>
      </c>
      <c r="S97" s="452">
        <v>0</v>
      </c>
      <c r="T97" s="452">
        <v>0</v>
      </c>
      <c r="U97" s="452">
        <v>0</v>
      </c>
      <c r="V97" s="452">
        <v>0</v>
      </c>
      <c r="W97" s="452">
        <v>0</v>
      </c>
      <c r="X97" s="452">
        <v>0</v>
      </c>
      <c r="Y97" s="452">
        <v>0</v>
      </c>
      <c r="Z97" s="452">
        <v>0</v>
      </c>
      <c r="AA97" s="452">
        <v>0</v>
      </c>
      <c r="AB97" s="452">
        <v>0</v>
      </c>
      <c r="AC97" s="452">
        <v>0</v>
      </c>
      <c r="AD97" s="452">
        <v>0</v>
      </c>
      <c r="AE97" s="452">
        <v>0</v>
      </c>
      <c r="AF97" s="452">
        <v>0</v>
      </c>
      <c r="AG97" s="452">
        <v>0</v>
      </c>
      <c r="AH97" s="452">
        <v>0</v>
      </c>
      <c r="AI97" s="452">
        <v>0</v>
      </c>
      <c r="AJ97" s="452">
        <v>0</v>
      </c>
      <c r="AK97" s="452">
        <v>0</v>
      </c>
      <c r="AL97" s="99">
        <f t="shared" si="40"/>
        <v>1460.4509872648673</v>
      </c>
    </row>
    <row r="98" spans="1:38" x14ac:dyDescent="0.2">
      <c r="A98" s="108"/>
      <c r="B98" s="450" t="s">
        <v>711</v>
      </c>
      <c r="C98" s="451">
        <v>0</v>
      </c>
      <c r="D98" s="451">
        <v>0</v>
      </c>
      <c r="E98" s="451">
        <v>0</v>
      </c>
      <c r="F98" s="451">
        <v>0</v>
      </c>
      <c r="G98" s="451">
        <v>0</v>
      </c>
      <c r="H98" s="451">
        <v>0</v>
      </c>
      <c r="I98" s="451">
        <v>0</v>
      </c>
      <c r="J98" s="451">
        <v>0</v>
      </c>
      <c r="K98" s="99">
        <v>0</v>
      </c>
      <c r="L98" s="451">
        <v>0</v>
      </c>
      <c r="M98" s="451">
        <v>1168.3607898118939</v>
      </c>
      <c r="N98" s="451">
        <v>0</v>
      </c>
      <c r="O98" s="451">
        <v>0</v>
      </c>
      <c r="P98" s="451">
        <v>0</v>
      </c>
      <c r="Q98" s="451">
        <v>0</v>
      </c>
      <c r="R98" s="451">
        <v>0</v>
      </c>
      <c r="S98" s="451">
        <v>0</v>
      </c>
      <c r="T98" s="451">
        <v>0</v>
      </c>
      <c r="U98" s="451">
        <v>0</v>
      </c>
      <c r="V98" s="451">
        <v>0</v>
      </c>
      <c r="W98" s="451">
        <v>0</v>
      </c>
      <c r="X98" s="451">
        <v>0</v>
      </c>
      <c r="Y98" s="451">
        <v>0</v>
      </c>
      <c r="Z98" s="451">
        <v>0</v>
      </c>
      <c r="AA98" s="451">
        <v>0</v>
      </c>
      <c r="AB98" s="451">
        <v>0</v>
      </c>
      <c r="AC98" s="451">
        <v>0</v>
      </c>
      <c r="AD98" s="451">
        <v>0</v>
      </c>
      <c r="AE98" s="451">
        <v>0</v>
      </c>
      <c r="AF98" s="451">
        <v>0</v>
      </c>
      <c r="AG98" s="451">
        <v>0</v>
      </c>
      <c r="AH98" s="451">
        <v>0</v>
      </c>
      <c r="AI98" s="451">
        <v>0</v>
      </c>
      <c r="AJ98" s="451">
        <v>0</v>
      </c>
      <c r="AK98" s="451">
        <v>0</v>
      </c>
      <c r="AL98" s="99">
        <f t="shared" si="40"/>
        <v>1168.3607898118939</v>
      </c>
    </row>
    <row r="99" spans="1:38" x14ac:dyDescent="0.2">
      <c r="A99" s="108"/>
      <c r="B99" s="450" t="s">
        <v>712</v>
      </c>
      <c r="C99" s="451">
        <v>0</v>
      </c>
      <c r="D99" s="451">
        <v>0</v>
      </c>
      <c r="E99" s="451">
        <v>0</v>
      </c>
      <c r="F99" s="451">
        <v>0</v>
      </c>
      <c r="G99" s="451">
        <v>0</v>
      </c>
      <c r="H99" s="451">
        <v>0</v>
      </c>
      <c r="I99" s="451">
        <v>0</v>
      </c>
      <c r="J99" s="451">
        <v>0</v>
      </c>
      <c r="K99" s="99">
        <v>0</v>
      </c>
      <c r="L99" s="451">
        <v>0</v>
      </c>
      <c r="M99" s="451">
        <v>0</v>
      </c>
      <c r="N99" s="451">
        <v>0</v>
      </c>
      <c r="O99" s="451">
        <v>0</v>
      </c>
      <c r="P99" s="451">
        <v>0</v>
      </c>
      <c r="Q99" s="451">
        <v>0</v>
      </c>
      <c r="R99" s="451">
        <v>0</v>
      </c>
      <c r="S99" s="451">
        <v>0</v>
      </c>
      <c r="T99" s="451">
        <v>0</v>
      </c>
      <c r="U99" s="451">
        <v>0</v>
      </c>
      <c r="V99" s="451">
        <v>0</v>
      </c>
      <c r="W99" s="451">
        <v>0</v>
      </c>
      <c r="X99" s="451">
        <v>0</v>
      </c>
      <c r="Y99" s="451">
        <v>0</v>
      </c>
      <c r="Z99" s="451">
        <v>0</v>
      </c>
      <c r="AA99" s="451">
        <v>0</v>
      </c>
      <c r="AB99" s="451">
        <v>0</v>
      </c>
      <c r="AC99" s="451">
        <v>0</v>
      </c>
      <c r="AD99" s="451">
        <v>0</v>
      </c>
      <c r="AE99" s="451">
        <v>0</v>
      </c>
      <c r="AF99" s="451">
        <v>876.27059235892045</v>
      </c>
      <c r="AG99" s="451">
        <v>0</v>
      </c>
      <c r="AH99" s="451">
        <v>0</v>
      </c>
      <c r="AI99" s="451">
        <v>0</v>
      </c>
      <c r="AJ99" s="451">
        <v>0</v>
      </c>
      <c r="AK99" s="451">
        <v>0</v>
      </c>
      <c r="AL99" s="99">
        <f t="shared" si="40"/>
        <v>876.27059235892045</v>
      </c>
    </row>
    <row r="100" spans="1:38" x14ac:dyDescent="0.2">
      <c r="A100" s="108"/>
      <c r="B100" s="425" t="s">
        <v>648</v>
      </c>
      <c r="C100" s="114">
        <v>0</v>
      </c>
      <c r="D100" s="114">
        <v>0</v>
      </c>
      <c r="E100" s="114">
        <v>403.95879620278731</v>
      </c>
      <c r="F100" s="114">
        <v>0</v>
      </c>
      <c r="G100" s="114">
        <v>0</v>
      </c>
      <c r="H100" s="114">
        <v>0</v>
      </c>
      <c r="I100" s="114">
        <v>0</v>
      </c>
      <c r="J100" s="114">
        <v>0</v>
      </c>
      <c r="K100" s="99">
        <v>0</v>
      </c>
      <c r="L100" s="114">
        <v>0</v>
      </c>
      <c r="M100" s="114">
        <v>0</v>
      </c>
      <c r="N100" s="114">
        <v>0</v>
      </c>
      <c r="O100" s="114">
        <v>0</v>
      </c>
      <c r="P100" s="114">
        <v>0</v>
      </c>
      <c r="Q100" s="114">
        <v>0</v>
      </c>
      <c r="R100" s="114">
        <v>0</v>
      </c>
      <c r="S100" s="114">
        <v>0</v>
      </c>
      <c r="T100" s="114">
        <v>0</v>
      </c>
      <c r="U100" s="114">
        <v>0</v>
      </c>
      <c r="V100" s="114">
        <v>0</v>
      </c>
      <c r="W100" s="114">
        <v>0</v>
      </c>
      <c r="X100" s="114">
        <v>0</v>
      </c>
      <c r="Y100" s="114">
        <v>0</v>
      </c>
      <c r="Z100" s="114">
        <v>0</v>
      </c>
      <c r="AA100" s="114">
        <v>0</v>
      </c>
      <c r="AB100" s="114">
        <v>0</v>
      </c>
      <c r="AC100" s="114">
        <v>0</v>
      </c>
      <c r="AD100" s="114">
        <v>0</v>
      </c>
      <c r="AE100" s="114">
        <v>0</v>
      </c>
      <c r="AF100" s="114">
        <v>0</v>
      </c>
      <c r="AG100" s="114">
        <v>0</v>
      </c>
      <c r="AH100" s="114">
        <v>0</v>
      </c>
      <c r="AI100" s="114">
        <v>0</v>
      </c>
      <c r="AJ100" s="114">
        <v>0</v>
      </c>
      <c r="AK100" s="114">
        <v>0</v>
      </c>
      <c r="AL100" s="99">
        <f t="shared" si="40"/>
        <v>403.95879620278731</v>
      </c>
    </row>
    <row r="101" spans="1:38" x14ac:dyDescent="0.2">
      <c r="A101" s="108"/>
      <c r="B101" s="425" t="s">
        <v>643</v>
      </c>
      <c r="C101" s="114">
        <v>0</v>
      </c>
      <c r="D101" s="114">
        <v>0</v>
      </c>
      <c r="E101" s="114">
        <v>0</v>
      </c>
      <c r="F101" s="114">
        <v>0</v>
      </c>
      <c r="G101" s="114">
        <v>1858.0036107367202</v>
      </c>
      <c r="H101" s="114">
        <v>0</v>
      </c>
      <c r="I101" s="114">
        <v>0</v>
      </c>
      <c r="J101" s="114">
        <v>0</v>
      </c>
      <c r="K101" s="99">
        <v>0</v>
      </c>
      <c r="L101" s="114">
        <v>0</v>
      </c>
      <c r="M101" s="114">
        <v>0</v>
      </c>
      <c r="N101" s="114">
        <v>0</v>
      </c>
      <c r="O101" s="114">
        <v>0</v>
      </c>
      <c r="P101" s="114">
        <v>0</v>
      </c>
      <c r="Q101" s="114">
        <v>0</v>
      </c>
      <c r="R101" s="114">
        <v>0</v>
      </c>
      <c r="S101" s="114">
        <v>0</v>
      </c>
      <c r="T101" s="114">
        <v>0</v>
      </c>
      <c r="U101" s="114">
        <v>0</v>
      </c>
      <c r="V101" s="114">
        <v>0</v>
      </c>
      <c r="W101" s="114">
        <v>0</v>
      </c>
      <c r="X101" s="114">
        <v>0</v>
      </c>
      <c r="Y101" s="114">
        <v>0</v>
      </c>
      <c r="Z101" s="114">
        <v>0</v>
      </c>
      <c r="AA101" s="114">
        <v>0</v>
      </c>
      <c r="AB101" s="114">
        <v>0</v>
      </c>
      <c r="AC101" s="114">
        <v>0</v>
      </c>
      <c r="AD101" s="114">
        <v>0</v>
      </c>
      <c r="AE101" s="114">
        <v>0</v>
      </c>
      <c r="AF101" s="114">
        <v>0</v>
      </c>
      <c r="AG101" s="114">
        <v>0</v>
      </c>
      <c r="AH101" s="114">
        <v>0</v>
      </c>
      <c r="AI101" s="114">
        <v>0</v>
      </c>
      <c r="AJ101" s="114">
        <v>0</v>
      </c>
      <c r="AK101" s="114">
        <v>0</v>
      </c>
      <c r="AL101" s="99">
        <f t="shared" si="40"/>
        <v>1858.0036107367202</v>
      </c>
    </row>
    <row r="102" spans="1:38" x14ac:dyDescent="0.2">
      <c r="A102" s="108"/>
      <c r="B102" s="450" t="s">
        <v>413</v>
      </c>
      <c r="C102" s="99">
        <v>0</v>
      </c>
      <c r="D102" s="99">
        <v>1364.6999278975252</v>
      </c>
      <c r="E102" s="99">
        <v>0</v>
      </c>
      <c r="F102" s="99">
        <v>0</v>
      </c>
      <c r="G102" s="99">
        <v>0</v>
      </c>
      <c r="H102" s="99">
        <v>0</v>
      </c>
      <c r="I102" s="99">
        <v>0</v>
      </c>
      <c r="J102" s="99">
        <v>0</v>
      </c>
      <c r="K102" s="99">
        <v>0</v>
      </c>
      <c r="L102" s="99">
        <v>0</v>
      </c>
      <c r="M102" s="99">
        <v>0</v>
      </c>
      <c r="N102" s="99">
        <v>0</v>
      </c>
      <c r="O102" s="99">
        <v>0</v>
      </c>
      <c r="P102" s="99">
        <v>0</v>
      </c>
      <c r="Q102" s="99">
        <v>0</v>
      </c>
      <c r="R102" s="99">
        <v>0</v>
      </c>
      <c r="S102" s="99">
        <v>0</v>
      </c>
      <c r="T102" s="99">
        <v>0</v>
      </c>
      <c r="U102" s="99">
        <v>0</v>
      </c>
      <c r="V102" s="99">
        <v>0</v>
      </c>
      <c r="W102" s="99">
        <v>0</v>
      </c>
      <c r="X102" s="99">
        <v>0</v>
      </c>
      <c r="Y102" s="99">
        <v>0</v>
      </c>
      <c r="Z102" s="99">
        <v>0</v>
      </c>
      <c r="AA102" s="99">
        <v>0</v>
      </c>
      <c r="AB102" s="99">
        <v>0</v>
      </c>
      <c r="AC102" s="99">
        <v>0</v>
      </c>
      <c r="AD102" s="99">
        <v>0</v>
      </c>
      <c r="AE102" s="99">
        <v>0</v>
      </c>
      <c r="AF102" s="99">
        <v>0</v>
      </c>
      <c r="AG102" s="99">
        <v>0</v>
      </c>
      <c r="AH102" s="99">
        <v>0</v>
      </c>
      <c r="AI102" s="99">
        <v>0</v>
      </c>
      <c r="AJ102" s="99">
        <v>0</v>
      </c>
      <c r="AK102" s="99">
        <v>0</v>
      </c>
      <c r="AL102" s="99">
        <f t="shared" si="40"/>
        <v>1364.6999278975252</v>
      </c>
    </row>
    <row r="103" spans="1:38" x14ac:dyDescent="0.2">
      <c r="A103" s="108"/>
      <c r="B103" s="425" t="s">
        <v>414</v>
      </c>
      <c r="C103" s="99">
        <v>0</v>
      </c>
      <c r="D103" s="99">
        <v>519.47148095919511</v>
      </c>
      <c r="E103" s="99">
        <v>0</v>
      </c>
      <c r="F103" s="99">
        <v>0</v>
      </c>
      <c r="G103" s="99">
        <v>0</v>
      </c>
      <c r="H103" s="99">
        <v>0</v>
      </c>
      <c r="I103" s="99">
        <v>0</v>
      </c>
      <c r="J103" s="99">
        <v>0</v>
      </c>
      <c r="K103" s="99">
        <v>0</v>
      </c>
      <c r="L103" s="99">
        <v>0</v>
      </c>
      <c r="M103" s="99">
        <v>0</v>
      </c>
      <c r="N103" s="99">
        <v>0</v>
      </c>
      <c r="O103" s="99">
        <v>0</v>
      </c>
      <c r="P103" s="99">
        <v>0</v>
      </c>
      <c r="Q103" s="99">
        <v>0</v>
      </c>
      <c r="R103" s="99">
        <v>0</v>
      </c>
      <c r="S103" s="99">
        <v>0</v>
      </c>
      <c r="T103" s="99">
        <v>0</v>
      </c>
      <c r="U103" s="99">
        <v>0</v>
      </c>
      <c r="V103" s="99">
        <v>0</v>
      </c>
      <c r="W103" s="99">
        <v>0</v>
      </c>
      <c r="X103" s="99">
        <v>0</v>
      </c>
      <c r="Y103" s="99">
        <v>0</v>
      </c>
      <c r="Z103" s="99">
        <v>0</v>
      </c>
      <c r="AA103" s="99">
        <v>0</v>
      </c>
      <c r="AB103" s="99">
        <v>0</v>
      </c>
      <c r="AC103" s="99">
        <v>0</v>
      </c>
      <c r="AD103" s="99">
        <v>0</v>
      </c>
      <c r="AE103" s="99">
        <v>0</v>
      </c>
      <c r="AF103" s="99">
        <v>0</v>
      </c>
      <c r="AG103" s="99">
        <v>0</v>
      </c>
      <c r="AH103" s="99">
        <v>0</v>
      </c>
      <c r="AI103" s="99">
        <v>0</v>
      </c>
      <c r="AJ103" s="99">
        <v>0</v>
      </c>
      <c r="AK103" s="99">
        <v>0</v>
      </c>
      <c r="AL103" s="99">
        <f t="shared" si="40"/>
        <v>519.47148095919511</v>
      </c>
    </row>
    <row r="104" spans="1:38" x14ac:dyDescent="0.2">
      <c r="A104" s="108"/>
      <c r="B104" s="450" t="s">
        <v>415</v>
      </c>
      <c r="C104" s="99">
        <v>656.12139918993</v>
      </c>
      <c r="D104" s="99">
        <v>0</v>
      </c>
      <c r="E104" s="99">
        <v>0</v>
      </c>
      <c r="F104" s="99">
        <v>0</v>
      </c>
      <c r="G104" s="99">
        <v>0</v>
      </c>
      <c r="H104" s="99">
        <v>0</v>
      </c>
      <c r="I104" s="99">
        <v>0</v>
      </c>
      <c r="J104" s="99">
        <v>0</v>
      </c>
      <c r="K104" s="99">
        <v>0</v>
      </c>
      <c r="L104" s="99">
        <v>0</v>
      </c>
      <c r="M104" s="99">
        <v>0</v>
      </c>
      <c r="N104" s="99">
        <v>0</v>
      </c>
      <c r="O104" s="99">
        <v>0</v>
      </c>
      <c r="P104" s="99">
        <v>0</v>
      </c>
      <c r="Q104" s="99">
        <v>0</v>
      </c>
      <c r="R104" s="99">
        <v>0</v>
      </c>
      <c r="S104" s="99">
        <v>0</v>
      </c>
      <c r="T104" s="99">
        <v>0</v>
      </c>
      <c r="U104" s="99">
        <v>0</v>
      </c>
      <c r="V104" s="99">
        <v>0</v>
      </c>
      <c r="W104" s="99">
        <v>0</v>
      </c>
      <c r="X104" s="99">
        <v>0</v>
      </c>
      <c r="Y104" s="99">
        <v>0</v>
      </c>
      <c r="Z104" s="99">
        <v>0</v>
      </c>
      <c r="AA104" s="99">
        <v>0</v>
      </c>
      <c r="AB104" s="99">
        <v>0</v>
      </c>
      <c r="AC104" s="99">
        <v>0</v>
      </c>
      <c r="AD104" s="99">
        <v>0</v>
      </c>
      <c r="AE104" s="99">
        <v>0</v>
      </c>
      <c r="AF104" s="99">
        <v>0</v>
      </c>
      <c r="AG104" s="99">
        <v>0</v>
      </c>
      <c r="AH104" s="99">
        <v>0</v>
      </c>
      <c r="AI104" s="99">
        <v>0</v>
      </c>
      <c r="AJ104" s="99">
        <v>0</v>
      </c>
      <c r="AK104" s="99">
        <v>0</v>
      </c>
      <c r="AL104" s="99">
        <f t="shared" si="40"/>
        <v>656.12139918993</v>
      </c>
    </row>
    <row r="105" spans="1:38" x14ac:dyDescent="0.2">
      <c r="A105" s="108"/>
      <c r="B105" s="450" t="s">
        <v>380</v>
      </c>
      <c r="C105" s="99">
        <v>0</v>
      </c>
      <c r="D105" s="99">
        <v>0</v>
      </c>
      <c r="E105" s="99">
        <v>1227.3959879702165</v>
      </c>
      <c r="F105" s="99">
        <v>0</v>
      </c>
      <c r="G105" s="99">
        <v>0</v>
      </c>
      <c r="H105" s="99">
        <v>0</v>
      </c>
      <c r="I105" s="99">
        <v>0</v>
      </c>
      <c r="J105" s="99">
        <v>0</v>
      </c>
      <c r="K105" s="99">
        <v>0</v>
      </c>
      <c r="L105" s="99">
        <v>0</v>
      </c>
      <c r="M105" s="99">
        <v>0</v>
      </c>
      <c r="N105" s="99">
        <v>0</v>
      </c>
      <c r="O105" s="99">
        <v>0</v>
      </c>
      <c r="P105" s="99">
        <v>0</v>
      </c>
      <c r="Q105" s="99">
        <v>0</v>
      </c>
      <c r="R105" s="99">
        <v>0</v>
      </c>
      <c r="S105" s="99">
        <v>0</v>
      </c>
      <c r="T105" s="99">
        <v>0</v>
      </c>
      <c r="U105" s="99">
        <v>0</v>
      </c>
      <c r="V105" s="99">
        <v>0</v>
      </c>
      <c r="W105" s="99">
        <v>0</v>
      </c>
      <c r="X105" s="99">
        <v>0</v>
      </c>
      <c r="Y105" s="99">
        <v>0</v>
      </c>
      <c r="Z105" s="99">
        <v>0</v>
      </c>
      <c r="AA105" s="99">
        <v>0</v>
      </c>
      <c r="AB105" s="99">
        <v>0</v>
      </c>
      <c r="AC105" s="99">
        <v>0</v>
      </c>
      <c r="AD105" s="99">
        <v>0</v>
      </c>
      <c r="AE105" s="99">
        <v>0</v>
      </c>
      <c r="AF105" s="99">
        <v>0</v>
      </c>
      <c r="AG105" s="99">
        <v>0</v>
      </c>
      <c r="AH105" s="99">
        <v>0</v>
      </c>
      <c r="AI105" s="99">
        <v>0</v>
      </c>
      <c r="AJ105" s="99">
        <v>0</v>
      </c>
      <c r="AK105" s="99">
        <v>0</v>
      </c>
      <c r="AL105" s="99">
        <f t="shared" si="40"/>
        <v>1227.3959879702165</v>
      </c>
    </row>
    <row r="106" spans="1:38" x14ac:dyDescent="0.2">
      <c r="A106" s="108"/>
      <c r="B106" s="425" t="s">
        <v>427</v>
      </c>
      <c r="C106" s="99">
        <v>0</v>
      </c>
      <c r="D106" s="99">
        <v>0</v>
      </c>
      <c r="E106" s="99">
        <v>579.57737291982119</v>
      </c>
      <c r="F106" s="99">
        <v>0</v>
      </c>
      <c r="G106" s="99">
        <v>0</v>
      </c>
      <c r="H106" s="99">
        <v>0</v>
      </c>
      <c r="I106" s="99">
        <v>0</v>
      </c>
      <c r="J106" s="99">
        <v>0</v>
      </c>
      <c r="K106" s="99">
        <v>0</v>
      </c>
      <c r="L106" s="99">
        <v>0</v>
      </c>
      <c r="M106" s="99">
        <v>0</v>
      </c>
      <c r="N106" s="99">
        <v>0</v>
      </c>
      <c r="O106" s="99">
        <v>0</v>
      </c>
      <c r="P106" s="99">
        <v>0</v>
      </c>
      <c r="Q106" s="99">
        <v>0</v>
      </c>
      <c r="R106" s="99">
        <v>0</v>
      </c>
      <c r="S106" s="99">
        <v>0</v>
      </c>
      <c r="T106" s="99">
        <v>0</v>
      </c>
      <c r="U106" s="99">
        <v>0</v>
      </c>
      <c r="V106" s="99">
        <v>0</v>
      </c>
      <c r="W106" s="99">
        <v>0</v>
      </c>
      <c r="X106" s="99">
        <v>0</v>
      </c>
      <c r="Y106" s="99">
        <v>0</v>
      </c>
      <c r="Z106" s="99">
        <v>0</v>
      </c>
      <c r="AA106" s="99">
        <v>0</v>
      </c>
      <c r="AB106" s="99">
        <v>0</v>
      </c>
      <c r="AC106" s="99">
        <v>0</v>
      </c>
      <c r="AD106" s="99">
        <v>0</v>
      </c>
      <c r="AE106" s="99">
        <v>0</v>
      </c>
      <c r="AF106" s="99">
        <v>0</v>
      </c>
      <c r="AG106" s="99">
        <v>0</v>
      </c>
      <c r="AH106" s="99">
        <v>0</v>
      </c>
      <c r="AI106" s="99">
        <v>0</v>
      </c>
      <c r="AJ106" s="99">
        <v>0</v>
      </c>
      <c r="AK106" s="99">
        <v>0</v>
      </c>
      <c r="AL106" s="99">
        <f t="shared" si="40"/>
        <v>579.57737291982119</v>
      </c>
    </row>
    <row r="107" spans="1:38" x14ac:dyDescent="0.2">
      <c r="A107" s="108"/>
      <c r="B107" s="450" t="s">
        <v>793</v>
      </c>
      <c r="C107" s="99">
        <v>0</v>
      </c>
      <c r="D107" s="99">
        <v>2612.9419266737582</v>
      </c>
      <c r="E107" s="99">
        <v>0</v>
      </c>
      <c r="F107" s="99">
        <v>0</v>
      </c>
      <c r="G107" s="99">
        <v>0</v>
      </c>
      <c r="H107" s="99">
        <v>0</v>
      </c>
      <c r="I107" s="99">
        <v>0</v>
      </c>
      <c r="J107" s="99">
        <v>0</v>
      </c>
      <c r="K107" s="99">
        <v>0</v>
      </c>
      <c r="L107" s="99">
        <v>0</v>
      </c>
      <c r="M107" s="99">
        <v>0</v>
      </c>
      <c r="N107" s="99">
        <v>0</v>
      </c>
      <c r="O107" s="99">
        <v>0</v>
      </c>
      <c r="P107" s="99">
        <v>0</v>
      </c>
      <c r="Q107" s="99">
        <v>0</v>
      </c>
      <c r="R107" s="99">
        <v>0</v>
      </c>
      <c r="S107" s="99">
        <v>0</v>
      </c>
      <c r="T107" s="99">
        <v>0</v>
      </c>
      <c r="U107" s="99">
        <v>0</v>
      </c>
      <c r="V107" s="99">
        <v>0</v>
      </c>
      <c r="W107" s="99">
        <v>0</v>
      </c>
      <c r="X107" s="99">
        <v>0</v>
      </c>
      <c r="Y107" s="99">
        <v>0</v>
      </c>
      <c r="Z107" s="99">
        <v>0</v>
      </c>
      <c r="AA107" s="99">
        <v>0</v>
      </c>
      <c r="AB107" s="99">
        <v>0</v>
      </c>
      <c r="AC107" s="99">
        <v>0</v>
      </c>
      <c r="AD107" s="99">
        <v>0</v>
      </c>
      <c r="AE107" s="99">
        <v>0</v>
      </c>
      <c r="AF107" s="99">
        <v>0</v>
      </c>
      <c r="AG107" s="99">
        <v>0</v>
      </c>
      <c r="AH107" s="99">
        <v>0</v>
      </c>
      <c r="AI107" s="99">
        <v>0</v>
      </c>
      <c r="AJ107" s="99">
        <v>0</v>
      </c>
      <c r="AK107" s="99">
        <v>0</v>
      </c>
      <c r="AL107" s="99">
        <f t="shared" si="40"/>
        <v>2612.9419266737582</v>
      </c>
    </row>
    <row r="108" spans="1:38" x14ac:dyDescent="0.2">
      <c r="A108" s="108"/>
      <c r="B108" s="425" t="s">
        <v>883</v>
      </c>
      <c r="C108" s="99">
        <v>87.04350952993066</v>
      </c>
      <c r="D108" s="99">
        <v>219.70624453410576</v>
      </c>
      <c r="E108" s="99">
        <v>234.35774295277133</v>
      </c>
      <c r="F108" s="99">
        <v>251.12353015692074</v>
      </c>
      <c r="G108" s="99">
        <v>268.49909811792099</v>
      </c>
      <c r="H108" s="99">
        <v>287.07690452190968</v>
      </c>
      <c r="I108" s="99">
        <v>306.5967977898045</v>
      </c>
      <c r="J108" s="99">
        <v>328.15397027999046</v>
      </c>
      <c r="K108" s="99">
        <v>350.85937589781616</v>
      </c>
      <c r="L108" s="99">
        <v>375.1357984495022</v>
      </c>
      <c r="M108" s="99">
        <v>401.01907699026731</v>
      </c>
      <c r="N108" s="99">
        <v>0</v>
      </c>
      <c r="O108" s="99">
        <v>0</v>
      </c>
      <c r="P108" s="99">
        <v>0</v>
      </c>
      <c r="Q108" s="99">
        <v>0</v>
      </c>
      <c r="R108" s="99">
        <v>0</v>
      </c>
      <c r="S108" s="99">
        <v>0</v>
      </c>
      <c r="T108" s="99">
        <v>0</v>
      </c>
      <c r="U108" s="99">
        <v>0</v>
      </c>
      <c r="V108" s="99">
        <v>0</v>
      </c>
      <c r="W108" s="99">
        <v>0</v>
      </c>
      <c r="X108" s="99">
        <v>0</v>
      </c>
      <c r="Y108" s="99">
        <v>0</v>
      </c>
      <c r="Z108" s="99">
        <v>0</v>
      </c>
      <c r="AA108" s="99">
        <v>0</v>
      </c>
      <c r="AB108" s="99">
        <v>0</v>
      </c>
      <c r="AC108" s="99">
        <v>0</v>
      </c>
      <c r="AD108" s="99">
        <v>0</v>
      </c>
      <c r="AE108" s="99">
        <v>0</v>
      </c>
      <c r="AF108" s="99">
        <v>0</v>
      </c>
      <c r="AG108" s="99">
        <v>0</v>
      </c>
      <c r="AH108" s="99">
        <v>0</v>
      </c>
      <c r="AI108" s="99">
        <v>0</v>
      </c>
      <c r="AJ108" s="99">
        <v>0</v>
      </c>
      <c r="AK108" s="99">
        <v>0</v>
      </c>
      <c r="AL108" s="99">
        <f t="shared" si="40"/>
        <v>3109.5720492209398</v>
      </c>
    </row>
    <row r="109" spans="1:38" x14ac:dyDescent="0.2">
      <c r="A109" s="108"/>
      <c r="B109" s="425" t="s">
        <v>490</v>
      </c>
      <c r="C109" s="99">
        <v>0</v>
      </c>
      <c r="D109" s="99">
        <v>22.028931</v>
      </c>
      <c r="E109" s="99">
        <v>0</v>
      </c>
      <c r="F109" s="99">
        <v>0</v>
      </c>
      <c r="G109" s="99">
        <v>0</v>
      </c>
      <c r="H109" s="99">
        <v>0</v>
      </c>
      <c r="I109" s="99">
        <v>0</v>
      </c>
      <c r="J109" s="99">
        <v>0</v>
      </c>
      <c r="K109" s="99">
        <v>0</v>
      </c>
      <c r="L109" s="99">
        <v>0</v>
      </c>
      <c r="M109" s="99">
        <v>0</v>
      </c>
      <c r="N109" s="99">
        <v>0</v>
      </c>
      <c r="O109" s="99">
        <v>0</v>
      </c>
      <c r="P109" s="99">
        <v>0</v>
      </c>
      <c r="Q109" s="99">
        <v>0</v>
      </c>
      <c r="R109" s="99">
        <v>0</v>
      </c>
      <c r="S109" s="99">
        <v>0</v>
      </c>
      <c r="T109" s="99">
        <v>0</v>
      </c>
      <c r="U109" s="99">
        <v>0</v>
      </c>
      <c r="V109" s="99">
        <v>0</v>
      </c>
      <c r="W109" s="99">
        <v>0</v>
      </c>
      <c r="X109" s="99">
        <v>0</v>
      </c>
      <c r="Y109" s="99">
        <v>0</v>
      </c>
      <c r="Z109" s="99">
        <v>0</v>
      </c>
      <c r="AA109" s="99">
        <v>0</v>
      </c>
      <c r="AB109" s="99">
        <v>0</v>
      </c>
      <c r="AC109" s="99">
        <v>0</v>
      </c>
      <c r="AD109" s="99">
        <v>0</v>
      </c>
      <c r="AE109" s="99">
        <v>0</v>
      </c>
      <c r="AF109" s="99">
        <v>0</v>
      </c>
      <c r="AG109" s="99">
        <v>0</v>
      </c>
      <c r="AH109" s="99">
        <v>0</v>
      </c>
      <c r="AI109" s="99">
        <v>0</v>
      </c>
      <c r="AJ109" s="99">
        <v>0</v>
      </c>
      <c r="AK109" s="99">
        <v>0</v>
      </c>
      <c r="AL109" s="99">
        <f t="shared" ref="AL109:AL113" si="41">SUM(C109:AK109)</f>
        <v>22.028931</v>
      </c>
    </row>
    <row r="110" spans="1:38" x14ac:dyDescent="0.2">
      <c r="A110" s="108"/>
      <c r="B110" s="425" t="s">
        <v>488</v>
      </c>
      <c r="C110" s="99">
        <v>0</v>
      </c>
      <c r="D110" s="99">
        <v>0</v>
      </c>
      <c r="E110" s="99">
        <v>0</v>
      </c>
      <c r="F110" s="99">
        <v>0</v>
      </c>
      <c r="G110" s="99">
        <v>0</v>
      </c>
      <c r="H110" s="99">
        <v>694.68719399999998</v>
      </c>
      <c r="I110" s="99">
        <v>0</v>
      </c>
      <c r="J110" s="99">
        <v>0</v>
      </c>
      <c r="K110" s="99">
        <v>0</v>
      </c>
      <c r="L110" s="99">
        <v>0</v>
      </c>
      <c r="M110" s="99">
        <v>0</v>
      </c>
      <c r="N110" s="99">
        <v>0</v>
      </c>
      <c r="O110" s="99">
        <v>0</v>
      </c>
      <c r="P110" s="99">
        <v>0</v>
      </c>
      <c r="Q110" s="99">
        <v>0</v>
      </c>
      <c r="R110" s="99">
        <v>0</v>
      </c>
      <c r="S110" s="99">
        <v>0</v>
      </c>
      <c r="T110" s="99">
        <v>0</v>
      </c>
      <c r="U110" s="99">
        <v>0</v>
      </c>
      <c r="V110" s="99">
        <v>0</v>
      </c>
      <c r="W110" s="99">
        <v>0</v>
      </c>
      <c r="X110" s="99">
        <v>0</v>
      </c>
      <c r="Y110" s="99">
        <v>0</v>
      </c>
      <c r="Z110" s="99">
        <v>0</v>
      </c>
      <c r="AA110" s="99">
        <v>0</v>
      </c>
      <c r="AB110" s="99">
        <v>0</v>
      </c>
      <c r="AC110" s="99">
        <v>0</v>
      </c>
      <c r="AD110" s="99">
        <v>0</v>
      </c>
      <c r="AE110" s="99">
        <v>0</v>
      </c>
      <c r="AF110" s="99">
        <v>0</v>
      </c>
      <c r="AG110" s="99">
        <v>0</v>
      </c>
      <c r="AH110" s="99">
        <v>0</v>
      </c>
      <c r="AI110" s="99">
        <v>0</v>
      </c>
      <c r="AJ110" s="99">
        <v>0</v>
      </c>
      <c r="AK110" s="99">
        <v>0</v>
      </c>
      <c r="AL110" s="99">
        <f t="shared" si="41"/>
        <v>694.68719399999998</v>
      </c>
    </row>
    <row r="111" spans="1:38" x14ac:dyDescent="0.2">
      <c r="A111" s="108"/>
      <c r="B111" s="425" t="s">
        <v>958</v>
      </c>
      <c r="C111" s="99">
        <v>0</v>
      </c>
      <c r="D111" s="99">
        <v>0</v>
      </c>
      <c r="E111" s="99">
        <v>0</v>
      </c>
      <c r="F111" s="99">
        <v>0</v>
      </c>
      <c r="G111" s="99">
        <v>0</v>
      </c>
      <c r="H111" s="99">
        <v>506.81861801999997</v>
      </c>
      <c r="I111" s="99">
        <v>506.81861801999997</v>
      </c>
      <c r="J111" s="99">
        <v>522.17675796000003</v>
      </c>
      <c r="K111" s="99">
        <v>0</v>
      </c>
      <c r="L111" s="99">
        <v>0</v>
      </c>
      <c r="M111" s="99">
        <v>0</v>
      </c>
      <c r="N111" s="99">
        <v>0</v>
      </c>
      <c r="O111" s="99">
        <v>0</v>
      </c>
      <c r="P111" s="99">
        <v>0</v>
      </c>
      <c r="Q111" s="99">
        <v>0</v>
      </c>
      <c r="R111" s="99">
        <v>0</v>
      </c>
      <c r="S111" s="99">
        <v>0</v>
      </c>
      <c r="T111" s="99">
        <v>0</v>
      </c>
      <c r="U111" s="99">
        <v>0</v>
      </c>
      <c r="V111" s="99">
        <v>0</v>
      </c>
      <c r="W111" s="99">
        <v>0</v>
      </c>
      <c r="X111" s="99">
        <v>0</v>
      </c>
      <c r="Y111" s="99">
        <v>0</v>
      </c>
      <c r="Z111" s="99">
        <v>0</v>
      </c>
      <c r="AA111" s="99">
        <v>0</v>
      </c>
      <c r="AB111" s="99">
        <v>0</v>
      </c>
      <c r="AC111" s="99">
        <v>0</v>
      </c>
      <c r="AD111" s="99">
        <v>0</v>
      </c>
      <c r="AE111" s="99">
        <v>0</v>
      </c>
      <c r="AF111" s="99">
        <v>0</v>
      </c>
      <c r="AG111" s="99">
        <v>0</v>
      </c>
      <c r="AH111" s="99">
        <v>0</v>
      </c>
      <c r="AI111" s="99">
        <v>0</v>
      </c>
      <c r="AJ111" s="99">
        <v>0</v>
      </c>
      <c r="AK111" s="99">
        <v>0</v>
      </c>
      <c r="AL111" s="99">
        <f t="shared" si="41"/>
        <v>1535.8139940000001</v>
      </c>
    </row>
    <row r="112" spans="1:38" x14ac:dyDescent="0.2">
      <c r="A112" s="108"/>
      <c r="B112" s="425" t="s">
        <v>960</v>
      </c>
      <c r="C112" s="99">
        <v>0</v>
      </c>
      <c r="D112" s="99">
        <v>1958.1159</v>
      </c>
      <c r="E112" s="99">
        <v>2060.8177019999998</v>
      </c>
      <c r="F112" s="99">
        <v>0</v>
      </c>
      <c r="G112" s="99">
        <v>0</v>
      </c>
      <c r="H112" s="99">
        <v>0</v>
      </c>
      <c r="I112" s="99">
        <v>0</v>
      </c>
      <c r="J112" s="99">
        <v>0</v>
      </c>
      <c r="K112" s="99">
        <v>0</v>
      </c>
      <c r="L112" s="99">
        <v>0</v>
      </c>
      <c r="M112" s="99">
        <v>0</v>
      </c>
      <c r="N112" s="99">
        <v>0</v>
      </c>
      <c r="O112" s="99">
        <v>0</v>
      </c>
      <c r="P112" s="99">
        <v>0</v>
      </c>
      <c r="Q112" s="99">
        <v>0</v>
      </c>
      <c r="R112" s="99">
        <v>0</v>
      </c>
      <c r="S112" s="99">
        <v>0</v>
      </c>
      <c r="T112" s="99">
        <v>0</v>
      </c>
      <c r="U112" s="99">
        <v>0</v>
      </c>
      <c r="V112" s="99">
        <v>0</v>
      </c>
      <c r="W112" s="99">
        <v>0</v>
      </c>
      <c r="X112" s="99">
        <v>0</v>
      </c>
      <c r="Y112" s="99">
        <v>0</v>
      </c>
      <c r="Z112" s="99">
        <v>0</v>
      </c>
      <c r="AA112" s="99">
        <v>0</v>
      </c>
      <c r="AB112" s="99">
        <v>0</v>
      </c>
      <c r="AC112" s="99">
        <v>0</v>
      </c>
      <c r="AD112" s="99">
        <v>0</v>
      </c>
      <c r="AE112" s="99">
        <v>0</v>
      </c>
      <c r="AF112" s="99">
        <v>0</v>
      </c>
      <c r="AG112" s="99">
        <v>0</v>
      </c>
      <c r="AH112" s="99">
        <v>0</v>
      </c>
      <c r="AI112" s="99">
        <v>0</v>
      </c>
      <c r="AJ112" s="99">
        <v>0</v>
      </c>
      <c r="AK112" s="99">
        <v>0</v>
      </c>
      <c r="AL112" s="99">
        <f t="shared" ref="AL112" si="42">SUM(C112:AK112)</f>
        <v>4018.9336020000001</v>
      </c>
    </row>
    <row r="113" spans="1:38" x14ac:dyDescent="0.2">
      <c r="A113" s="108"/>
      <c r="B113" s="425" t="s">
        <v>650</v>
      </c>
      <c r="C113" s="99">
        <v>0</v>
      </c>
      <c r="D113" s="99">
        <v>0</v>
      </c>
      <c r="E113" s="99">
        <v>0</v>
      </c>
      <c r="F113" s="99">
        <v>0</v>
      </c>
      <c r="G113" s="99">
        <v>0</v>
      </c>
      <c r="H113" s="99">
        <v>0</v>
      </c>
      <c r="I113" s="99">
        <v>0</v>
      </c>
      <c r="J113" s="99">
        <v>0</v>
      </c>
      <c r="K113" s="99">
        <v>0</v>
      </c>
      <c r="L113" s="99">
        <v>0</v>
      </c>
      <c r="M113" s="99">
        <v>0</v>
      </c>
      <c r="N113" s="99">
        <v>0</v>
      </c>
      <c r="O113" s="99">
        <v>0</v>
      </c>
      <c r="P113" s="99">
        <v>0</v>
      </c>
      <c r="Q113" s="99">
        <v>0</v>
      </c>
      <c r="R113" s="99">
        <v>0</v>
      </c>
      <c r="S113" s="99">
        <v>0</v>
      </c>
      <c r="T113" s="99">
        <v>897.85789995000005</v>
      </c>
      <c r="U113" s="99">
        <v>897.85789995000005</v>
      </c>
      <c r="V113" s="99">
        <v>925.06571510000003</v>
      </c>
      <c r="W113" s="99">
        <v>0</v>
      </c>
      <c r="X113" s="99">
        <v>0</v>
      </c>
      <c r="Y113" s="99">
        <v>0</v>
      </c>
      <c r="Z113" s="99">
        <v>0</v>
      </c>
      <c r="AA113" s="99">
        <v>0</v>
      </c>
      <c r="AB113" s="99">
        <v>0</v>
      </c>
      <c r="AC113" s="99">
        <v>0</v>
      </c>
      <c r="AD113" s="99">
        <v>0</v>
      </c>
      <c r="AE113" s="99">
        <v>0</v>
      </c>
      <c r="AF113" s="99">
        <v>0</v>
      </c>
      <c r="AG113" s="99">
        <v>0</v>
      </c>
      <c r="AH113" s="99">
        <v>0</v>
      </c>
      <c r="AI113" s="99">
        <v>0</v>
      </c>
      <c r="AJ113" s="99">
        <v>0</v>
      </c>
      <c r="AK113" s="99">
        <v>0</v>
      </c>
      <c r="AL113" s="99">
        <f t="shared" si="41"/>
        <v>2720.7815150000001</v>
      </c>
    </row>
    <row r="114" spans="1:38" x14ac:dyDescent="0.2">
      <c r="A114" s="108"/>
      <c r="B114" s="425" t="s">
        <v>564</v>
      </c>
      <c r="C114" s="426">
        <v>0</v>
      </c>
      <c r="D114" s="426">
        <v>0</v>
      </c>
      <c r="E114" s="426">
        <v>0</v>
      </c>
      <c r="F114" s="426">
        <v>0</v>
      </c>
      <c r="G114" s="426">
        <v>4497.7534109999997</v>
      </c>
      <c r="H114" s="426">
        <v>0</v>
      </c>
      <c r="I114" s="426">
        <v>0</v>
      </c>
      <c r="J114" s="426">
        <v>0</v>
      </c>
      <c r="K114" s="99">
        <v>0</v>
      </c>
      <c r="L114" s="426">
        <v>0</v>
      </c>
      <c r="M114" s="426">
        <v>0</v>
      </c>
      <c r="N114" s="426">
        <v>0</v>
      </c>
      <c r="O114" s="426">
        <v>0</v>
      </c>
      <c r="P114" s="426">
        <v>0</v>
      </c>
      <c r="Q114" s="426">
        <v>0</v>
      </c>
      <c r="R114" s="426">
        <v>0</v>
      </c>
      <c r="S114" s="426">
        <v>0</v>
      </c>
      <c r="T114" s="426">
        <v>0</v>
      </c>
      <c r="U114" s="426">
        <v>0</v>
      </c>
      <c r="V114" s="426">
        <v>0</v>
      </c>
      <c r="W114" s="426">
        <v>0</v>
      </c>
      <c r="X114" s="426">
        <v>0</v>
      </c>
      <c r="Y114" s="426">
        <v>0</v>
      </c>
      <c r="Z114" s="426">
        <v>0</v>
      </c>
      <c r="AA114" s="426">
        <v>0</v>
      </c>
      <c r="AB114" s="426">
        <v>0</v>
      </c>
      <c r="AC114" s="426">
        <v>0</v>
      </c>
      <c r="AD114" s="426">
        <v>0</v>
      </c>
      <c r="AE114" s="426">
        <v>0</v>
      </c>
      <c r="AF114" s="426">
        <v>0</v>
      </c>
      <c r="AG114" s="426">
        <v>0</v>
      </c>
      <c r="AH114" s="426">
        <v>0</v>
      </c>
      <c r="AI114" s="426">
        <v>0</v>
      </c>
      <c r="AJ114" s="426">
        <v>0</v>
      </c>
      <c r="AK114" s="426">
        <v>0</v>
      </c>
      <c r="AL114" s="99">
        <f t="shared" ref="AL114:AL136" si="43">SUM(C114:AK114)</f>
        <v>4497.7534109999997</v>
      </c>
    </row>
    <row r="115" spans="1:38" x14ac:dyDescent="0.2">
      <c r="A115" s="108"/>
      <c r="B115" s="425" t="s">
        <v>565</v>
      </c>
      <c r="C115" s="426">
        <v>0</v>
      </c>
      <c r="D115" s="426">
        <v>0</v>
      </c>
      <c r="E115" s="426">
        <v>0</v>
      </c>
      <c r="F115" s="426">
        <v>0</v>
      </c>
      <c r="G115" s="426">
        <v>0</v>
      </c>
      <c r="H115" s="426">
        <v>0</v>
      </c>
      <c r="I115" s="426">
        <v>0</v>
      </c>
      <c r="J115" s="426">
        <v>4510.4625749999996</v>
      </c>
      <c r="K115" s="99">
        <v>0</v>
      </c>
      <c r="L115" s="426">
        <v>0</v>
      </c>
      <c r="M115" s="426">
        <v>0</v>
      </c>
      <c r="N115" s="426">
        <v>0</v>
      </c>
      <c r="O115" s="426">
        <v>0</v>
      </c>
      <c r="P115" s="426">
        <v>0</v>
      </c>
      <c r="Q115" s="426">
        <v>0</v>
      </c>
      <c r="R115" s="426">
        <v>0</v>
      </c>
      <c r="S115" s="426">
        <v>0</v>
      </c>
      <c r="T115" s="426">
        <v>0</v>
      </c>
      <c r="U115" s="426">
        <v>0</v>
      </c>
      <c r="V115" s="426">
        <v>0</v>
      </c>
      <c r="W115" s="426">
        <v>0</v>
      </c>
      <c r="X115" s="426">
        <v>0</v>
      </c>
      <c r="Y115" s="426">
        <v>0</v>
      </c>
      <c r="Z115" s="426">
        <v>0</v>
      </c>
      <c r="AA115" s="426">
        <v>0</v>
      </c>
      <c r="AB115" s="426">
        <v>0</v>
      </c>
      <c r="AC115" s="426">
        <v>0</v>
      </c>
      <c r="AD115" s="426">
        <v>0</v>
      </c>
      <c r="AE115" s="426">
        <v>0</v>
      </c>
      <c r="AF115" s="426">
        <v>0</v>
      </c>
      <c r="AG115" s="426">
        <v>0</v>
      </c>
      <c r="AH115" s="426">
        <v>0</v>
      </c>
      <c r="AI115" s="426">
        <v>0</v>
      </c>
      <c r="AJ115" s="426">
        <v>0</v>
      </c>
      <c r="AK115" s="426">
        <v>0</v>
      </c>
      <c r="AL115" s="99">
        <f t="shared" si="43"/>
        <v>4510.4625749999996</v>
      </c>
    </row>
    <row r="116" spans="1:38" x14ac:dyDescent="0.2">
      <c r="A116" s="108"/>
      <c r="B116" s="425" t="s">
        <v>566</v>
      </c>
      <c r="C116" s="426">
        <v>0</v>
      </c>
      <c r="D116" s="426">
        <v>0</v>
      </c>
      <c r="E116" s="426">
        <v>0</v>
      </c>
      <c r="F116" s="426">
        <v>0</v>
      </c>
      <c r="G116" s="426">
        <v>0</v>
      </c>
      <c r="H116" s="426">
        <v>0</v>
      </c>
      <c r="I116" s="426">
        <v>0</v>
      </c>
      <c r="J116" s="426">
        <v>0</v>
      </c>
      <c r="K116" s="99">
        <v>0</v>
      </c>
      <c r="L116" s="426">
        <v>4690.4995630000003</v>
      </c>
      <c r="M116" s="426">
        <v>0</v>
      </c>
      <c r="N116" s="426">
        <v>0</v>
      </c>
      <c r="O116" s="426">
        <v>0</v>
      </c>
      <c r="P116" s="426">
        <v>0</v>
      </c>
      <c r="Q116" s="426">
        <v>0</v>
      </c>
      <c r="R116" s="426">
        <v>0</v>
      </c>
      <c r="S116" s="426">
        <v>0</v>
      </c>
      <c r="T116" s="426">
        <v>0</v>
      </c>
      <c r="U116" s="426">
        <v>0</v>
      </c>
      <c r="V116" s="426">
        <v>0</v>
      </c>
      <c r="W116" s="426">
        <v>0</v>
      </c>
      <c r="X116" s="426">
        <v>0</v>
      </c>
      <c r="Y116" s="426">
        <v>0</v>
      </c>
      <c r="Z116" s="426">
        <v>0</v>
      </c>
      <c r="AA116" s="426">
        <v>0</v>
      </c>
      <c r="AB116" s="426">
        <v>0</v>
      </c>
      <c r="AC116" s="426">
        <v>0</v>
      </c>
      <c r="AD116" s="426">
        <v>0</v>
      </c>
      <c r="AE116" s="426">
        <v>0</v>
      </c>
      <c r="AF116" s="426">
        <v>0</v>
      </c>
      <c r="AG116" s="426">
        <v>0</v>
      </c>
      <c r="AH116" s="426">
        <v>0</v>
      </c>
      <c r="AI116" s="426">
        <v>0</v>
      </c>
      <c r="AJ116" s="426">
        <v>0</v>
      </c>
      <c r="AK116" s="426">
        <v>0</v>
      </c>
      <c r="AL116" s="99">
        <f t="shared" si="43"/>
        <v>4690.4995630000003</v>
      </c>
    </row>
    <row r="117" spans="1:38" x14ac:dyDescent="0.2">
      <c r="A117" s="108"/>
      <c r="B117" s="425" t="s">
        <v>416</v>
      </c>
      <c r="C117" s="426">
        <v>0</v>
      </c>
      <c r="D117" s="426">
        <v>0</v>
      </c>
      <c r="E117" s="426">
        <v>2947.5606670000002</v>
      </c>
      <c r="F117" s="426">
        <v>0</v>
      </c>
      <c r="G117" s="426">
        <v>0</v>
      </c>
      <c r="H117" s="426">
        <v>0</v>
      </c>
      <c r="I117" s="426">
        <v>0</v>
      </c>
      <c r="J117" s="426">
        <v>0</v>
      </c>
      <c r="K117" s="99">
        <v>0</v>
      </c>
      <c r="L117" s="426">
        <v>0</v>
      </c>
      <c r="M117" s="426">
        <v>0</v>
      </c>
      <c r="N117" s="426">
        <v>0</v>
      </c>
      <c r="O117" s="426">
        <v>0</v>
      </c>
      <c r="P117" s="426">
        <v>0</v>
      </c>
      <c r="Q117" s="426">
        <v>0</v>
      </c>
      <c r="R117" s="426">
        <v>0</v>
      </c>
      <c r="S117" s="426">
        <v>0</v>
      </c>
      <c r="T117" s="426">
        <v>0</v>
      </c>
      <c r="U117" s="426">
        <v>0</v>
      </c>
      <c r="V117" s="426">
        <v>0</v>
      </c>
      <c r="W117" s="426">
        <v>0</v>
      </c>
      <c r="X117" s="426">
        <v>0</v>
      </c>
      <c r="Y117" s="426">
        <v>0</v>
      </c>
      <c r="Z117" s="426">
        <v>0</v>
      </c>
      <c r="AA117" s="426">
        <v>0</v>
      </c>
      <c r="AB117" s="426">
        <v>0</v>
      </c>
      <c r="AC117" s="426">
        <v>0</v>
      </c>
      <c r="AD117" s="426">
        <v>0</v>
      </c>
      <c r="AE117" s="426">
        <v>0</v>
      </c>
      <c r="AF117" s="426">
        <v>0</v>
      </c>
      <c r="AG117" s="426">
        <v>0</v>
      </c>
      <c r="AH117" s="426">
        <v>0</v>
      </c>
      <c r="AI117" s="426">
        <v>0</v>
      </c>
      <c r="AJ117" s="426">
        <v>0</v>
      </c>
      <c r="AK117" s="426">
        <v>0</v>
      </c>
      <c r="AL117" s="99">
        <f t="shared" si="43"/>
        <v>2947.5606670000002</v>
      </c>
    </row>
    <row r="118" spans="1:38" x14ac:dyDescent="0.2">
      <c r="A118" s="108"/>
      <c r="B118" s="450" t="s">
        <v>955</v>
      </c>
      <c r="C118" s="426">
        <v>0</v>
      </c>
      <c r="D118" s="426">
        <v>1286.3809348899999</v>
      </c>
      <c r="E118" s="426">
        <v>1286.3809348899999</v>
      </c>
      <c r="F118" s="426">
        <v>1286.3809348900002</v>
      </c>
      <c r="G118" s="426">
        <v>1286.3809348900002</v>
      </c>
      <c r="H118" s="426">
        <v>1286.3809348900002</v>
      </c>
      <c r="I118" s="426">
        <v>1289.4694845500001</v>
      </c>
      <c r="J118" s="426">
        <v>0</v>
      </c>
      <c r="K118" s="99">
        <v>0</v>
      </c>
      <c r="L118" s="426">
        <v>0</v>
      </c>
      <c r="M118" s="426">
        <v>0</v>
      </c>
      <c r="N118" s="426">
        <v>0</v>
      </c>
      <c r="O118" s="426">
        <v>0</v>
      </c>
      <c r="P118" s="426">
        <v>0</v>
      </c>
      <c r="Q118" s="426">
        <v>0</v>
      </c>
      <c r="R118" s="426">
        <v>0</v>
      </c>
      <c r="S118" s="426">
        <v>0</v>
      </c>
      <c r="T118" s="426">
        <v>0</v>
      </c>
      <c r="U118" s="426">
        <v>0</v>
      </c>
      <c r="V118" s="426">
        <v>0</v>
      </c>
      <c r="W118" s="426">
        <v>0</v>
      </c>
      <c r="X118" s="426">
        <v>0</v>
      </c>
      <c r="Y118" s="426">
        <v>0</v>
      </c>
      <c r="Z118" s="426">
        <v>0</v>
      </c>
      <c r="AA118" s="426">
        <v>0</v>
      </c>
      <c r="AB118" s="426">
        <v>0</v>
      </c>
      <c r="AC118" s="426">
        <v>0</v>
      </c>
      <c r="AD118" s="426">
        <v>0</v>
      </c>
      <c r="AE118" s="426">
        <v>0</v>
      </c>
      <c r="AF118" s="426">
        <v>0</v>
      </c>
      <c r="AG118" s="426">
        <v>0</v>
      </c>
      <c r="AH118" s="426">
        <v>0</v>
      </c>
      <c r="AI118" s="426">
        <v>0</v>
      </c>
      <c r="AJ118" s="426">
        <v>0</v>
      </c>
      <c r="AK118" s="426">
        <v>0</v>
      </c>
      <c r="AL118" s="99">
        <f t="shared" si="43"/>
        <v>7721.3741590000009</v>
      </c>
    </row>
    <row r="119" spans="1:38" x14ac:dyDescent="0.2">
      <c r="A119" s="108"/>
      <c r="B119" s="450" t="s">
        <v>961</v>
      </c>
      <c r="C119" s="426">
        <v>7252.8083269999997</v>
      </c>
      <c r="D119" s="426">
        <v>4720.574795999999</v>
      </c>
      <c r="E119" s="426">
        <v>0</v>
      </c>
      <c r="F119" s="426">
        <v>0</v>
      </c>
      <c r="G119" s="426">
        <v>0</v>
      </c>
      <c r="H119" s="426">
        <v>0</v>
      </c>
      <c r="I119" s="426">
        <v>0</v>
      </c>
      <c r="J119" s="426">
        <v>0</v>
      </c>
      <c r="K119" s="99">
        <v>0</v>
      </c>
      <c r="L119" s="426">
        <v>0</v>
      </c>
      <c r="M119" s="426">
        <v>0</v>
      </c>
      <c r="N119" s="426">
        <v>0</v>
      </c>
      <c r="O119" s="426">
        <v>0</v>
      </c>
      <c r="P119" s="426">
        <v>0</v>
      </c>
      <c r="Q119" s="426">
        <v>0</v>
      </c>
      <c r="R119" s="426">
        <v>0</v>
      </c>
      <c r="S119" s="426">
        <v>0</v>
      </c>
      <c r="T119" s="426">
        <v>0</v>
      </c>
      <c r="U119" s="426">
        <v>0</v>
      </c>
      <c r="V119" s="426">
        <v>0</v>
      </c>
      <c r="W119" s="426">
        <v>0</v>
      </c>
      <c r="X119" s="426">
        <v>0</v>
      </c>
      <c r="Y119" s="426">
        <v>0</v>
      </c>
      <c r="Z119" s="426">
        <v>0</v>
      </c>
      <c r="AA119" s="426">
        <v>0</v>
      </c>
      <c r="AB119" s="426">
        <v>0</v>
      </c>
      <c r="AC119" s="426">
        <v>0</v>
      </c>
      <c r="AD119" s="426">
        <v>0</v>
      </c>
      <c r="AE119" s="426">
        <v>0</v>
      </c>
      <c r="AF119" s="426">
        <v>0</v>
      </c>
      <c r="AG119" s="426">
        <v>0</v>
      </c>
      <c r="AH119" s="426">
        <v>0</v>
      </c>
      <c r="AI119" s="426">
        <v>0</v>
      </c>
      <c r="AJ119" s="426">
        <v>0</v>
      </c>
      <c r="AK119" s="426">
        <v>0</v>
      </c>
      <c r="AL119" s="99">
        <f t="shared" ref="AL119" si="44">SUM(C119:AK119)</f>
        <v>11973.383123</v>
      </c>
    </row>
    <row r="120" spans="1:38" x14ac:dyDescent="0.2">
      <c r="A120" s="108"/>
      <c r="B120" s="425" t="s">
        <v>567</v>
      </c>
      <c r="C120" s="426">
        <v>3374.35968</v>
      </c>
      <c r="D120" s="426">
        <v>0</v>
      </c>
      <c r="E120" s="426">
        <v>0</v>
      </c>
      <c r="F120" s="426">
        <v>0</v>
      </c>
      <c r="G120" s="426">
        <v>0</v>
      </c>
      <c r="H120" s="426">
        <v>0</v>
      </c>
      <c r="I120" s="426">
        <v>0</v>
      </c>
      <c r="J120" s="426">
        <v>0</v>
      </c>
      <c r="K120" s="99">
        <v>0</v>
      </c>
      <c r="L120" s="426">
        <v>0</v>
      </c>
      <c r="M120" s="426">
        <v>0</v>
      </c>
      <c r="N120" s="426">
        <v>0</v>
      </c>
      <c r="O120" s="426">
        <v>0</v>
      </c>
      <c r="P120" s="426">
        <v>0</v>
      </c>
      <c r="Q120" s="426">
        <v>0</v>
      </c>
      <c r="R120" s="426">
        <v>0</v>
      </c>
      <c r="S120" s="426">
        <v>0</v>
      </c>
      <c r="T120" s="426">
        <v>0</v>
      </c>
      <c r="U120" s="426">
        <v>0</v>
      </c>
      <c r="V120" s="426">
        <v>0</v>
      </c>
      <c r="W120" s="426">
        <v>0</v>
      </c>
      <c r="X120" s="426">
        <v>0</v>
      </c>
      <c r="Y120" s="426">
        <v>0</v>
      </c>
      <c r="Z120" s="426">
        <v>0</v>
      </c>
      <c r="AA120" s="426">
        <v>0</v>
      </c>
      <c r="AB120" s="426">
        <v>0</v>
      </c>
      <c r="AC120" s="426">
        <v>0</v>
      </c>
      <c r="AD120" s="426">
        <v>0</v>
      </c>
      <c r="AE120" s="426">
        <v>0</v>
      </c>
      <c r="AF120" s="426">
        <v>0</v>
      </c>
      <c r="AG120" s="426">
        <v>0</v>
      </c>
      <c r="AH120" s="426">
        <v>0</v>
      </c>
      <c r="AI120" s="426">
        <v>0</v>
      </c>
      <c r="AJ120" s="426">
        <v>0</v>
      </c>
      <c r="AK120" s="426">
        <v>0</v>
      </c>
      <c r="AL120" s="99">
        <f t="shared" si="43"/>
        <v>3374.35968</v>
      </c>
    </row>
    <row r="121" spans="1:38" x14ac:dyDescent="0.2">
      <c r="A121" s="108"/>
      <c r="B121" s="450" t="s">
        <v>568</v>
      </c>
      <c r="C121" s="426">
        <v>0</v>
      </c>
      <c r="D121" s="426">
        <v>1899.9926029999999</v>
      </c>
      <c r="E121" s="426">
        <v>0</v>
      </c>
      <c r="F121" s="426">
        <v>0</v>
      </c>
      <c r="G121" s="426">
        <v>0</v>
      </c>
      <c r="H121" s="426">
        <v>0</v>
      </c>
      <c r="I121" s="426">
        <v>0</v>
      </c>
      <c r="J121" s="426">
        <v>0</v>
      </c>
      <c r="K121" s="99">
        <v>0</v>
      </c>
      <c r="L121" s="426">
        <v>0</v>
      </c>
      <c r="M121" s="426">
        <v>0</v>
      </c>
      <c r="N121" s="426">
        <v>0</v>
      </c>
      <c r="O121" s="426">
        <v>0</v>
      </c>
      <c r="P121" s="426">
        <v>0</v>
      </c>
      <c r="Q121" s="426">
        <v>0</v>
      </c>
      <c r="R121" s="426">
        <v>0</v>
      </c>
      <c r="S121" s="426">
        <v>0</v>
      </c>
      <c r="T121" s="426">
        <v>0</v>
      </c>
      <c r="U121" s="426">
        <v>0</v>
      </c>
      <c r="V121" s="426">
        <v>0</v>
      </c>
      <c r="W121" s="426">
        <v>0</v>
      </c>
      <c r="X121" s="426">
        <v>0</v>
      </c>
      <c r="Y121" s="426">
        <v>0</v>
      </c>
      <c r="Z121" s="426">
        <v>0</v>
      </c>
      <c r="AA121" s="426">
        <v>0</v>
      </c>
      <c r="AB121" s="426">
        <v>0</v>
      </c>
      <c r="AC121" s="426">
        <v>0</v>
      </c>
      <c r="AD121" s="426">
        <v>0</v>
      </c>
      <c r="AE121" s="426">
        <v>0</v>
      </c>
      <c r="AF121" s="426">
        <v>0</v>
      </c>
      <c r="AG121" s="426">
        <v>0</v>
      </c>
      <c r="AH121" s="426">
        <v>0</v>
      </c>
      <c r="AI121" s="426">
        <v>0</v>
      </c>
      <c r="AJ121" s="426">
        <v>0</v>
      </c>
      <c r="AK121" s="426">
        <v>0</v>
      </c>
      <c r="AL121" s="99">
        <f t="shared" si="43"/>
        <v>1899.9926029999999</v>
      </c>
    </row>
    <row r="122" spans="1:38" x14ac:dyDescent="0.2">
      <c r="A122" s="108"/>
      <c r="B122" s="425" t="s">
        <v>909</v>
      </c>
      <c r="C122" s="426">
        <v>0</v>
      </c>
      <c r="D122" s="426">
        <v>2000</v>
      </c>
      <c r="E122" s="426">
        <v>0</v>
      </c>
      <c r="F122" s="426">
        <v>0</v>
      </c>
      <c r="G122" s="426">
        <v>0</v>
      </c>
      <c r="H122" s="426">
        <v>0</v>
      </c>
      <c r="I122" s="426">
        <v>0</v>
      </c>
      <c r="J122" s="426">
        <v>0</v>
      </c>
      <c r="K122" s="99">
        <v>0</v>
      </c>
      <c r="L122" s="426">
        <v>0</v>
      </c>
      <c r="M122" s="426">
        <v>0</v>
      </c>
      <c r="N122" s="426">
        <v>0</v>
      </c>
      <c r="O122" s="426">
        <v>0</v>
      </c>
      <c r="P122" s="426">
        <v>0</v>
      </c>
      <c r="Q122" s="426">
        <v>0</v>
      </c>
      <c r="R122" s="426">
        <v>0</v>
      </c>
      <c r="S122" s="426">
        <v>0</v>
      </c>
      <c r="T122" s="426">
        <v>0</v>
      </c>
      <c r="U122" s="426">
        <v>0</v>
      </c>
      <c r="V122" s="426">
        <v>0</v>
      </c>
      <c r="W122" s="426">
        <v>0</v>
      </c>
      <c r="X122" s="426">
        <v>0</v>
      </c>
      <c r="Y122" s="426">
        <v>0</v>
      </c>
      <c r="Z122" s="426">
        <v>0</v>
      </c>
      <c r="AA122" s="426">
        <v>0</v>
      </c>
      <c r="AB122" s="426">
        <v>0</v>
      </c>
      <c r="AC122" s="426">
        <v>0</v>
      </c>
      <c r="AD122" s="426">
        <v>0</v>
      </c>
      <c r="AE122" s="426">
        <v>0</v>
      </c>
      <c r="AF122" s="426">
        <v>0</v>
      </c>
      <c r="AG122" s="426">
        <v>0</v>
      </c>
      <c r="AH122" s="426">
        <v>0</v>
      </c>
      <c r="AI122" s="426">
        <v>0</v>
      </c>
      <c r="AJ122" s="426">
        <v>0</v>
      </c>
      <c r="AK122" s="426">
        <v>0</v>
      </c>
      <c r="AL122" s="99">
        <f t="shared" si="43"/>
        <v>2000</v>
      </c>
    </row>
    <row r="123" spans="1:38" x14ac:dyDescent="0.2">
      <c r="A123" s="108"/>
      <c r="B123" s="450" t="s">
        <v>592</v>
      </c>
      <c r="C123" s="99">
        <v>0</v>
      </c>
      <c r="D123" s="99">
        <v>0</v>
      </c>
      <c r="E123" s="99">
        <v>2910.4122070528319</v>
      </c>
      <c r="F123" s="99">
        <v>0</v>
      </c>
      <c r="G123" s="99">
        <v>0</v>
      </c>
      <c r="H123" s="99">
        <v>0</v>
      </c>
      <c r="I123" s="99">
        <v>0</v>
      </c>
      <c r="J123" s="99">
        <v>0</v>
      </c>
      <c r="K123" s="99">
        <v>0</v>
      </c>
      <c r="L123" s="99">
        <v>0</v>
      </c>
      <c r="M123" s="99">
        <v>0</v>
      </c>
      <c r="N123" s="99">
        <v>0</v>
      </c>
      <c r="O123" s="99">
        <v>0</v>
      </c>
      <c r="P123" s="99">
        <v>0</v>
      </c>
      <c r="Q123" s="99">
        <v>0</v>
      </c>
      <c r="R123" s="99">
        <v>0</v>
      </c>
      <c r="S123" s="99">
        <v>0</v>
      </c>
      <c r="T123" s="99">
        <v>0</v>
      </c>
      <c r="U123" s="99">
        <v>0</v>
      </c>
      <c r="V123" s="99">
        <v>0</v>
      </c>
      <c r="W123" s="99">
        <v>0</v>
      </c>
      <c r="X123" s="99">
        <v>0</v>
      </c>
      <c r="Y123" s="99">
        <v>0</v>
      </c>
      <c r="Z123" s="99">
        <v>0</v>
      </c>
      <c r="AA123" s="99">
        <v>0</v>
      </c>
      <c r="AB123" s="99">
        <v>0</v>
      </c>
      <c r="AC123" s="99">
        <v>0</v>
      </c>
      <c r="AD123" s="99">
        <v>0</v>
      </c>
      <c r="AE123" s="99">
        <v>0</v>
      </c>
      <c r="AF123" s="99">
        <v>0</v>
      </c>
      <c r="AG123" s="99">
        <v>0</v>
      </c>
      <c r="AH123" s="99">
        <v>0</v>
      </c>
      <c r="AI123" s="99">
        <v>0</v>
      </c>
      <c r="AJ123" s="99">
        <v>0</v>
      </c>
      <c r="AK123" s="99">
        <v>0</v>
      </c>
      <c r="AL123" s="99">
        <f t="shared" si="43"/>
        <v>2910.4122070528319</v>
      </c>
    </row>
    <row r="124" spans="1:38" x14ac:dyDescent="0.2">
      <c r="A124" s="108"/>
      <c r="B124" s="450" t="s">
        <v>494</v>
      </c>
      <c r="C124" s="426">
        <v>0</v>
      </c>
      <c r="D124" s="426">
        <v>0</v>
      </c>
      <c r="E124" s="426">
        <v>0</v>
      </c>
      <c r="F124" s="426">
        <v>1424.9106570676208</v>
      </c>
      <c r="G124" s="426">
        <v>0</v>
      </c>
      <c r="H124" s="426">
        <v>0</v>
      </c>
      <c r="I124" s="426">
        <v>0</v>
      </c>
      <c r="J124" s="426">
        <v>0</v>
      </c>
      <c r="K124" s="99">
        <v>0</v>
      </c>
      <c r="L124" s="426">
        <v>0</v>
      </c>
      <c r="M124" s="426">
        <v>0</v>
      </c>
      <c r="N124" s="426">
        <v>0</v>
      </c>
      <c r="O124" s="426">
        <v>0</v>
      </c>
      <c r="P124" s="426">
        <v>0</v>
      </c>
      <c r="Q124" s="426">
        <v>0</v>
      </c>
      <c r="R124" s="426">
        <v>0</v>
      </c>
      <c r="S124" s="426">
        <v>0</v>
      </c>
      <c r="T124" s="426">
        <v>0</v>
      </c>
      <c r="U124" s="426">
        <v>0</v>
      </c>
      <c r="V124" s="426">
        <v>0</v>
      </c>
      <c r="W124" s="426">
        <v>0</v>
      </c>
      <c r="X124" s="426">
        <v>0</v>
      </c>
      <c r="Y124" s="426">
        <v>0</v>
      </c>
      <c r="Z124" s="426">
        <v>0</v>
      </c>
      <c r="AA124" s="426">
        <v>0</v>
      </c>
      <c r="AB124" s="426">
        <v>0</v>
      </c>
      <c r="AC124" s="426">
        <v>0</v>
      </c>
      <c r="AD124" s="426">
        <v>0</v>
      </c>
      <c r="AE124" s="426">
        <v>0</v>
      </c>
      <c r="AF124" s="426">
        <v>0</v>
      </c>
      <c r="AG124" s="426">
        <v>0</v>
      </c>
      <c r="AH124" s="426">
        <v>0</v>
      </c>
      <c r="AI124" s="426">
        <v>0</v>
      </c>
      <c r="AJ124" s="426">
        <v>0</v>
      </c>
      <c r="AK124" s="426">
        <v>0</v>
      </c>
      <c r="AL124" s="99">
        <f t="shared" si="43"/>
        <v>1424.9106570676208</v>
      </c>
    </row>
    <row r="125" spans="1:38" x14ac:dyDescent="0.2">
      <c r="A125" s="108"/>
      <c r="B125" s="425" t="s">
        <v>708</v>
      </c>
      <c r="C125" s="426">
        <v>0</v>
      </c>
      <c r="D125" s="426">
        <v>886.40707347940565</v>
      </c>
      <c r="E125" s="426">
        <v>0</v>
      </c>
      <c r="F125" s="426">
        <v>0</v>
      </c>
      <c r="G125" s="426">
        <v>0</v>
      </c>
      <c r="H125" s="426">
        <v>0</v>
      </c>
      <c r="I125" s="426">
        <v>0</v>
      </c>
      <c r="J125" s="426">
        <v>0</v>
      </c>
      <c r="K125" s="99">
        <v>0</v>
      </c>
      <c r="L125" s="426">
        <v>0</v>
      </c>
      <c r="M125" s="426">
        <v>0</v>
      </c>
      <c r="N125" s="426">
        <v>0</v>
      </c>
      <c r="O125" s="426">
        <v>0</v>
      </c>
      <c r="P125" s="426">
        <v>0</v>
      </c>
      <c r="Q125" s="426">
        <v>0</v>
      </c>
      <c r="R125" s="426">
        <v>0</v>
      </c>
      <c r="S125" s="426">
        <v>0</v>
      </c>
      <c r="T125" s="426">
        <v>0</v>
      </c>
      <c r="U125" s="426">
        <v>0</v>
      </c>
      <c r="V125" s="426">
        <v>0</v>
      </c>
      <c r="W125" s="426">
        <v>0</v>
      </c>
      <c r="X125" s="426">
        <v>0</v>
      </c>
      <c r="Y125" s="426">
        <v>0</v>
      </c>
      <c r="Z125" s="426">
        <v>0</v>
      </c>
      <c r="AA125" s="426">
        <v>0</v>
      </c>
      <c r="AB125" s="426">
        <v>0</v>
      </c>
      <c r="AC125" s="426">
        <v>0</v>
      </c>
      <c r="AD125" s="426">
        <v>0</v>
      </c>
      <c r="AE125" s="426">
        <v>0</v>
      </c>
      <c r="AF125" s="426">
        <v>0</v>
      </c>
      <c r="AG125" s="426">
        <v>0</v>
      </c>
      <c r="AH125" s="426">
        <v>0</v>
      </c>
      <c r="AI125" s="426">
        <v>0</v>
      </c>
      <c r="AJ125" s="426">
        <v>0</v>
      </c>
      <c r="AK125" s="426">
        <v>0</v>
      </c>
      <c r="AL125" s="99">
        <f t="shared" si="43"/>
        <v>886.40707347940565</v>
      </c>
    </row>
    <row r="126" spans="1:38" x14ac:dyDescent="0.2">
      <c r="A126" s="108"/>
      <c r="B126" s="425" t="s">
        <v>709</v>
      </c>
      <c r="C126" s="426">
        <v>0</v>
      </c>
      <c r="D126" s="426">
        <v>1292.6897614893778</v>
      </c>
      <c r="E126" s="426">
        <v>0</v>
      </c>
      <c r="F126" s="426">
        <v>0</v>
      </c>
      <c r="G126" s="426">
        <v>0</v>
      </c>
      <c r="H126" s="426">
        <v>0</v>
      </c>
      <c r="I126" s="426">
        <v>0</v>
      </c>
      <c r="J126" s="426">
        <v>0</v>
      </c>
      <c r="K126" s="99">
        <v>0</v>
      </c>
      <c r="L126" s="426">
        <v>0</v>
      </c>
      <c r="M126" s="426">
        <v>0</v>
      </c>
      <c r="N126" s="426">
        <v>0</v>
      </c>
      <c r="O126" s="426">
        <v>0</v>
      </c>
      <c r="P126" s="426">
        <v>0</v>
      </c>
      <c r="Q126" s="426">
        <v>0</v>
      </c>
      <c r="R126" s="426">
        <v>0</v>
      </c>
      <c r="S126" s="426">
        <v>0</v>
      </c>
      <c r="T126" s="426">
        <v>0</v>
      </c>
      <c r="U126" s="426">
        <v>0</v>
      </c>
      <c r="V126" s="426">
        <v>0</v>
      </c>
      <c r="W126" s="426">
        <v>0</v>
      </c>
      <c r="X126" s="426">
        <v>0</v>
      </c>
      <c r="Y126" s="426">
        <v>0</v>
      </c>
      <c r="Z126" s="426">
        <v>0</v>
      </c>
      <c r="AA126" s="426">
        <v>0</v>
      </c>
      <c r="AB126" s="426">
        <v>0</v>
      </c>
      <c r="AC126" s="426">
        <v>0</v>
      </c>
      <c r="AD126" s="426">
        <v>0</v>
      </c>
      <c r="AE126" s="426">
        <v>0</v>
      </c>
      <c r="AF126" s="426">
        <v>0</v>
      </c>
      <c r="AG126" s="426">
        <v>0</v>
      </c>
      <c r="AH126" s="426">
        <v>0</v>
      </c>
      <c r="AI126" s="426">
        <v>0</v>
      </c>
      <c r="AJ126" s="426">
        <v>0</v>
      </c>
      <c r="AK126" s="426">
        <v>0</v>
      </c>
      <c r="AL126" s="99">
        <f t="shared" si="43"/>
        <v>1292.6897614893778</v>
      </c>
    </row>
    <row r="127" spans="1:38" x14ac:dyDescent="0.2">
      <c r="A127" s="108"/>
      <c r="B127" s="450" t="s">
        <v>813</v>
      </c>
      <c r="C127" s="426">
        <v>0</v>
      </c>
      <c r="D127" s="426">
        <v>0</v>
      </c>
      <c r="E127" s="426">
        <v>0</v>
      </c>
      <c r="F127" s="426">
        <v>0</v>
      </c>
      <c r="G127" s="426">
        <v>0</v>
      </c>
      <c r="H127" s="426">
        <v>1071.855662365557</v>
      </c>
      <c r="I127" s="426">
        <v>0</v>
      </c>
      <c r="J127" s="426">
        <v>0</v>
      </c>
      <c r="K127" s="99">
        <v>0</v>
      </c>
      <c r="L127" s="426">
        <v>0</v>
      </c>
      <c r="M127" s="426">
        <v>0</v>
      </c>
      <c r="N127" s="426">
        <v>0</v>
      </c>
      <c r="O127" s="426">
        <v>0</v>
      </c>
      <c r="P127" s="426">
        <v>0</v>
      </c>
      <c r="Q127" s="426">
        <v>0</v>
      </c>
      <c r="R127" s="426">
        <v>0</v>
      </c>
      <c r="S127" s="426">
        <v>0</v>
      </c>
      <c r="T127" s="426">
        <v>0</v>
      </c>
      <c r="U127" s="426">
        <v>0</v>
      </c>
      <c r="V127" s="426">
        <v>0</v>
      </c>
      <c r="W127" s="426">
        <v>0</v>
      </c>
      <c r="X127" s="426">
        <v>0</v>
      </c>
      <c r="Y127" s="426">
        <v>0</v>
      </c>
      <c r="Z127" s="426">
        <v>0</v>
      </c>
      <c r="AA127" s="426">
        <v>0</v>
      </c>
      <c r="AB127" s="426">
        <v>0</v>
      </c>
      <c r="AC127" s="426">
        <v>0</v>
      </c>
      <c r="AD127" s="426">
        <v>0</v>
      </c>
      <c r="AE127" s="426">
        <v>0</v>
      </c>
      <c r="AF127" s="426">
        <v>0</v>
      </c>
      <c r="AG127" s="426">
        <v>0</v>
      </c>
      <c r="AH127" s="426">
        <v>0</v>
      </c>
      <c r="AI127" s="426">
        <v>0</v>
      </c>
      <c r="AJ127" s="426">
        <v>0</v>
      </c>
      <c r="AK127" s="426">
        <v>0</v>
      </c>
      <c r="AL127" s="99">
        <f t="shared" si="43"/>
        <v>1071.855662365557</v>
      </c>
    </row>
    <row r="128" spans="1:38" x14ac:dyDescent="0.2">
      <c r="A128" s="108"/>
      <c r="B128" s="425" t="s">
        <v>910</v>
      </c>
      <c r="C128" s="99">
        <v>0</v>
      </c>
      <c r="D128" s="99">
        <v>0</v>
      </c>
      <c r="E128" s="99">
        <v>0</v>
      </c>
      <c r="F128" s="99">
        <v>0</v>
      </c>
      <c r="G128" s="99">
        <v>0</v>
      </c>
      <c r="H128" s="99">
        <v>0</v>
      </c>
      <c r="I128" s="99">
        <v>0</v>
      </c>
      <c r="J128" s="99">
        <v>1060.5877608190403</v>
      </c>
      <c r="K128" s="99">
        <v>0</v>
      </c>
      <c r="L128" s="99">
        <v>0</v>
      </c>
      <c r="M128" s="99">
        <v>0</v>
      </c>
      <c r="N128" s="99">
        <v>0</v>
      </c>
      <c r="O128" s="99">
        <v>0</v>
      </c>
      <c r="P128" s="99">
        <v>0</v>
      </c>
      <c r="Q128" s="99">
        <v>0</v>
      </c>
      <c r="R128" s="99">
        <v>0</v>
      </c>
      <c r="S128" s="99">
        <v>0</v>
      </c>
      <c r="T128" s="99">
        <v>0</v>
      </c>
      <c r="U128" s="99">
        <v>0</v>
      </c>
      <c r="V128" s="99">
        <v>0</v>
      </c>
      <c r="W128" s="99">
        <v>0</v>
      </c>
      <c r="X128" s="99">
        <v>0</v>
      </c>
      <c r="Y128" s="99">
        <v>0</v>
      </c>
      <c r="Z128" s="99">
        <v>0</v>
      </c>
      <c r="AA128" s="99">
        <v>0</v>
      </c>
      <c r="AB128" s="99">
        <v>0</v>
      </c>
      <c r="AC128" s="99">
        <v>0</v>
      </c>
      <c r="AD128" s="99">
        <v>0</v>
      </c>
      <c r="AE128" s="99">
        <v>0</v>
      </c>
      <c r="AF128" s="99">
        <v>0</v>
      </c>
      <c r="AG128" s="99">
        <v>0</v>
      </c>
      <c r="AH128" s="99">
        <v>0</v>
      </c>
      <c r="AI128" s="99">
        <v>0</v>
      </c>
      <c r="AJ128" s="99">
        <v>0</v>
      </c>
      <c r="AK128" s="99">
        <v>0</v>
      </c>
      <c r="AL128" s="99">
        <f t="shared" si="43"/>
        <v>1060.5877608190403</v>
      </c>
    </row>
    <row r="129" spans="1:38" x14ac:dyDescent="0.2">
      <c r="A129" s="108"/>
      <c r="B129" s="450" t="s">
        <v>589</v>
      </c>
      <c r="C129" s="99">
        <v>0</v>
      </c>
      <c r="D129" s="99">
        <v>0</v>
      </c>
      <c r="E129" s="99">
        <v>0</v>
      </c>
      <c r="F129" s="99">
        <v>0</v>
      </c>
      <c r="G129" s="99">
        <v>0</v>
      </c>
      <c r="H129" s="99">
        <v>0</v>
      </c>
      <c r="I129" s="99">
        <v>0</v>
      </c>
      <c r="J129" s="99">
        <v>0</v>
      </c>
      <c r="K129" s="99">
        <v>3345.9468340395752</v>
      </c>
      <c r="L129" s="99">
        <v>0</v>
      </c>
      <c r="M129" s="99">
        <v>0</v>
      </c>
      <c r="N129" s="99">
        <v>0</v>
      </c>
      <c r="O129" s="99">
        <v>0</v>
      </c>
      <c r="P129" s="99">
        <v>0</v>
      </c>
      <c r="Q129" s="99">
        <v>0</v>
      </c>
      <c r="R129" s="99">
        <v>0</v>
      </c>
      <c r="S129" s="99">
        <v>0</v>
      </c>
      <c r="T129" s="99">
        <v>0</v>
      </c>
      <c r="U129" s="99">
        <v>0</v>
      </c>
      <c r="V129" s="99">
        <v>0</v>
      </c>
      <c r="W129" s="99">
        <v>0</v>
      </c>
      <c r="X129" s="99">
        <v>0</v>
      </c>
      <c r="Y129" s="99">
        <v>0</v>
      </c>
      <c r="Z129" s="99">
        <v>0</v>
      </c>
      <c r="AA129" s="99">
        <v>0</v>
      </c>
      <c r="AB129" s="99">
        <v>0</v>
      </c>
      <c r="AC129" s="99">
        <v>0</v>
      </c>
      <c r="AD129" s="99">
        <v>0</v>
      </c>
      <c r="AE129" s="99">
        <v>0</v>
      </c>
      <c r="AF129" s="99">
        <v>0</v>
      </c>
      <c r="AG129" s="99">
        <v>0</v>
      </c>
      <c r="AH129" s="99">
        <v>0</v>
      </c>
      <c r="AI129" s="99">
        <v>0</v>
      </c>
      <c r="AJ129" s="99">
        <v>0</v>
      </c>
      <c r="AK129" s="99">
        <v>0</v>
      </c>
      <c r="AL129" s="99">
        <f t="shared" si="43"/>
        <v>3345.9468340395752</v>
      </c>
    </row>
    <row r="130" spans="1:38" x14ac:dyDescent="0.2">
      <c r="A130" s="108"/>
      <c r="B130" s="425" t="s">
        <v>590</v>
      </c>
      <c r="C130" s="99">
        <v>0</v>
      </c>
      <c r="D130" s="99">
        <v>0</v>
      </c>
      <c r="E130" s="99">
        <v>0</v>
      </c>
      <c r="F130" s="99">
        <v>0</v>
      </c>
      <c r="G130" s="99">
        <v>0</v>
      </c>
      <c r="H130" s="99">
        <v>2222.6810290454132</v>
      </c>
      <c r="I130" s="99">
        <v>0</v>
      </c>
      <c r="J130" s="99">
        <v>0</v>
      </c>
      <c r="K130" s="99">
        <v>0</v>
      </c>
      <c r="L130" s="99">
        <v>0</v>
      </c>
      <c r="M130" s="99">
        <v>0</v>
      </c>
      <c r="N130" s="99">
        <v>0</v>
      </c>
      <c r="O130" s="99">
        <v>0</v>
      </c>
      <c r="P130" s="99">
        <v>0</v>
      </c>
      <c r="Q130" s="99">
        <v>0</v>
      </c>
      <c r="R130" s="99">
        <v>0</v>
      </c>
      <c r="S130" s="99">
        <v>0</v>
      </c>
      <c r="T130" s="99">
        <v>0</v>
      </c>
      <c r="U130" s="99">
        <v>0</v>
      </c>
      <c r="V130" s="99">
        <v>0</v>
      </c>
      <c r="W130" s="99">
        <v>0</v>
      </c>
      <c r="X130" s="99">
        <v>0</v>
      </c>
      <c r="Y130" s="99">
        <v>0</v>
      </c>
      <c r="Z130" s="99">
        <v>0</v>
      </c>
      <c r="AA130" s="99">
        <v>0</v>
      </c>
      <c r="AB130" s="99">
        <v>0</v>
      </c>
      <c r="AC130" s="99">
        <v>0</v>
      </c>
      <c r="AD130" s="99">
        <v>0</v>
      </c>
      <c r="AE130" s="99">
        <v>0</v>
      </c>
      <c r="AF130" s="99">
        <v>0</v>
      </c>
      <c r="AG130" s="99">
        <v>0</v>
      </c>
      <c r="AH130" s="99">
        <v>0</v>
      </c>
      <c r="AI130" s="99">
        <v>0</v>
      </c>
      <c r="AJ130" s="99">
        <v>0</v>
      </c>
      <c r="AK130" s="99">
        <v>0</v>
      </c>
      <c r="AL130" s="99">
        <f t="shared" si="43"/>
        <v>2222.6810290454132</v>
      </c>
    </row>
    <row r="131" spans="1:38" x14ac:dyDescent="0.2">
      <c r="A131" s="108"/>
      <c r="B131" s="425" t="s">
        <v>591</v>
      </c>
      <c r="C131" s="99">
        <v>0</v>
      </c>
      <c r="D131" s="99">
        <v>0</v>
      </c>
      <c r="E131" s="99">
        <v>0</v>
      </c>
      <c r="F131" s="99">
        <v>2165.4996064334396</v>
      </c>
      <c r="G131" s="99">
        <v>0</v>
      </c>
      <c r="H131" s="99">
        <v>0</v>
      </c>
      <c r="I131" s="99">
        <v>0</v>
      </c>
      <c r="J131" s="99">
        <v>0</v>
      </c>
      <c r="K131" s="99">
        <v>0</v>
      </c>
      <c r="L131" s="99">
        <v>0</v>
      </c>
      <c r="M131" s="99">
        <v>0</v>
      </c>
      <c r="N131" s="99">
        <v>0</v>
      </c>
      <c r="O131" s="99">
        <v>0</v>
      </c>
      <c r="P131" s="99">
        <v>0</v>
      </c>
      <c r="Q131" s="99">
        <v>0</v>
      </c>
      <c r="R131" s="99">
        <v>0</v>
      </c>
      <c r="S131" s="99">
        <v>0</v>
      </c>
      <c r="T131" s="99">
        <v>0</v>
      </c>
      <c r="U131" s="99">
        <v>0</v>
      </c>
      <c r="V131" s="99">
        <v>0</v>
      </c>
      <c r="W131" s="99">
        <v>0</v>
      </c>
      <c r="X131" s="99">
        <v>0</v>
      </c>
      <c r="Y131" s="99">
        <v>0</v>
      </c>
      <c r="Z131" s="99">
        <v>0</v>
      </c>
      <c r="AA131" s="99">
        <v>0</v>
      </c>
      <c r="AB131" s="99">
        <v>0</v>
      </c>
      <c r="AC131" s="99">
        <v>0</v>
      </c>
      <c r="AD131" s="99">
        <v>0</v>
      </c>
      <c r="AE131" s="99">
        <v>0</v>
      </c>
      <c r="AF131" s="99">
        <v>0</v>
      </c>
      <c r="AG131" s="99">
        <v>0</v>
      </c>
      <c r="AH131" s="99">
        <v>0</v>
      </c>
      <c r="AI131" s="99">
        <v>0</v>
      </c>
      <c r="AJ131" s="99">
        <v>0</v>
      </c>
      <c r="AK131" s="99">
        <v>0</v>
      </c>
      <c r="AL131" s="99">
        <f t="shared" si="43"/>
        <v>2165.4996064334396</v>
      </c>
    </row>
    <row r="132" spans="1:38" x14ac:dyDescent="0.2">
      <c r="A132" s="108"/>
      <c r="B132" s="450" t="s">
        <v>492</v>
      </c>
      <c r="C132" s="99">
        <v>866.1998424902207</v>
      </c>
      <c r="D132" s="99">
        <v>0</v>
      </c>
      <c r="E132" s="99">
        <v>0</v>
      </c>
      <c r="F132" s="99">
        <v>0</v>
      </c>
      <c r="G132" s="99">
        <v>0</v>
      </c>
      <c r="H132" s="99">
        <v>0</v>
      </c>
      <c r="I132" s="99">
        <v>0</v>
      </c>
      <c r="J132" s="99">
        <v>0</v>
      </c>
      <c r="K132" s="99">
        <v>0</v>
      </c>
      <c r="L132" s="99">
        <v>0</v>
      </c>
      <c r="M132" s="99">
        <v>0</v>
      </c>
      <c r="N132" s="99">
        <v>0</v>
      </c>
      <c r="O132" s="99">
        <v>0</v>
      </c>
      <c r="P132" s="99">
        <v>0</v>
      </c>
      <c r="Q132" s="99">
        <v>0</v>
      </c>
      <c r="R132" s="99">
        <v>0</v>
      </c>
      <c r="S132" s="99">
        <v>0</v>
      </c>
      <c r="T132" s="99">
        <v>0</v>
      </c>
      <c r="U132" s="99">
        <v>0</v>
      </c>
      <c r="V132" s="99">
        <v>0</v>
      </c>
      <c r="W132" s="99">
        <v>0</v>
      </c>
      <c r="X132" s="99">
        <v>0</v>
      </c>
      <c r="Y132" s="99">
        <v>0</v>
      </c>
      <c r="Z132" s="99">
        <v>0</v>
      </c>
      <c r="AA132" s="99">
        <v>0</v>
      </c>
      <c r="AB132" s="99">
        <v>0</v>
      </c>
      <c r="AC132" s="99">
        <v>0</v>
      </c>
      <c r="AD132" s="99">
        <v>0</v>
      </c>
      <c r="AE132" s="99">
        <v>0</v>
      </c>
      <c r="AF132" s="99">
        <v>0</v>
      </c>
      <c r="AG132" s="99">
        <v>0</v>
      </c>
      <c r="AH132" s="99">
        <v>0</v>
      </c>
      <c r="AI132" s="99">
        <v>0</v>
      </c>
      <c r="AJ132" s="99">
        <v>0</v>
      </c>
      <c r="AK132" s="99">
        <v>0</v>
      </c>
      <c r="AL132" s="99">
        <f t="shared" si="43"/>
        <v>866.1998424902207</v>
      </c>
    </row>
    <row r="133" spans="1:38" x14ac:dyDescent="0.2">
      <c r="A133" s="108"/>
      <c r="B133" s="450" t="s">
        <v>795</v>
      </c>
      <c r="C133" s="104">
        <v>0</v>
      </c>
      <c r="D133" s="104">
        <v>0</v>
      </c>
      <c r="E133" s="104">
        <v>0</v>
      </c>
      <c r="F133" s="104">
        <v>3059.5122848619453</v>
      </c>
      <c r="G133" s="104">
        <v>0</v>
      </c>
      <c r="H133" s="104">
        <v>0</v>
      </c>
      <c r="I133" s="104">
        <v>0</v>
      </c>
      <c r="J133" s="104">
        <v>0</v>
      </c>
      <c r="K133" s="99">
        <v>0</v>
      </c>
      <c r="L133" s="104">
        <v>0</v>
      </c>
      <c r="M133" s="104">
        <v>0</v>
      </c>
      <c r="N133" s="104">
        <v>0</v>
      </c>
      <c r="O133" s="104">
        <v>0</v>
      </c>
      <c r="P133" s="104">
        <v>0</v>
      </c>
      <c r="Q133" s="104">
        <v>0</v>
      </c>
      <c r="R133" s="104">
        <v>0</v>
      </c>
      <c r="S133" s="104">
        <v>0</v>
      </c>
      <c r="T133" s="104">
        <v>0</v>
      </c>
      <c r="U133" s="104">
        <v>0</v>
      </c>
      <c r="V133" s="104">
        <v>0</v>
      </c>
      <c r="W133" s="104">
        <v>0</v>
      </c>
      <c r="X133" s="104">
        <v>0</v>
      </c>
      <c r="Y133" s="104">
        <v>0</v>
      </c>
      <c r="Z133" s="104">
        <v>0</v>
      </c>
      <c r="AA133" s="104">
        <v>0</v>
      </c>
      <c r="AB133" s="104">
        <v>0</v>
      </c>
      <c r="AC133" s="104">
        <v>0</v>
      </c>
      <c r="AD133" s="104">
        <v>0</v>
      </c>
      <c r="AE133" s="104">
        <v>0</v>
      </c>
      <c r="AF133" s="104">
        <v>0</v>
      </c>
      <c r="AG133" s="104">
        <v>0</v>
      </c>
      <c r="AH133" s="104">
        <v>0</v>
      </c>
      <c r="AI133" s="104">
        <v>0</v>
      </c>
      <c r="AJ133" s="104">
        <v>0</v>
      </c>
      <c r="AK133" s="104">
        <v>0</v>
      </c>
      <c r="AL133" s="99">
        <f t="shared" si="43"/>
        <v>3059.5122848619453</v>
      </c>
    </row>
    <row r="134" spans="1:38" x14ac:dyDescent="0.2">
      <c r="A134" s="108"/>
      <c r="B134" s="425" t="s">
        <v>948</v>
      </c>
      <c r="C134" s="442">
        <v>0</v>
      </c>
      <c r="D134" s="442">
        <v>0</v>
      </c>
      <c r="E134" s="442">
        <v>2194.2713007203315</v>
      </c>
      <c r="F134" s="442">
        <v>0</v>
      </c>
      <c r="G134" s="442">
        <v>0</v>
      </c>
      <c r="H134" s="442">
        <v>0</v>
      </c>
      <c r="I134" s="442">
        <v>0</v>
      </c>
      <c r="J134" s="442">
        <v>0</v>
      </c>
      <c r="K134" s="99">
        <v>0</v>
      </c>
      <c r="L134" s="442">
        <v>0</v>
      </c>
      <c r="M134" s="442">
        <v>0</v>
      </c>
      <c r="N134" s="442">
        <v>0</v>
      </c>
      <c r="O134" s="442">
        <v>0</v>
      </c>
      <c r="P134" s="442">
        <v>0</v>
      </c>
      <c r="Q134" s="442">
        <v>0</v>
      </c>
      <c r="R134" s="442">
        <v>0</v>
      </c>
      <c r="S134" s="442">
        <v>0</v>
      </c>
      <c r="T134" s="442">
        <v>0</v>
      </c>
      <c r="U134" s="442">
        <v>0</v>
      </c>
      <c r="V134" s="442">
        <v>0</v>
      </c>
      <c r="W134" s="442">
        <v>0</v>
      </c>
      <c r="X134" s="442">
        <v>0</v>
      </c>
      <c r="Y134" s="442">
        <v>0</v>
      </c>
      <c r="Z134" s="442">
        <v>0</v>
      </c>
      <c r="AA134" s="442">
        <v>0</v>
      </c>
      <c r="AB134" s="442">
        <v>0</v>
      </c>
      <c r="AC134" s="442">
        <v>0</v>
      </c>
      <c r="AD134" s="442">
        <v>0</v>
      </c>
      <c r="AE134" s="442">
        <v>0</v>
      </c>
      <c r="AF134" s="442">
        <v>0</v>
      </c>
      <c r="AG134" s="442">
        <v>0</v>
      </c>
      <c r="AH134" s="442">
        <v>0</v>
      </c>
      <c r="AI134" s="442">
        <v>0</v>
      </c>
      <c r="AJ134" s="442">
        <v>0</v>
      </c>
      <c r="AK134" s="442">
        <v>0</v>
      </c>
      <c r="AL134" s="99">
        <f t="shared" si="43"/>
        <v>2194.2713007203315</v>
      </c>
    </row>
    <row r="135" spans="1:38" x14ac:dyDescent="0.2">
      <c r="A135" s="108"/>
      <c r="B135" s="425" t="s">
        <v>697</v>
      </c>
      <c r="C135" s="442">
        <v>0</v>
      </c>
      <c r="D135" s="442">
        <v>0</v>
      </c>
      <c r="E135" s="442">
        <v>3617.23254624641</v>
      </c>
      <c r="F135" s="442">
        <v>0</v>
      </c>
      <c r="G135" s="442">
        <v>0</v>
      </c>
      <c r="H135" s="442">
        <v>0</v>
      </c>
      <c r="I135" s="442">
        <v>0</v>
      </c>
      <c r="J135" s="442">
        <v>0</v>
      </c>
      <c r="K135" s="99">
        <v>0</v>
      </c>
      <c r="L135" s="442">
        <v>0</v>
      </c>
      <c r="M135" s="442">
        <v>0</v>
      </c>
      <c r="N135" s="442">
        <v>0</v>
      </c>
      <c r="O135" s="442">
        <v>0</v>
      </c>
      <c r="P135" s="442">
        <v>0</v>
      </c>
      <c r="Q135" s="442">
        <v>0</v>
      </c>
      <c r="R135" s="442">
        <v>0</v>
      </c>
      <c r="S135" s="442">
        <v>0</v>
      </c>
      <c r="T135" s="442">
        <v>0</v>
      </c>
      <c r="U135" s="442">
        <v>0</v>
      </c>
      <c r="V135" s="442">
        <v>0</v>
      </c>
      <c r="W135" s="442">
        <v>0</v>
      </c>
      <c r="X135" s="442">
        <v>0</v>
      </c>
      <c r="Y135" s="442">
        <v>0</v>
      </c>
      <c r="Z135" s="442">
        <v>0</v>
      </c>
      <c r="AA135" s="442">
        <v>0</v>
      </c>
      <c r="AB135" s="442">
        <v>0</v>
      </c>
      <c r="AC135" s="442">
        <v>0</v>
      </c>
      <c r="AD135" s="442">
        <v>0</v>
      </c>
      <c r="AE135" s="442">
        <v>0</v>
      </c>
      <c r="AF135" s="442">
        <v>0</v>
      </c>
      <c r="AG135" s="442">
        <v>0</v>
      </c>
      <c r="AH135" s="442">
        <v>0</v>
      </c>
      <c r="AI135" s="442">
        <v>0</v>
      </c>
      <c r="AJ135" s="442">
        <v>0</v>
      </c>
      <c r="AK135" s="442">
        <v>0</v>
      </c>
      <c r="AL135" s="99">
        <f t="shared" si="43"/>
        <v>3617.23254624641</v>
      </c>
    </row>
    <row r="136" spans="1:38" x14ac:dyDescent="0.2">
      <c r="A136" s="108"/>
      <c r="B136" s="425" t="s">
        <v>794</v>
      </c>
      <c r="C136" s="442">
        <v>0</v>
      </c>
      <c r="D136" s="442">
        <v>0</v>
      </c>
      <c r="E136" s="442">
        <v>1090.1748676249147</v>
      </c>
      <c r="F136" s="442">
        <v>0</v>
      </c>
      <c r="G136" s="442">
        <v>0</v>
      </c>
      <c r="H136" s="442">
        <v>0</v>
      </c>
      <c r="I136" s="442">
        <v>0</v>
      </c>
      <c r="J136" s="442">
        <v>0</v>
      </c>
      <c r="K136" s="99">
        <v>0</v>
      </c>
      <c r="L136" s="442">
        <v>0</v>
      </c>
      <c r="M136" s="442">
        <v>0</v>
      </c>
      <c r="N136" s="442">
        <v>0</v>
      </c>
      <c r="O136" s="442">
        <v>0</v>
      </c>
      <c r="P136" s="442">
        <v>0</v>
      </c>
      <c r="Q136" s="442">
        <v>0</v>
      </c>
      <c r="R136" s="442">
        <v>0</v>
      </c>
      <c r="S136" s="442">
        <v>0</v>
      </c>
      <c r="T136" s="442">
        <v>0</v>
      </c>
      <c r="U136" s="442">
        <v>0</v>
      </c>
      <c r="V136" s="442">
        <v>0</v>
      </c>
      <c r="W136" s="442">
        <v>0</v>
      </c>
      <c r="X136" s="442">
        <v>0</v>
      </c>
      <c r="Y136" s="442">
        <v>0</v>
      </c>
      <c r="Z136" s="442">
        <v>0</v>
      </c>
      <c r="AA136" s="442">
        <v>0</v>
      </c>
      <c r="AB136" s="442">
        <v>0</v>
      </c>
      <c r="AC136" s="442">
        <v>0</v>
      </c>
      <c r="AD136" s="442">
        <v>0</v>
      </c>
      <c r="AE136" s="442">
        <v>0</v>
      </c>
      <c r="AF136" s="442">
        <v>0</v>
      </c>
      <c r="AG136" s="442">
        <v>0</v>
      </c>
      <c r="AH136" s="442">
        <v>0</v>
      </c>
      <c r="AI136" s="442">
        <v>0</v>
      </c>
      <c r="AJ136" s="442">
        <v>0</v>
      </c>
      <c r="AK136" s="442">
        <v>0</v>
      </c>
      <c r="AL136" s="99">
        <f t="shared" si="43"/>
        <v>1090.1748676249147</v>
      </c>
    </row>
    <row r="137" spans="1:38" x14ac:dyDescent="0.2">
      <c r="A137" s="108"/>
      <c r="B137" s="450" t="s">
        <v>87</v>
      </c>
      <c r="C137" s="426">
        <v>0</v>
      </c>
      <c r="D137" s="426">
        <v>0</v>
      </c>
      <c r="E137" s="426">
        <v>0</v>
      </c>
      <c r="F137" s="426">
        <v>9625.3864849999991</v>
      </c>
      <c r="G137" s="426">
        <v>7757.6480259999998</v>
      </c>
      <c r="H137" s="426">
        <v>9424.9517798400011</v>
      </c>
      <c r="I137" s="426">
        <v>10939.764891999999</v>
      </c>
      <c r="J137" s="426">
        <v>10562.539717</v>
      </c>
      <c r="K137" s="99">
        <v>376.29992600000003</v>
      </c>
      <c r="L137" s="426">
        <v>0</v>
      </c>
      <c r="M137" s="426">
        <v>0</v>
      </c>
      <c r="N137" s="426">
        <v>0</v>
      </c>
      <c r="O137" s="426">
        <v>0</v>
      </c>
      <c r="P137" s="426">
        <v>0</v>
      </c>
      <c r="Q137" s="426">
        <v>0</v>
      </c>
      <c r="R137" s="426">
        <v>0</v>
      </c>
      <c r="S137" s="426">
        <v>0</v>
      </c>
      <c r="T137" s="426">
        <v>0</v>
      </c>
      <c r="U137" s="426">
        <v>0</v>
      </c>
      <c r="V137" s="426">
        <v>0</v>
      </c>
      <c r="W137" s="426">
        <v>0</v>
      </c>
      <c r="X137" s="426">
        <v>0</v>
      </c>
      <c r="Y137" s="426">
        <v>0</v>
      </c>
      <c r="Z137" s="426">
        <v>0</v>
      </c>
      <c r="AA137" s="426">
        <v>0</v>
      </c>
      <c r="AB137" s="426">
        <v>0</v>
      </c>
      <c r="AC137" s="426">
        <v>0</v>
      </c>
      <c r="AD137" s="426">
        <v>0</v>
      </c>
      <c r="AE137" s="426">
        <v>0</v>
      </c>
      <c r="AF137" s="426">
        <v>0</v>
      </c>
      <c r="AG137" s="426">
        <v>0</v>
      </c>
      <c r="AH137" s="426">
        <v>0</v>
      </c>
      <c r="AI137" s="426">
        <v>0</v>
      </c>
      <c r="AJ137" s="426">
        <v>0</v>
      </c>
      <c r="AK137" s="426">
        <v>0</v>
      </c>
      <c r="AL137" s="99">
        <v>48686.590825840001</v>
      </c>
    </row>
    <row r="138" spans="1:38" x14ac:dyDescent="0.2">
      <c r="A138" s="108"/>
      <c r="B138" s="450" t="s">
        <v>694</v>
      </c>
      <c r="C138" s="426">
        <v>0</v>
      </c>
      <c r="D138" s="426">
        <v>46.590250000000005</v>
      </c>
      <c r="E138" s="426">
        <v>208.16924999999998</v>
      </c>
      <c r="F138" s="426">
        <v>219.30244999999999</v>
      </c>
      <c r="G138" s="426">
        <v>219.30244999999999</v>
      </c>
      <c r="H138" s="426">
        <v>224.92744999999999</v>
      </c>
      <c r="I138" s="426">
        <v>224.92744999999999</v>
      </c>
      <c r="J138" s="426">
        <v>224.92744999999999</v>
      </c>
      <c r="K138" s="99">
        <v>224.92744999999999</v>
      </c>
      <c r="L138" s="426">
        <v>224.92744999999999</v>
      </c>
      <c r="M138" s="426">
        <v>224.92744999999999</v>
      </c>
      <c r="N138" s="426">
        <v>224.92744999999999</v>
      </c>
      <c r="O138" s="426">
        <v>224.92744999999999</v>
      </c>
      <c r="P138" s="426">
        <v>224.92744999999999</v>
      </c>
      <c r="Q138" s="426">
        <v>224.92744999999999</v>
      </c>
      <c r="R138" s="426">
        <v>224.92744999999999</v>
      </c>
      <c r="S138" s="426">
        <v>224.92744999999999</v>
      </c>
      <c r="T138" s="426">
        <v>224.92744999999999</v>
      </c>
      <c r="U138" s="426">
        <v>224.92744999999999</v>
      </c>
      <c r="V138" s="426">
        <v>224.92744999999999</v>
      </c>
      <c r="W138" s="426">
        <v>224.92744999999999</v>
      </c>
      <c r="X138" s="426">
        <v>178.3372</v>
      </c>
      <c r="Y138" s="426">
        <v>16.758200000000002</v>
      </c>
      <c r="Z138" s="426">
        <v>5.625</v>
      </c>
      <c r="AA138" s="426">
        <v>5.625</v>
      </c>
      <c r="AB138" s="426">
        <v>0</v>
      </c>
      <c r="AC138" s="426">
        <v>0</v>
      </c>
      <c r="AD138" s="426">
        <v>0</v>
      </c>
      <c r="AE138" s="426">
        <v>0</v>
      </c>
      <c r="AF138" s="426">
        <v>0</v>
      </c>
      <c r="AG138" s="426">
        <v>0</v>
      </c>
      <c r="AH138" s="426">
        <v>0</v>
      </c>
      <c r="AI138" s="426">
        <v>0</v>
      </c>
      <c r="AJ138" s="426">
        <v>0</v>
      </c>
      <c r="AK138" s="426">
        <v>0</v>
      </c>
      <c r="AL138" s="99">
        <f t="shared" ref="AL138:AL152" si="45">SUM(C138:AK138)</f>
        <v>4498.5490000000009</v>
      </c>
    </row>
    <row r="139" spans="1:38" x14ac:dyDescent="0.2">
      <c r="A139" s="108"/>
      <c r="B139" s="425" t="s">
        <v>239</v>
      </c>
      <c r="C139" s="426">
        <f>+C140+C141</f>
        <v>19682.188464799725</v>
      </c>
      <c r="D139" s="426">
        <f t="shared" ref="D139:AK139" si="46">+D140+D141</f>
        <v>4112.0657289999999</v>
      </c>
      <c r="E139" s="426">
        <f t="shared" si="46"/>
        <v>0</v>
      </c>
      <c r="F139" s="426">
        <f t="shared" si="46"/>
        <v>0</v>
      </c>
      <c r="G139" s="426">
        <f t="shared" si="46"/>
        <v>0</v>
      </c>
      <c r="H139" s="426">
        <f t="shared" si="46"/>
        <v>0</v>
      </c>
      <c r="I139" s="426">
        <f t="shared" si="46"/>
        <v>0</v>
      </c>
      <c r="J139" s="426">
        <f t="shared" si="46"/>
        <v>0</v>
      </c>
      <c r="K139" s="426">
        <f t="shared" si="46"/>
        <v>0</v>
      </c>
      <c r="L139" s="426">
        <f t="shared" si="46"/>
        <v>0</v>
      </c>
      <c r="M139" s="426">
        <f t="shared" si="46"/>
        <v>0</v>
      </c>
      <c r="N139" s="426">
        <f t="shared" si="46"/>
        <v>0</v>
      </c>
      <c r="O139" s="426">
        <f t="shared" si="46"/>
        <v>0</v>
      </c>
      <c r="P139" s="426">
        <f t="shared" si="46"/>
        <v>0</v>
      </c>
      <c r="Q139" s="426">
        <f t="shared" si="46"/>
        <v>0</v>
      </c>
      <c r="R139" s="426">
        <f t="shared" si="46"/>
        <v>0</v>
      </c>
      <c r="S139" s="426">
        <f t="shared" si="46"/>
        <v>0</v>
      </c>
      <c r="T139" s="426">
        <f t="shared" si="46"/>
        <v>0</v>
      </c>
      <c r="U139" s="426">
        <f t="shared" si="46"/>
        <v>0</v>
      </c>
      <c r="V139" s="426">
        <f t="shared" si="46"/>
        <v>0</v>
      </c>
      <c r="W139" s="426">
        <f t="shared" si="46"/>
        <v>0</v>
      </c>
      <c r="X139" s="426">
        <f t="shared" si="46"/>
        <v>0</v>
      </c>
      <c r="Y139" s="426">
        <f t="shared" si="46"/>
        <v>0</v>
      </c>
      <c r="Z139" s="426">
        <f t="shared" si="46"/>
        <v>0</v>
      </c>
      <c r="AA139" s="426">
        <f t="shared" si="46"/>
        <v>0</v>
      </c>
      <c r="AB139" s="426">
        <f t="shared" si="46"/>
        <v>0</v>
      </c>
      <c r="AC139" s="426">
        <f t="shared" si="46"/>
        <v>0</v>
      </c>
      <c r="AD139" s="426">
        <f t="shared" si="46"/>
        <v>0</v>
      </c>
      <c r="AE139" s="426">
        <f t="shared" si="46"/>
        <v>0</v>
      </c>
      <c r="AF139" s="426">
        <f t="shared" si="46"/>
        <v>0</v>
      </c>
      <c r="AG139" s="426">
        <f t="shared" si="46"/>
        <v>0</v>
      </c>
      <c r="AH139" s="426">
        <f t="shared" si="46"/>
        <v>0</v>
      </c>
      <c r="AI139" s="426">
        <f t="shared" si="46"/>
        <v>0</v>
      </c>
      <c r="AJ139" s="426">
        <f t="shared" si="46"/>
        <v>0</v>
      </c>
      <c r="AK139" s="426">
        <f t="shared" si="46"/>
        <v>0</v>
      </c>
      <c r="AL139" s="99">
        <f t="shared" si="45"/>
        <v>23794.254193799723</v>
      </c>
    </row>
    <row r="140" spans="1:38" x14ac:dyDescent="0.2">
      <c r="A140" s="108"/>
      <c r="B140" s="433" t="s">
        <v>78</v>
      </c>
      <c r="C140" s="429">
        <v>7824.4898967997242</v>
      </c>
      <c r="D140" s="429">
        <v>0</v>
      </c>
      <c r="E140" s="429">
        <v>0</v>
      </c>
      <c r="F140" s="429">
        <v>0</v>
      </c>
      <c r="G140" s="429">
        <v>0</v>
      </c>
      <c r="H140" s="429">
        <v>0</v>
      </c>
      <c r="I140" s="429">
        <v>0</v>
      </c>
      <c r="J140" s="429">
        <v>0</v>
      </c>
      <c r="K140" s="102">
        <v>0</v>
      </c>
      <c r="L140" s="429">
        <v>0</v>
      </c>
      <c r="M140" s="429">
        <v>0</v>
      </c>
      <c r="N140" s="429">
        <v>0</v>
      </c>
      <c r="O140" s="429">
        <v>0</v>
      </c>
      <c r="P140" s="429">
        <v>0</v>
      </c>
      <c r="Q140" s="429">
        <v>0</v>
      </c>
      <c r="R140" s="429">
        <v>0</v>
      </c>
      <c r="S140" s="429">
        <v>0</v>
      </c>
      <c r="T140" s="429">
        <v>0</v>
      </c>
      <c r="U140" s="429">
        <v>0</v>
      </c>
      <c r="V140" s="429">
        <v>0</v>
      </c>
      <c r="W140" s="429">
        <v>0</v>
      </c>
      <c r="X140" s="429">
        <v>0</v>
      </c>
      <c r="Y140" s="429">
        <v>0</v>
      </c>
      <c r="Z140" s="429">
        <v>0</v>
      </c>
      <c r="AA140" s="429">
        <v>0</v>
      </c>
      <c r="AB140" s="429">
        <v>0</v>
      </c>
      <c r="AC140" s="429">
        <v>0</v>
      </c>
      <c r="AD140" s="429">
        <v>0</v>
      </c>
      <c r="AE140" s="429">
        <v>0</v>
      </c>
      <c r="AF140" s="429">
        <v>0</v>
      </c>
      <c r="AG140" s="429">
        <v>0</v>
      </c>
      <c r="AH140" s="429">
        <v>0</v>
      </c>
      <c r="AI140" s="429">
        <v>0</v>
      </c>
      <c r="AJ140" s="429">
        <v>0</v>
      </c>
      <c r="AK140" s="429">
        <v>0</v>
      </c>
      <c r="AL140" s="102">
        <f t="shared" si="45"/>
        <v>7824.4898967997242</v>
      </c>
    </row>
    <row r="141" spans="1:38" x14ac:dyDescent="0.2">
      <c r="A141" s="108"/>
      <c r="B141" s="464" t="s">
        <v>76</v>
      </c>
      <c r="C141" s="430">
        <v>11857.698568000002</v>
      </c>
      <c r="D141" s="430">
        <v>4112.0657289999999</v>
      </c>
      <c r="E141" s="430">
        <v>0</v>
      </c>
      <c r="F141" s="430">
        <v>0</v>
      </c>
      <c r="G141" s="430">
        <v>0</v>
      </c>
      <c r="H141" s="430">
        <v>0</v>
      </c>
      <c r="I141" s="430">
        <v>0</v>
      </c>
      <c r="J141" s="430">
        <v>0</v>
      </c>
      <c r="K141" s="101">
        <v>0</v>
      </c>
      <c r="L141" s="430">
        <v>0</v>
      </c>
      <c r="M141" s="430">
        <v>0</v>
      </c>
      <c r="N141" s="430">
        <v>0</v>
      </c>
      <c r="O141" s="430">
        <v>0</v>
      </c>
      <c r="P141" s="430">
        <v>0</v>
      </c>
      <c r="Q141" s="430">
        <v>0</v>
      </c>
      <c r="R141" s="430">
        <v>0</v>
      </c>
      <c r="S141" s="430">
        <v>0</v>
      </c>
      <c r="T141" s="430">
        <v>0</v>
      </c>
      <c r="U141" s="430">
        <v>0</v>
      </c>
      <c r="V141" s="430">
        <v>0</v>
      </c>
      <c r="W141" s="430">
        <v>0</v>
      </c>
      <c r="X141" s="430">
        <v>0</v>
      </c>
      <c r="Y141" s="430">
        <v>0</v>
      </c>
      <c r="Z141" s="430">
        <v>0</v>
      </c>
      <c r="AA141" s="430">
        <v>0</v>
      </c>
      <c r="AB141" s="430">
        <v>0</v>
      </c>
      <c r="AC141" s="430">
        <v>0</v>
      </c>
      <c r="AD141" s="430">
        <v>0</v>
      </c>
      <c r="AE141" s="430">
        <v>0</v>
      </c>
      <c r="AF141" s="430">
        <v>0</v>
      </c>
      <c r="AG141" s="430">
        <v>0</v>
      </c>
      <c r="AH141" s="430">
        <v>0</v>
      </c>
      <c r="AI141" s="430">
        <v>0</v>
      </c>
      <c r="AJ141" s="430">
        <v>0</v>
      </c>
      <c r="AK141" s="430">
        <v>0</v>
      </c>
      <c r="AL141" s="101">
        <f t="shared" si="45"/>
        <v>15969.764297000002</v>
      </c>
    </row>
    <row r="142" spans="1:38" x14ac:dyDescent="0.2">
      <c r="A142" s="108"/>
      <c r="B142" s="425" t="s">
        <v>375</v>
      </c>
      <c r="C142" s="426">
        <f t="shared" ref="C142:AK142" si="47">+C143+C150</f>
        <v>41.080016155268666</v>
      </c>
      <c r="D142" s="426">
        <f t="shared" si="47"/>
        <v>77.342962424522213</v>
      </c>
      <c r="E142" s="426">
        <f t="shared" si="47"/>
        <v>119.71771494637643</v>
      </c>
      <c r="F142" s="426">
        <f t="shared" si="47"/>
        <v>119.71771494637643</v>
      </c>
      <c r="G142" s="426">
        <f t="shared" si="47"/>
        <v>133.84263245147835</v>
      </c>
      <c r="H142" s="426">
        <f t="shared" si="47"/>
        <v>53.801433245714314</v>
      </c>
      <c r="I142" s="426">
        <f t="shared" si="47"/>
        <v>15.827850108174276</v>
      </c>
      <c r="J142" s="426">
        <f t="shared" si="47"/>
        <v>0.30540948211643804</v>
      </c>
      <c r="K142" s="426">
        <f t="shared" si="47"/>
        <v>0.30540948211643804</v>
      </c>
      <c r="L142" s="426">
        <f t="shared" si="47"/>
        <v>0.84140949211643801</v>
      </c>
      <c r="M142" s="426">
        <f t="shared" si="47"/>
        <v>0.30540948211643804</v>
      </c>
      <c r="N142" s="426">
        <f t="shared" si="47"/>
        <v>0.30540948211643804</v>
      </c>
      <c r="O142" s="426">
        <f t="shared" si="47"/>
        <v>0.30540948211643804</v>
      </c>
      <c r="P142" s="426">
        <f t="shared" si="47"/>
        <v>0.30540948211643804</v>
      </c>
      <c r="Q142" s="426">
        <f t="shared" si="47"/>
        <v>0.30540948211643804</v>
      </c>
      <c r="R142" s="426">
        <f t="shared" si="47"/>
        <v>0.30540948211643804</v>
      </c>
      <c r="S142" s="426">
        <f t="shared" si="47"/>
        <v>0.30540948211643804</v>
      </c>
      <c r="T142" s="426">
        <f t="shared" si="47"/>
        <v>0.30540948211643804</v>
      </c>
      <c r="U142" s="426">
        <f t="shared" si="47"/>
        <v>0.30540948211643804</v>
      </c>
      <c r="V142" s="426">
        <f t="shared" si="47"/>
        <v>0.30540948211643804</v>
      </c>
      <c r="W142" s="426">
        <f t="shared" si="47"/>
        <v>0.30540948211643804</v>
      </c>
      <c r="X142" s="426">
        <f t="shared" si="47"/>
        <v>0.30540948211643804</v>
      </c>
      <c r="Y142" s="426">
        <f t="shared" si="47"/>
        <v>0.30540948211643804</v>
      </c>
      <c r="Z142" s="426">
        <f t="shared" si="47"/>
        <v>0.30540948211643804</v>
      </c>
      <c r="AA142" s="426">
        <f t="shared" si="47"/>
        <v>0.30540948211643804</v>
      </c>
      <c r="AB142" s="426">
        <f t="shared" si="47"/>
        <v>0.30540948211643804</v>
      </c>
      <c r="AC142" s="426">
        <f t="shared" si="47"/>
        <v>0.30540948211643804</v>
      </c>
      <c r="AD142" s="426">
        <f t="shared" si="47"/>
        <v>0.30540948211643804</v>
      </c>
      <c r="AE142" s="426">
        <f t="shared" si="47"/>
        <v>0.30540948211643804</v>
      </c>
      <c r="AF142" s="426">
        <f t="shared" si="47"/>
        <v>0.30540948211643804</v>
      </c>
      <c r="AG142" s="426">
        <f t="shared" si="47"/>
        <v>0.30540948211643804</v>
      </c>
      <c r="AH142" s="426">
        <f t="shared" si="47"/>
        <v>0.30540948211643804</v>
      </c>
      <c r="AI142" s="426">
        <f t="shared" si="47"/>
        <v>0.30540948211643804</v>
      </c>
      <c r="AJ142" s="426">
        <f t="shared" si="47"/>
        <v>18.019159446948731</v>
      </c>
      <c r="AK142" s="426">
        <f t="shared" si="47"/>
        <v>0</v>
      </c>
      <c r="AL142" s="99">
        <f t="shared" si="45"/>
        <v>587.82613026988804</v>
      </c>
    </row>
    <row r="143" spans="1:38" x14ac:dyDescent="0.2">
      <c r="A143" s="108"/>
      <c r="B143" s="432" t="s">
        <v>78</v>
      </c>
      <c r="C143" s="454">
        <f t="shared" ref="C143:AK143" si="48">+C144+C147</f>
        <v>27.806275005268663</v>
      </c>
      <c r="D143" s="454">
        <f t="shared" si="48"/>
        <v>77.342962424522213</v>
      </c>
      <c r="E143" s="454">
        <f t="shared" si="48"/>
        <v>119.71771494637643</v>
      </c>
      <c r="F143" s="454">
        <f t="shared" si="48"/>
        <v>119.71771494637643</v>
      </c>
      <c r="G143" s="454">
        <f t="shared" si="48"/>
        <v>133.84263245147835</v>
      </c>
      <c r="H143" s="454">
        <f t="shared" si="48"/>
        <v>53.801433245714314</v>
      </c>
      <c r="I143" s="454">
        <f t="shared" si="48"/>
        <v>15.827850108174276</v>
      </c>
      <c r="J143" s="454">
        <f t="shared" si="48"/>
        <v>0.30540948211643804</v>
      </c>
      <c r="K143" s="454">
        <f t="shared" si="48"/>
        <v>0.30540948211643804</v>
      </c>
      <c r="L143" s="454">
        <f t="shared" si="48"/>
        <v>0.30540948211643804</v>
      </c>
      <c r="M143" s="454">
        <f t="shared" si="48"/>
        <v>0.30540948211643804</v>
      </c>
      <c r="N143" s="454">
        <f t="shared" si="48"/>
        <v>0.30540948211643804</v>
      </c>
      <c r="O143" s="454">
        <f t="shared" si="48"/>
        <v>0.30540948211643804</v>
      </c>
      <c r="P143" s="454">
        <f t="shared" si="48"/>
        <v>0.30540948211643804</v>
      </c>
      <c r="Q143" s="454">
        <f t="shared" si="48"/>
        <v>0.30540948211643804</v>
      </c>
      <c r="R143" s="454">
        <f t="shared" si="48"/>
        <v>0.30540948211643804</v>
      </c>
      <c r="S143" s="454">
        <f t="shared" si="48"/>
        <v>0.30540948211643804</v>
      </c>
      <c r="T143" s="454">
        <f t="shared" si="48"/>
        <v>0.30540948211643804</v>
      </c>
      <c r="U143" s="454">
        <f t="shared" si="48"/>
        <v>0.30540948211643804</v>
      </c>
      <c r="V143" s="454">
        <f t="shared" si="48"/>
        <v>0.30540948211643804</v>
      </c>
      <c r="W143" s="454">
        <f t="shared" si="48"/>
        <v>0.30540948211643804</v>
      </c>
      <c r="X143" s="454">
        <f t="shared" si="48"/>
        <v>0.30540948211643804</v>
      </c>
      <c r="Y143" s="454">
        <f t="shared" si="48"/>
        <v>0.30540948211643804</v>
      </c>
      <c r="Z143" s="454">
        <f t="shared" si="48"/>
        <v>0.30540948211643804</v>
      </c>
      <c r="AA143" s="454">
        <f t="shared" si="48"/>
        <v>0.30540948211643804</v>
      </c>
      <c r="AB143" s="454">
        <f t="shared" si="48"/>
        <v>0.30540948211643804</v>
      </c>
      <c r="AC143" s="454">
        <f t="shared" si="48"/>
        <v>0.30540948211643804</v>
      </c>
      <c r="AD143" s="454">
        <f t="shared" si="48"/>
        <v>0.30540948211643804</v>
      </c>
      <c r="AE143" s="454">
        <f t="shared" si="48"/>
        <v>0.30540948211643804</v>
      </c>
      <c r="AF143" s="454">
        <f t="shared" si="48"/>
        <v>0.30540948211643804</v>
      </c>
      <c r="AG143" s="454">
        <f t="shared" si="48"/>
        <v>0.30540948211643804</v>
      </c>
      <c r="AH143" s="454">
        <f t="shared" si="48"/>
        <v>0.30540948211643804</v>
      </c>
      <c r="AI143" s="454">
        <f t="shared" si="48"/>
        <v>0.30540948211643804</v>
      </c>
      <c r="AJ143" s="454">
        <f t="shared" si="48"/>
        <v>18.019159446948731</v>
      </c>
      <c r="AK143" s="454">
        <f t="shared" si="48"/>
        <v>0</v>
      </c>
      <c r="AL143" s="113">
        <f t="shared" si="45"/>
        <v>574.01638910988811</v>
      </c>
    </row>
    <row r="144" spans="1:38" x14ac:dyDescent="0.2">
      <c r="A144" s="108"/>
      <c r="B144" s="436" t="s">
        <v>90</v>
      </c>
      <c r="C144" s="455">
        <f t="shared" ref="C144:AK144" si="49">+C145+C146</f>
        <v>27.800605456974559</v>
      </c>
      <c r="D144" s="455">
        <f t="shared" si="49"/>
        <v>53.496023763597876</v>
      </c>
      <c r="E144" s="455">
        <f t="shared" si="49"/>
        <v>53.496023763597876</v>
      </c>
      <c r="F144" s="455">
        <f t="shared" si="49"/>
        <v>53.496023763597876</v>
      </c>
      <c r="G144" s="455">
        <f t="shared" si="49"/>
        <v>53.496023763597876</v>
      </c>
      <c r="H144" s="455">
        <f t="shared" si="49"/>
        <v>53.496023763597876</v>
      </c>
      <c r="I144" s="455">
        <f t="shared" si="49"/>
        <v>15.522440626057838</v>
      </c>
      <c r="J144" s="455">
        <f t="shared" si="49"/>
        <v>0</v>
      </c>
      <c r="K144" s="455">
        <f t="shared" si="49"/>
        <v>0</v>
      </c>
      <c r="L144" s="455">
        <f t="shared" si="49"/>
        <v>0</v>
      </c>
      <c r="M144" s="455">
        <f t="shared" si="49"/>
        <v>0</v>
      </c>
      <c r="N144" s="455">
        <f t="shared" si="49"/>
        <v>0</v>
      </c>
      <c r="O144" s="455">
        <f t="shared" si="49"/>
        <v>0</v>
      </c>
      <c r="P144" s="455">
        <f t="shared" si="49"/>
        <v>0</v>
      </c>
      <c r="Q144" s="455">
        <f t="shared" si="49"/>
        <v>0</v>
      </c>
      <c r="R144" s="455">
        <f t="shared" si="49"/>
        <v>0</v>
      </c>
      <c r="S144" s="455">
        <f t="shared" si="49"/>
        <v>0</v>
      </c>
      <c r="T144" s="455">
        <f t="shared" si="49"/>
        <v>0</v>
      </c>
      <c r="U144" s="455">
        <f t="shared" si="49"/>
        <v>0</v>
      </c>
      <c r="V144" s="455">
        <f t="shared" si="49"/>
        <v>0</v>
      </c>
      <c r="W144" s="455">
        <f t="shared" si="49"/>
        <v>0</v>
      </c>
      <c r="X144" s="455">
        <f t="shared" si="49"/>
        <v>0</v>
      </c>
      <c r="Y144" s="455">
        <f t="shared" si="49"/>
        <v>0</v>
      </c>
      <c r="Z144" s="455">
        <f t="shared" si="49"/>
        <v>0</v>
      </c>
      <c r="AA144" s="455">
        <f t="shared" si="49"/>
        <v>0</v>
      </c>
      <c r="AB144" s="455">
        <f t="shared" si="49"/>
        <v>0</v>
      </c>
      <c r="AC144" s="455">
        <f t="shared" si="49"/>
        <v>0</v>
      </c>
      <c r="AD144" s="455">
        <f t="shared" si="49"/>
        <v>0</v>
      </c>
      <c r="AE144" s="455">
        <f t="shared" si="49"/>
        <v>0</v>
      </c>
      <c r="AF144" s="455">
        <f t="shared" si="49"/>
        <v>0</v>
      </c>
      <c r="AG144" s="455">
        <f t="shared" si="49"/>
        <v>0</v>
      </c>
      <c r="AH144" s="455">
        <f t="shared" si="49"/>
        <v>0</v>
      </c>
      <c r="AI144" s="455">
        <f t="shared" si="49"/>
        <v>0</v>
      </c>
      <c r="AJ144" s="455">
        <f t="shared" si="49"/>
        <v>0</v>
      </c>
      <c r="AK144" s="455">
        <f t="shared" si="49"/>
        <v>0</v>
      </c>
      <c r="AL144" s="100">
        <f t="shared" si="45"/>
        <v>310.80316490102177</v>
      </c>
    </row>
    <row r="145" spans="1:38" x14ac:dyDescent="0.2">
      <c r="A145" s="108"/>
      <c r="B145" s="436" t="s">
        <v>146</v>
      </c>
      <c r="C145" s="455">
        <v>27.662147139748686</v>
      </c>
      <c r="D145" s="455">
        <v>53.496023763597876</v>
      </c>
      <c r="E145" s="455">
        <v>53.496023763597876</v>
      </c>
      <c r="F145" s="455">
        <v>53.496023763597876</v>
      </c>
      <c r="G145" s="455">
        <v>53.496023763597876</v>
      </c>
      <c r="H145" s="455">
        <v>53.496023763597876</v>
      </c>
      <c r="I145" s="455">
        <v>15.522440626057838</v>
      </c>
      <c r="J145" s="455">
        <v>0</v>
      </c>
      <c r="K145" s="100">
        <v>0</v>
      </c>
      <c r="L145" s="455">
        <v>0</v>
      </c>
      <c r="M145" s="455">
        <v>0</v>
      </c>
      <c r="N145" s="455">
        <v>0</v>
      </c>
      <c r="O145" s="455">
        <v>0</v>
      </c>
      <c r="P145" s="455">
        <v>0</v>
      </c>
      <c r="Q145" s="455">
        <v>0</v>
      </c>
      <c r="R145" s="455">
        <v>0</v>
      </c>
      <c r="S145" s="455">
        <v>0</v>
      </c>
      <c r="T145" s="455">
        <v>0</v>
      </c>
      <c r="U145" s="455">
        <v>0</v>
      </c>
      <c r="V145" s="455">
        <v>0</v>
      </c>
      <c r="W145" s="455">
        <v>0</v>
      </c>
      <c r="X145" s="455">
        <v>0</v>
      </c>
      <c r="Y145" s="455">
        <v>0</v>
      </c>
      <c r="Z145" s="455">
        <v>0</v>
      </c>
      <c r="AA145" s="455">
        <v>0</v>
      </c>
      <c r="AB145" s="455">
        <v>0</v>
      </c>
      <c r="AC145" s="455">
        <v>0</v>
      </c>
      <c r="AD145" s="455">
        <v>0</v>
      </c>
      <c r="AE145" s="455">
        <v>0</v>
      </c>
      <c r="AF145" s="455">
        <v>0</v>
      </c>
      <c r="AG145" s="455">
        <v>0</v>
      </c>
      <c r="AH145" s="455">
        <v>0</v>
      </c>
      <c r="AI145" s="455">
        <v>0</v>
      </c>
      <c r="AJ145" s="455">
        <v>0</v>
      </c>
      <c r="AK145" s="455">
        <v>0</v>
      </c>
      <c r="AL145" s="100">
        <f t="shared" si="45"/>
        <v>310.66470658379586</v>
      </c>
    </row>
    <row r="146" spans="1:38" x14ac:dyDescent="0.2">
      <c r="A146" s="108"/>
      <c r="B146" s="436" t="s">
        <v>93</v>
      </c>
      <c r="C146" s="455">
        <v>0.13845831722587104</v>
      </c>
      <c r="D146" s="455">
        <v>0</v>
      </c>
      <c r="E146" s="455">
        <v>0</v>
      </c>
      <c r="F146" s="455">
        <v>0</v>
      </c>
      <c r="G146" s="455">
        <v>0</v>
      </c>
      <c r="H146" s="455">
        <v>0</v>
      </c>
      <c r="I146" s="455">
        <v>0</v>
      </c>
      <c r="J146" s="455">
        <v>0</v>
      </c>
      <c r="K146" s="100">
        <v>0</v>
      </c>
      <c r="L146" s="455">
        <v>0</v>
      </c>
      <c r="M146" s="455">
        <v>0</v>
      </c>
      <c r="N146" s="455">
        <v>0</v>
      </c>
      <c r="O146" s="455">
        <v>0</v>
      </c>
      <c r="P146" s="455">
        <v>0</v>
      </c>
      <c r="Q146" s="455">
        <v>0</v>
      </c>
      <c r="R146" s="455">
        <v>0</v>
      </c>
      <c r="S146" s="455">
        <v>0</v>
      </c>
      <c r="T146" s="455">
        <v>0</v>
      </c>
      <c r="U146" s="455">
        <v>0</v>
      </c>
      <c r="V146" s="455">
        <v>0</v>
      </c>
      <c r="W146" s="455">
        <v>0</v>
      </c>
      <c r="X146" s="455">
        <v>0</v>
      </c>
      <c r="Y146" s="455">
        <v>0</v>
      </c>
      <c r="Z146" s="455">
        <v>0</v>
      </c>
      <c r="AA146" s="455">
        <v>0</v>
      </c>
      <c r="AB146" s="455">
        <v>0</v>
      </c>
      <c r="AC146" s="455">
        <v>0</v>
      </c>
      <c r="AD146" s="455">
        <v>0</v>
      </c>
      <c r="AE146" s="455">
        <v>0</v>
      </c>
      <c r="AF146" s="455">
        <v>0</v>
      </c>
      <c r="AG146" s="455">
        <v>0</v>
      </c>
      <c r="AH146" s="455">
        <v>0</v>
      </c>
      <c r="AI146" s="455">
        <v>0</v>
      </c>
      <c r="AJ146" s="455">
        <v>0</v>
      </c>
      <c r="AK146" s="455">
        <v>0</v>
      </c>
      <c r="AL146" s="100">
        <f t="shared" si="45"/>
        <v>0.13845831722587104</v>
      </c>
    </row>
    <row r="147" spans="1:38" x14ac:dyDescent="0.2">
      <c r="A147" s="108"/>
      <c r="B147" s="456" t="s">
        <v>94</v>
      </c>
      <c r="C147" s="455">
        <f t="shared" ref="C147:AK147" si="50">+C148+C149</f>
        <v>5.6695482941060294E-3</v>
      </c>
      <c r="D147" s="455">
        <f t="shared" si="50"/>
        <v>23.846938660924341</v>
      </c>
      <c r="E147" s="455">
        <f t="shared" si="50"/>
        <v>66.221691182778557</v>
      </c>
      <c r="F147" s="455">
        <f t="shared" si="50"/>
        <v>66.221691182778557</v>
      </c>
      <c r="G147" s="455">
        <f t="shared" si="50"/>
        <v>80.346608687880476</v>
      </c>
      <c r="H147" s="455">
        <f t="shared" si="50"/>
        <v>0.30540948211643804</v>
      </c>
      <c r="I147" s="455">
        <f t="shared" si="50"/>
        <v>0.30540948211643804</v>
      </c>
      <c r="J147" s="455">
        <f t="shared" si="50"/>
        <v>0.30540948211643804</v>
      </c>
      <c r="K147" s="455">
        <f t="shared" si="50"/>
        <v>0.30540948211643804</v>
      </c>
      <c r="L147" s="455">
        <f t="shared" si="50"/>
        <v>0.30540948211643804</v>
      </c>
      <c r="M147" s="455">
        <f t="shared" si="50"/>
        <v>0.30540948211643804</v>
      </c>
      <c r="N147" s="455">
        <f t="shared" si="50"/>
        <v>0.30540948211643804</v>
      </c>
      <c r="O147" s="455">
        <f t="shared" si="50"/>
        <v>0.30540948211643804</v>
      </c>
      <c r="P147" s="455">
        <f t="shared" si="50"/>
        <v>0.30540948211643804</v>
      </c>
      <c r="Q147" s="455">
        <f t="shared" si="50"/>
        <v>0.30540948211643804</v>
      </c>
      <c r="R147" s="455">
        <f t="shared" si="50"/>
        <v>0.30540948211643804</v>
      </c>
      <c r="S147" s="455">
        <f t="shared" si="50"/>
        <v>0.30540948211643804</v>
      </c>
      <c r="T147" s="455">
        <f t="shared" si="50"/>
        <v>0.30540948211643804</v>
      </c>
      <c r="U147" s="455">
        <f t="shared" si="50"/>
        <v>0.30540948211643804</v>
      </c>
      <c r="V147" s="455">
        <f t="shared" si="50"/>
        <v>0.30540948211643804</v>
      </c>
      <c r="W147" s="455">
        <f t="shared" si="50"/>
        <v>0.30540948211643804</v>
      </c>
      <c r="X147" s="455">
        <f t="shared" si="50"/>
        <v>0.30540948211643804</v>
      </c>
      <c r="Y147" s="455">
        <f t="shared" si="50"/>
        <v>0.30540948211643804</v>
      </c>
      <c r="Z147" s="455">
        <f t="shared" si="50"/>
        <v>0.30540948211643804</v>
      </c>
      <c r="AA147" s="455">
        <f t="shared" si="50"/>
        <v>0.30540948211643804</v>
      </c>
      <c r="AB147" s="455">
        <f t="shared" si="50"/>
        <v>0.30540948211643804</v>
      </c>
      <c r="AC147" s="455">
        <f t="shared" si="50"/>
        <v>0.30540948211643804</v>
      </c>
      <c r="AD147" s="455">
        <f t="shared" si="50"/>
        <v>0.30540948211643804</v>
      </c>
      <c r="AE147" s="455">
        <f t="shared" si="50"/>
        <v>0.30540948211643804</v>
      </c>
      <c r="AF147" s="455">
        <f t="shared" si="50"/>
        <v>0.30540948211643804</v>
      </c>
      <c r="AG147" s="455">
        <f t="shared" si="50"/>
        <v>0.30540948211643804</v>
      </c>
      <c r="AH147" s="455">
        <f t="shared" si="50"/>
        <v>0.30540948211643804</v>
      </c>
      <c r="AI147" s="455">
        <f t="shared" si="50"/>
        <v>0.30540948211643804</v>
      </c>
      <c r="AJ147" s="455">
        <f t="shared" si="50"/>
        <v>18.019159446948731</v>
      </c>
      <c r="AK147" s="455">
        <f t="shared" si="50"/>
        <v>0</v>
      </c>
      <c r="AL147" s="100">
        <f t="shared" si="45"/>
        <v>263.2132242088648</v>
      </c>
    </row>
    <row r="148" spans="1:38" x14ac:dyDescent="0.2">
      <c r="A148" s="108"/>
      <c r="B148" s="436" t="s">
        <v>146</v>
      </c>
      <c r="C148" s="455">
        <v>5.6695482941060294E-3</v>
      </c>
      <c r="D148" s="455">
        <v>23.541529178807902</v>
      </c>
      <c r="E148" s="455">
        <v>65.916281700662125</v>
      </c>
      <c r="F148" s="455">
        <v>65.916281700662125</v>
      </c>
      <c r="G148" s="455">
        <v>80.041199205764045</v>
      </c>
      <c r="H148" s="455">
        <v>0</v>
      </c>
      <c r="I148" s="455">
        <v>0</v>
      </c>
      <c r="J148" s="455">
        <v>0</v>
      </c>
      <c r="K148" s="100">
        <v>0</v>
      </c>
      <c r="L148" s="455">
        <v>0</v>
      </c>
      <c r="M148" s="455">
        <v>0</v>
      </c>
      <c r="N148" s="455">
        <v>0</v>
      </c>
      <c r="O148" s="455">
        <v>0</v>
      </c>
      <c r="P148" s="455">
        <v>0</v>
      </c>
      <c r="Q148" s="455">
        <v>0</v>
      </c>
      <c r="R148" s="455">
        <v>0</v>
      </c>
      <c r="S148" s="455">
        <v>0</v>
      </c>
      <c r="T148" s="455">
        <v>0</v>
      </c>
      <c r="U148" s="455">
        <v>0</v>
      </c>
      <c r="V148" s="455">
        <v>0</v>
      </c>
      <c r="W148" s="455">
        <v>0</v>
      </c>
      <c r="X148" s="455">
        <v>0</v>
      </c>
      <c r="Y148" s="455">
        <v>0</v>
      </c>
      <c r="Z148" s="455">
        <v>0</v>
      </c>
      <c r="AA148" s="455">
        <v>0</v>
      </c>
      <c r="AB148" s="455">
        <v>0</v>
      </c>
      <c r="AC148" s="455">
        <v>0</v>
      </c>
      <c r="AD148" s="455">
        <v>0</v>
      </c>
      <c r="AE148" s="455">
        <v>0</v>
      </c>
      <c r="AF148" s="455">
        <v>0</v>
      </c>
      <c r="AG148" s="455">
        <v>0</v>
      </c>
      <c r="AH148" s="455">
        <v>0</v>
      </c>
      <c r="AI148" s="455">
        <v>0</v>
      </c>
      <c r="AJ148" s="455">
        <v>0</v>
      </c>
      <c r="AK148" s="455">
        <v>0</v>
      </c>
      <c r="AL148" s="100">
        <f t="shared" si="45"/>
        <v>235.42096133419028</v>
      </c>
    </row>
    <row r="149" spans="1:38" x14ac:dyDescent="0.2">
      <c r="A149" s="108"/>
      <c r="B149" s="457" t="s">
        <v>93</v>
      </c>
      <c r="C149" s="458">
        <v>0</v>
      </c>
      <c r="D149" s="458">
        <v>0.30540948211643804</v>
      </c>
      <c r="E149" s="458">
        <v>0.30540948211643804</v>
      </c>
      <c r="F149" s="458">
        <v>0.30540948211643804</v>
      </c>
      <c r="G149" s="458">
        <v>0.30540948211643804</v>
      </c>
      <c r="H149" s="458">
        <v>0.30540948211643804</v>
      </c>
      <c r="I149" s="458">
        <v>0.30540948211643804</v>
      </c>
      <c r="J149" s="458">
        <v>0.30540948211643804</v>
      </c>
      <c r="K149" s="458">
        <v>0.30540948211643804</v>
      </c>
      <c r="L149" s="458">
        <v>0.30540948211643804</v>
      </c>
      <c r="M149" s="458">
        <v>0.30540948211643804</v>
      </c>
      <c r="N149" s="458">
        <v>0.30540948211643804</v>
      </c>
      <c r="O149" s="458">
        <v>0.30540948211643804</v>
      </c>
      <c r="P149" s="458">
        <v>0.30540948211643804</v>
      </c>
      <c r="Q149" s="458">
        <v>0.30540948211643804</v>
      </c>
      <c r="R149" s="458">
        <v>0.30540948211643804</v>
      </c>
      <c r="S149" s="458">
        <v>0.30540948211643804</v>
      </c>
      <c r="T149" s="458">
        <v>0.30540948211643804</v>
      </c>
      <c r="U149" s="458">
        <v>0.30540948211643804</v>
      </c>
      <c r="V149" s="458">
        <v>0.30540948211643804</v>
      </c>
      <c r="W149" s="458">
        <v>0.30540948211643804</v>
      </c>
      <c r="X149" s="458">
        <v>0.30540948211643804</v>
      </c>
      <c r="Y149" s="458">
        <v>0.30540948211643804</v>
      </c>
      <c r="Z149" s="458">
        <v>0.30540948211643804</v>
      </c>
      <c r="AA149" s="458">
        <v>0.30540948211643804</v>
      </c>
      <c r="AB149" s="458">
        <v>0.30540948211643804</v>
      </c>
      <c r="AC149" s="458">
        <v>0.30540948211643804</v>
      </c>
      <c r="AD149" s="458">
        <v>0.30540948211643804</v>
      </c>
      <c r="AE149" s="458">
        <v>0.30540948211643804</v>
      </c>
      <c r="AF149" s="458">
        <v>0.30540948211643804</v>
      </c>
      <c r="AG149" s="458">
        <v>0.30540948211643804</v>
      </c>
      <c r="AH149" s="458">
        <v>0.30540948211643804</v>
      </c>
      <c r="AI149" s="455">
        <v>0.30540948211643804</v>
      </c>
      <c r="AJ149" s="455">
        <v>18.019159446948731</v>
      </c>
      <c r="AK149" s="455">
        <v>0</v>
      </c>
      <c r="AL149" s="150">
        <f t="shared" si="45"/>
        <v>27.792262874674755</v>
      </c>
    </row>
    <row r="150" spans="1:38" ht="12" customHeight="1" x14ac:dyDescent="0.2">
      <c r="A150" s="108"/>
      <c r="B150" s="433" t="s">
        <v>76</v>
      </c>
      <c r="C150" s="459">
        <f t="shared" ref="C150:AK150" si="51">+C151+C152</f>
        <v>13.273741150000001</v>
      </c>
      <c r="D150" s="459">
        <f t="shared" si="51"/>
        <v>0</v>
      </c>
      <c r="E150" s="459">
        <f t="shared" si="51"/>
        <v>0</v>
      </c>
      <c r="F150" s="459">
        <f t="shared" si="51"/>
        <v>0</v>
      </c>
      <c r="G150" s="459">
        <f t="shared" si="51"/>
        <v>0</v>
      </c>
      <c r="H150" s="459">
        <f t="shared" si="51"/>
        <v>0</v>
      </c>
      <c r="I150" s="459">
        <f t="shared" si="51"/>
        <v>0</v>
      </c>
      <c r="J150" s="459">
        <f t="shared" si="51"/>
        <v>0</v>
      </c>
      <c r="K150" s="459">
        <f t="shared" si="51"/>
        <v>0</v>
      </c>
      <c r="L150" s="459">
        <f t="shared" si="51"/>
        <v>0.53600000999999997</v>
      </c>
      <c r="M150" s="459">
        <f t="shared" si="51"/>
        <v>0</v>
      </c>
      <c r="N150" s="459">
        <f t="shared" si="51"/>
        <v>0</v>
      </c>
      <c r="O150" s="459">
        <f t="shared" si="51"/>
        <v>0</v>
      </c>
      <c r="P150" s="459">
        <f t="shared" si="51"/>
        <v>0</v>
      </c>
      <c r="Q150" s="459">
        <f t="shared" si="51"/>
        <v>0</v>
      </c>
      <c r="R150" s="459">
        <f t="shared" si="51"/>
        <v>0</v>
      </c>
      <c r="S150" s="459">
        <f t="shared" si="51"/>
        <v>0</v>
      </c>
      <c r="T150" s="459">
        <f t="shared" si="51"/>
        <v>0</v>
      </c>
      <c r="U150" s="459">
        <f t="shared" si="51"/>
        <v>0</v>
      </c>
      <c r="V150" s="459">
        <f t="shared" si="51"/>
        <v>0</v>
      </c>
      <c r="W150" s="459">
        <f t="shared" si="51"/>
        <v>0</v>
      </c>
      <c r="X150" s="459">
        <f t="shared" si="51"/>
        <v>0</v>
      </c>
      <c r="Y150" s="459">
        <f t="shared" si="51"/>
        <v>0</v>
      </c>
      <c r="Z150" s="459">
        <f t="shared" si="51"/>
        <v>0</v>
      </c>
      <c r="AA150" s="459">
        <f t="shared" si="51"/>
        <v>0</v>
      </c>
      <c r="AB150" s="459">
        <f t="shared" si="51"/>
        <v>0</v>
      </c>
      <c r="AC150" s="459">
        <f t="shared" si="51"/>
        <v>0</v>
      </c>
      <c r="AD150" s="459">
        <f t="shared" si="51"/>
        <v>0</v>
      </c>
      <c r="AE150" s="459">
        <f t="shared" si="51"/>
        <v>0</v>
      </c>
      <c r="AF150" s="459">
        <f t="shared" si="51"/>
        <v>0</v>
      </c>
      <c r="AG150" s="459">
        <f t="shared" si="51"/>
        <v>0</v>
      </c>
      <c r="AH150" s="459">
        <f t="shared" si="51"/>
        <v>0</v>
      </c>
      <c r="AI150" s="459">
        <f t="shared" si="51"/>
        <v>0</v>
      </c>
      <c r="AJ150" s="459">
        <f t="shared" si="51"/>
        <v>0</v>
      </c>
      <c r="AK150" s="459">
        <f t="shared" si="51"/>
        <v>0</v>
      </c>
      <c r="AL150" s="102">
        <f t="shared" si="45"/>
        <v>13.809741160000002</v>
      </c>
    </row>
    <row r="151" spans="1:38" ht="12" customHeight="1" x14ac:dyDescent="0.2">
      <c r="A151" s="108"/>
      <c r="B151" s="436" t="s">
        <v>146</v>
      </c>
      <c r="C151" s="455">
        <v>3.06876302</v>
      </c>
      <c r="D151" s="455">
        <v>0</v>
      </c>
      <c r="E151" s="455">
        <v>0</v>
      </c>
      <c r="F151" s="455">
        <v>0</v>
      </c>
      <c r="G151" s="455">
        <v>0</v>
      </c>
      <c r="H151" s="455">
        <v>0</v>
      </c>
      <c r="I151" s="455">
        <v>0</v>
      </c>
      <c r="J151" s="455">
        <v>0</v>
      </c>
      <c r="K151" s="100">
        <v>0</v>
      </c>
      <c r="L151" s="455">
        <v>0</v>
      </c>
      <c r="M151" s="455">
        <v>0</v>
      </c>
      <c r="N151" s="455">
        <v>0</v>
      </c>
      <c r="O151" s="455">
        <v>0</v>
      </c>
      <c r="P151" s="455">
        <v>0</v>
      </c>
      <c r="Q151" s="455">
        <v>0</v>
      </c>
      <c r="R151" s="455">
        <v>0</v>
      </c>
      <c r="S151" s="455">
        <v>0</v>
      </c>
      <c r="T151" s="455">
        <v>0</v>
      </c>
      <c r="U151" s="455">
        <v>0</v>
      </c>
      <c r="V151" s="455">
        <v>0</v>
      </c>
      <c r="W151" s="455">
        <v>0</v>
      </c>
      <c r="X151" s="455">
        <v>0</v>
      </c>
      <c r="Y151" s="455">
        <v>0</v>
      </c>
      <c r="Z151" s="455">
        <v>0</v>
      </c>
      <c r="AA151" s="455">
        <v>0</v>
      </c>
      <c r="AB151" s="455">
        <v>0</v>
      </c>
      <c r="AC151" s="455">
        <v>0</v>
      </c>
      <c r="AD151" s="455">
        <v>0</v>
      </c>
      <c r="AE151" s="455">
        <v>0</v>
      </c>
      <c r="AF151" s="455">
        <v>0</v>
      </c>
      <c r="AG151" s="455">
        <v>0</v>
      </c>
      <c r="AH151" s="455">
        <v>0</v>
      </c>
      <c r="AI151" s="455">
        <v>0</v>
      </c>
      <c r="AJ151" s="455">
        <v>0</v>
      </c>
      <c r="AK151" s="455">
        <v>0</v>
      </c>
      <c r="AL151" s="100">
        <f t="shared" si="45"/>
        <v>3.06876302</v>
      </c>
    </row>
    <row r="152" spans="1:38" ht="12" customHeight="1" x14ac:dyDescent="0.2">
      <c r="A152" s="108"/>
      <c r="B152" s="436" t="s">
        <v>93</v>
      </c>
      <c r="C152" s="455">
        <v>10.204978130000001</v>
      </c>
      <c r="D152" s="455">
        <v>0</v>
      </c>
      <c r="E152" s="455">
        <v>0</v>
      </c>
      <c r="F152" s="455">
        <v>0</v>
      </c>
      <c r="G152" s="455">
        <v>0</v>
      </c>
      <c r="H152" s="455">
        <v>0</v>
      </c>
      <c r="I152" s="455">
        <v>0</v>
      </c>
      <c r="J152" s="455">
        <v>0</v>
      </c>
      <c r="K152" s="100">
        <v>0</v>
      </c>
      <c r="L152" s="455">
        <v>0.53600000999999997</v>
      </c>
      <c r="M152" s="455">
        <v>0</v>
      </c>
      <c r="N152" s="455">
        <v>0</v>
      </c>
      <c r="O152" s="455">
        <v>0</v>
      </c>
      <c r="P152" s="455">
        <v>0</v>
      </c>
      <c r="Q152" s="455">
        <v>0</v>
      </c>
      <c r="R152" s="455">
        <v>0</v>
      </c>
      <c r="S152" s="455">
        <v>0</v>
      </c>
      <c r="T152" s="455">
        <v>0</v>
      </c>
      <c r="U152" s="455">
        <v>0</v>
      </c>
      <c r="V152" s="455">
        <v>0</v>
      </c>
      <c r="W152" s="455">
        <v>0</v>
      </c>
      <c r="X152" s="455">
        <v>0</v>
      </c>
      <c r="Y152" s="455">
        <v>0</v>
      </c>
      <c r="Z152" s="455">
        <v>0</v>
      </c>
      <c r="AA152" s="455">
        <v>0</v>
      </c>
      <c r="AB152" s="455">
        <v>0</v>
      </c>
      <c r="AC152" s="455">
        <v>0</v>
      </c>
      <c r="AD152" s="455">
        <v>0</v>
      </c>
      <c r="AE152" s="455">
        <v>0</v>
      </c>
      <c r="AF152" s="455">
        <v>0</v>
      </c>
      <c r="AG152" s="455">
        <v>0</v>
      </c>
      <c r="AH152" s="455">
        <v>0</v>
      </c>
      <c r="AI152" s="455">
        <v>0</v>
      </c>
      <c r="AJ152" s="455">
        <v>0</v>
      </c>
      <c r="AK152" s="455">
        <v>0</v>
      </c>
      <c r="AL152" s="100">
        <f t="shared" si="45"/>
        <v>10.740978140000001</v>
      </c>
    </row>
    <row r="153" spans="1:38" x14ac:dyDescent="0.2">
      <c r="A153" s="108"/>
      <c r="B153" s="460"/>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row>
    <row r="154" spans="1:38" x14ac:dyDescent="0.2">
      <c r="A154" s="108"/>
      <c r="B154" s="423" t="s">
        <v>117</v>
      </c>
      <c r="C154" s="145">
        <f t="shared" ref="C154:AK154" si="52">+C155+C156</f>
        <v>20249.112611123601</v>
      </c>
      <c r="D154" s="145">
        <f t="shared" si="52"/>
        <v>18719.816956137391</v>
      </c>
      <c r="E154" s="145">
        <f t="shared" si="52"/>
        <v>11993.222037553876</v>
      </c>
      <c r="F154" s="145">
        <f t="shared" si="52"/>
        <v>7020.7637934663071</v>
      </c>
      <c r="G154" s="145">
        <f t="shared" si="52"/>
        <v>2260.3453413061193</v>
      </c>
      <c r="H154" s="145">
        <f t="shared" si="52"/>
        <v>3788.2528367574964</v>
      </c>
      <c r="I154" s="145">
        <f t="shared" si="52"/>
        <v>629.92802619867314</v>
      </c>
      <c r="J154" s="145">
        <f t="shared" si="52"/>
        <v>1696.5505188818413</v>
      </c>
      <c r="K154" s="145">
        <f t="shared" si="52"/>
        <v>4004.6149977202067</v>
      </c>
      <c r="L154" s="145">
        <f t="shared" si="52"/>
        <v>817.96064592640187</v>
      </c>
      <c r="M154" s="145">
        <f t="shared" si="52"/>
        <v>708.82786477307934</v>
      </c>
      <c r="N154" s="145">
        <f t="shared" si="52"/>
        <v>357.13971443226563</v>
      </c>
      <c r="O154" s="145">
        <f t="shared" si="52"/>
        <v>443.08922544442851</v>
      </c>
      <c r="P154" s="145">
        <f t="shared" si="52"/>
        <v>901.49411890149361</v>
      </c>
      <c r="Q154" s="145">
        <f t="shared" si="52"/>
        <v>406.4706410817198</v>
      </c>
      <c r="R154" s="145">
        <f t="shared" si="52"/>
        <v>406.4706410817198</v>
      </c>
      <c r="S154" s="145">
        <f t="shared" si="52"/>
        <v>98.967262781024871</v>
      </c>
      <c r="T154" s="145">
        <f t="shared" si="52"/>
        <v>98.967262781024871</v>
      </c>
      <c r="U154" s="145">
        <f t="shared" si="52"/>
        <v>844.64602156167791</v>
      </c>
      <c r="V154" s="145">
        <f t="shared" si="52"/>
        <v>844.64602156167791</v>
      </c>
      <c r="W154" s="145">
        <f t="shared" si="52"/>
        <v>893.97694822448545</v>
      </c>
      <c r="X154" s="145">
        <f t="shared" si="52"/>
        <v>745.98416826276946</v>
      </c>
      <c r="Y154" s="145">
        <f t="shared" si="52"/>
        <v>745.98416826276946</v>
      </c>
      <c r="Z154" s="145">
        <f t="shared" si="52"/>
        <v>745.98416826276946</v>
      </c>
      <c r="AA154" s="145">
        <f t="shared" si="52"/>
        <v>745.98416826276946</v>
      </c>
      <c r="AB154" s="145">
        <f t="shared" si="52"/>
        <v>745.98416826276946</v>
      </c>
      <c r="AC154" s="145">
        <f t="shared" si="52"/>
        <v>745.98416826276946</v>
      </c>
      <c r="AD154" s="145">
        <f t="shared" si="52"/>
        <v>745.98416826276946</v>
      </c>
      <c r="AE154" s="145">
        <f>+AE155+AE156</f>
        <v>0.30540948211643798</v>
      </c>
      <c r="AF154" s="145">
        <f t="shared" si="52"/>
        <v>0.30540948211643798</v>
      </c>
      <c r="AG154" s="145">
        <f t="shared" si="52"/>
        <v>0.30540948211643798</v>
      </c>
      <c r="AH154" s="145">
        <f t="shared" si="52"/>
        <v>0.30540948211643798</v>
      </c>
      <c r="AI154" s="145">
        <f t="shared" si="52"/>
        <v>0.30540948211643798</v>
      </c>
      <c r="AJ154" s="145">
        <f t="shared" si="52"/>
        <v>18.019159446948734</v>
      </c>
      <c r="AK154" s="145">
        <f t="shared" si="52"/>
        <v>0</v>
      </c>
      <c r="AL154" s="145">
        <f>SUM(C154:AK154)</f>
        <v>82426.698872393434</v>
      </c>
    </row>
    <row r="155" spans="1:38" x14ac:dyDescent="0.2">
      <c r="A155" s="108"/>
      <c r="B155" s="461" t="s">
        <v>118</v>
      </c>
      <c r="C155" s="114">
        <v>34.165048731332838</v>
      </c>
      <c r="D155" s="114">
        <v>2247.1748151384136</v>
      </c>
      <c r="E155" s="114">
        <v>2981.883935859249</v>
      </c>
      <c r="F155" s="114">
        <v>1478.406680831218</v>
      </c>
      <c r="G155" s="114">
        <v>53.496023763597897</v>
      </c>
      <c r="H155" s="114">
        <v>1125.3516861291578</v>
      </c>
      <c r="I155" s="114">
        <v>323.02581892675272</v>
      </c>
      <c r="J155" s="114">
        <v>1368.0911391197349</v>
      </c>
      <c r="K155" s="114">
        <v>307.50337830069492</v>
      </c>
      <c r="L155" s="114">
        <v>442.5194379947834</v>
      </c>
      <c r="M155" s="114">
        <v>307.50337830069492</v>
      </c>
      <c r="N155" s="114">
        <v>356.8343049501492</v>
      </c>
      <c r="O155" s="114">
        <v>442.78381596231208</v>
      </c>
      <c r="P155" s="114">
        <v>901.18870941937712</v>
      </c>
      <c r="Q155" s="114">
        <v>406.16523159960337</v>
      </c>
      <c r="R155" s="114">
        <v>406.16523159960337</v>
      </c>
      <c r="S155" s="114">
        <v>98.66185329890844</v>
      </c>
      <c r="T155" s="114">
        <v>98.66185329890844</v>
      </c>
      <c r="U155" s="114">
        <v>844.34061207956142</v>
      </c>
      <c r="V155" s="114">
        <v>844.34061207956142</v>
      </c>
      <c r="W155" s="114">
        <v>893.67153874236897</v>
      </c>
      <c r="X155" s="114">
        <v>745.67875878065297</v>
      </c>
      <c r="Y155" s="114">
        <v>745.67875878065297</v>
      </c>
      <c r="Z155" s="114">
        <v>745.67875878065297</v>
      </c>
      <c r="AA155" s="114">
        <v>745.67875878065297</v>
      </c>
      <c r="AB155" s="114">
        <v>745.67875878065297</v>
      </c>
      <c r="AC155" s="114">
        <v>745.67875878065297</v>
      </c>
      <c r="AD155" s="114">
        <v>745.67875878065297</v>
      </c>
      <c r="AE155" s="114">
        <v>0</v>
      </c>
      <c r="AF155" s="114">
        <v>0</v>
      </c>
      <c r="AG155" s="114">
        <v>0</v>
      </c>
      <c r="AH155" s="114">
        <v>0</v>
      </c>
      <c r="AI155" s="114">
        <v>0</v>
      </c>
      <c r="AJ155" s="114">
        <v>0</v>
      </c>
      <c r="AK155" s="114">
        <v>0</v>
      </c>
      <c r="AL155" s="114">
        <f>SUM(C155:AK155)</f>
        <v>21181.686417590558</v>
      </c>
    </row>
    <row r="156" spans="1:38" x14ac:dyDescent="0.2">
      <c r="A156" s="108"/>
      <c r="B156" s="462" t="s">
        <v>656</v>
      </c>
      <c r="C156" s="104">
        <v>20214.947562392266</v>
      </c>
      <c r="D156" s="104">
        <v>16472.642140998978</v>
      </c>
      <c r="E156" s="104">
        <v>9011.3381016946278</v>
      </c>
      <c r="F156" s="104">
        <v>5542.3571126350889</v>
      </c>
      <c r="G156" s="104">
        <v>2206.8493175425215</v>
      </c>
      <c r="H156" s="104">
        <v>2662.9011506283387</v>
      </c>
      <c r="I156" s="104">
        <v>306.90220727192042</v>
      </c>
      <c r="J156" s="104">
        <v>328.45937976210644</v>
      </c>
      <c r="K156" s="104">
        <v>3697.111619419512</v>
      </c>
      <c r="L156" s="104">
        <v>375.44120793161841</v>
      </c>
      <c r="M156" s="104">
        <v>401.32448647238442</v>
      </c>
      <c r="N156" s="104">
        <v>0.30540948211643798</v>
      </c>
      <c r="O156" s="104">
        <v>0.30540948211643798</v>
      </c>
      <c r="P156" s="104">
        <v>0.30540948211643798</v>
      </c>
      <c r="Q156" s="104">
        <v>0.30540948211643798</v>
      </c>
      <c r="R156" s="104">
        <v>0.30540948211643798</v>
      </c>
      <c r="S156" s="104">
        <v>0.30540948211643798</v>
      </c>
      <c r="T156" s="104">
        <v>0.30540948211643798</v>
      </c>
      <c r="U156" s="104">
        <v>0.30540948211643798</v>
      </c>
      <c r="V156" s="104">
        <v>0.30540948211643798</v>
      </c>
      <c r="W156" s="104">
        <v>0.30540948211643798</v>
      </c>
      <c r="X156" s="104">
        <v>0.30540948211643798</v>
      </c>
      <c r="Y156" s="104">
        <v>0.30540948211643798</v>
      </c>
      <c r="Z156" s="104">
        <v>0.30540948211643798</v>
      </c>
      <c r="AA156" s="104">
        <v>0.30540948211643798</v>
      </c>
      <c r="AB156" s="104">
        <v>0.30540948211643798</v>
      </c>
      <c r="AC156" s="104">
        <v>0.30540948211643798</v>
      </c>
      <c r="AD156" s="104">
        <v>0.30540948211643798</v>
      </c>
      <c r="AE156" s="104">
        <v>0.30540948211643798</v>
      </c>
      <c r="AF156" s="104">
        <v>0.30540948211643798</v>
      </c>
      <c r="AG156" s="104">
        <v>0.30540948211643798</v>
      </c>
      <c r="AH156" s="104">
        <v>0.30540948211643798</v>
      </c>
      <c r="AI156" s="104">
        <v>0.30540948211643798</v>
      </c>
      <c r="AJ156" s="104">
        <v>18.019159446948734</v>
      </c>
      <c r="AK156" s="104">
        <v>0</v>
      </c>
      <c r="AL156" s="104">
        <f>SUM(C156:AK156)</f>
        <v>61245.012454802956</v>
      </c>
    </row>
    <row r="157" spans="1:38" x14ac:dyDescent="0.2">
      <c r="A157" s="3"/>
      <c r="B157" s="423" t="s">
        <v>119</v>
      </c>
      <c r="C157" s="99">
        <v>23593.110054623259</v>
      </c>
      <c r="D157" s="99">
        <v>22602.985964386902</v>
      </c>
      <c r="E157" s="99">
        <v>9071.6145685156989</v>
      </c>
      <c r="F157" s="99">
        <v>21480.830580530288</v>
      </c>
      <c r="G157" s="99">
        <v>27784.0149923393</v>
      </c>
      <c r="H157" s="99">
        <v>20381.0475099791</v>
      </c>
      <c r="I157" s="99">
        <v>16460.848781805627</v>
      </c>
      <c r="J157" s="99">
        <v>19227.245022512507</v>
      </c>
      <c r="K157" s="99">
        <v>10404.668983411853</v>
      </c>
      <c r="L157" s="99">
        <v>13361.882662811684</v>
      </c>
      <c r="M157" s="99">
        <v>9834.539372397554</v>
      </c>
      <c r="N157" s="99">
        <v>4093.059195153272</v>
      </c>
      <c r="O157" s="99">
        <v>4588.4708335208834</v>
      </c>
      <c r="P157" s="99">
        <v>4485.3115762568841</v>
      </c>
      <c r="Q157" s="99">
        <v>4336.024353670884</v>
      </c>
      <c r="R157" s="99">
        <v>4227.6216045798847</v>
      </c>
      <c r="S157" s="99">
        <v>2231.3328105779274</v>
      </c>
      <c r="T157" s="99">
        <v>3074.1538838344868</v>
      </c>
      <c r="U157" s="99">
        <v>4791.2534555196908</v>
      </c>
      <c r="V157" s="99">
        <v>2989.5139339996913</v>
      </c>
      <c r="W157" s="99">
        <v>2615.8721156133006</v>
      </c>
      <c r="X157" s="99">
        <v>298.72458289297379</v>
      </c>
      <c r="Y157" s="99">
        <v>98.658738851476357</v>
      </c>
      <c r="Z157" s="99">
        <v>71.401889232855012</v>
      </c>
      <c r="AA157" s="99">
        <v>64.044750299586283</v>
      </c>
      <c r="AB157" s="99">
        <v>50.336863324671803</v>
      </c>
      <c r="AC157" s="99">
        <v>49.581537574000002</v>
      </c>
      <c r="AD157" s="99">
        <v>49.609302573999997</v>
      </c>
      <c r="AE157" s="99">
        <v>2798.7701326419992</v>
      </c>
      <c r="AF157" s="99">
        <v>915.52863741292003</v>
      </c>
      <c r="AG157" s="99">
        <v>3023.0478191120001</v>
      </c>
      <c r="AH157" s="99">
        <v>1.6767900409999998</v>
      </c>
      <c r="AI157" s="99">
        <v>0</v>
      </c>
      <c r="AJ157" s="99">
        <v>0</v>
      </c>
      <c r="AK157" s="99">
        <v>2750</v>
      </c>
      <c r="AL157" s="145">
        <f>SUM(C157:AK157)</f>
        <v>241806.78329999823</v>
      </c>
    </row>
    <row r="158" spans="1:38" x14ac:dyDescent="0.2">
      <c r="A158" s="3"/>
      <c r="B158" s="466"/>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467"/>
    </row>
    <row r="159" spans="1:38" x14ac:dyDescent="0.2">
      <c r="A159" s="108"/>
      <c r="B159" s="115" t="s">
        <v>376</v>
      </c>
      <c r="C159" s="1110"/>
      <c r="D159" s="138"/>
      <c r="E159" s="138"/>
      <c r="F159" s="138"/>
      <c r="G159" s="138"/>
      <c r="H159" s="138"/>
      <c r="I159" s="138"/>
      <c r="J159" s="138"/>
      <c r="K159" s="138"/>
      <c r="L159" s="138"/>
      <c r="M159" s="138"/>
      <c r="N159" s="138"/>
      <c r="O159" s="138"/>
      <c r="P159" s="138"/>
      <c r="Q159" s="138"/>
      <c r="R159" s="138"/>
      <c r="S159" s="138"/>
      <c r="T159" s="138"/>
      <c r="U159" s="138"/>
      <c r="V159" s="138"/>
    </row>
    <row r="160" spans="1:38" x14ac:dyDescent="0.2">
      <c r="A160" s="108"/>
      <c r="B160" s="116" t="s">
        <v>699</v>
      </c>
      <c r="C160" s="116"/>
      <c r="D160" s="138"/>
      <c r="E160" s="138"/>
      <c r="F160" s="138"/>
      <c r="G160" s="138"/>
      <c r="H160" s="138"/>
      <c r="I160" s="138"/>
      <c r="J160" s="138"/>
      <c r="K160" s="138"/>
      <c r="L160" s="138"/>
      <c r="M160" s="138"/>
      <c r="N160" s="138"/>
      <c r="O160" s="138"/>
      <c r="P160" s="138"/>
      <c r="Q160" s="138"/>
      <c r="R160" s="138"/>
      <c r="S160" s="138"/>
      <c r="T160" s="138"/>
      <c r="U160" s="138"/>
      <c r="V160" s="138"/>
    </row>
    <row r="161" spans="1:38" ht="25.5" customHeight="1" x14ac:dyDescent="0.2">
      <c r="A161" s="108"/>
      <c r="B161" s="1306" t="s">
        <v>962</v>
      </c>
      <c r="C161" s="1306"/>
      <c r="D161" s="1306"/>
      <c r="E161" s="1306"/>
      <c r="F161" s="1306"/>
      <c r="G161" s="1306"/>
      <c r="H161" s="1306"/>
      <c r="I161" s="1306"/>
      <c r="J161" s="1306"/>
      <c r="K161" s="1306"/>
      <c r="L161" s="1306"/>
      <c r="M161" s="1306"/>
      <c r="N161" s="1306"/>
      <c r="O161" s="1306"/>
      <c r="P161" s="1306"/>
      <c r="Q161" s="1306"/>
      <c r="R161" s="1306"/>
      <c r="S161" s="1306"/>
      <c r="T161" s="1306"/>
      <c r="U161" s="1306"/>
      <c r="V161" s="1306"/>
      <c r="W161" s="1101"/>
      <c r="X161" s="1101"/>
    </row>
    <row r="162" spans="1:38" ht="25.5" customHeight="1" x14ac:dyDescent="0.2">
      <c r="A162" s="3"/>
      <c r="B162" s="1306" t="s">
        <v>966</v>
      </c>
      <c r="C162" s="1306"/>
      <c r="D162" s="1306"/>
      <c r="E162" s="1306"/>
      <c r="F162" s="1306"/>
      <c r="G162" s="1306"/>
      <c r="H162" s="1306"/>
      <c r="I162" s="1306"/>
      <c r="J162" s="1306"/>
      <c r="K162" s="1306"/>
      <c r="L162" s="1306"/>
      <c r="M162" s="1306"/>
      <c r="N162" s="1306"/>
      <c r="O162" s="1306"/>
      <c r="P162" s="1306"/>
      <c r="Q162" s="1306"/>
      <c r="R162" s="1306"/>
      <c r="S162" s="1306"/>
      <c r="T162" s="1306"/>
      <c r="U162" s="1306"/>
      <c r="V162" s="1306"/>
    </row>
    <row r="163" spans="1:38" x14ac:dyDescent="0.2">
      <c r="A163" s="108"/>
      <c r="B163" s="138"/>
      <c r="C163" s="108"/>
      <c r="D163" s="1111"/>
      <c r="E163" s="1111"/>
      <c r="F163" s="108"/>
      <c r="G163" s="108"/>
      <c r="H163" s="108"/>
      <c r="I163" s="108"/>
      <c r="J163" s="108"/>
      <c r="K163" s="108"/>
      <c r="L163" s="108"/>
      <c r="M163" s="108"/>
      <c r="N163" s="108"/>
      <c r="O163" s="108"/>
      <c r="P163" s="108"/>
      <c r="Q163" s="108"/>
      <c r="R163" s="108"/>
      <c r="S163" s="108"/>
      <c r="T163" s="108"/>
      <c r="U163" s="108"/>
      <c r="V163" s="108"/>
      <c r="W163" s="95"/>
      <c r="X163" s="95"/>
      <c r="Y163" s="95"/>
      <c r="Z163" s="95"/>
      <c r="AA163" s="95"/>
      <c r="AB163" s="95"/>
      <c r="AC163" s="95"/>
      <c r="AD163" s="95"/>
      <c r="AE163" s="95"/>
      <c r="AF163" s="95"/>
      <c r="AG163" s="95"/>
      <c r="AH163" s="95"/>
      <c r="AI163" s="95"/>
      <c r="AJ163" s="95"/>
      <c r="AK163" s="95"/>
      <c r="AL163" s="95"/>
    </row>
    <row r="164" spans="1:38" x14ac:dyDescent="0.2">
      <c r="A164" s="3"/>
      <c r="B164" s="138"/>
      <c r="C164" s="138"/>
      <c r="D164" s="138"/>
      <c r="E164" s="138"/>
      <c r="F164" s="138"/>
      <c r="G164" s="138"/>
      <c r="H164" s="138"/>
      <c r="I164" s="138"/>
      <c r="J164" s="138"/>
      <c r="K164" s="138"/>
      <c r="L164" s="138"/>
      <c r="M164" s="138"/>
      <c r="N164" s="138"/>
      <c r="O164" s="138"/>
      <c r="P164" s="138"/>
      <c r="Q164" s="138"/>
      <c r="R164" s="138"/>
      <c r="S164" s="138"/>
      <c r="T164" s="138"/>
      <c r="U164" s="138"/>
      <c r="V164" s="138"/>
    </row>
    <row r="165" spans="1:38" ht="12.75" customHeight="1" x14ac:dyDescent="0.2">
      <c r="A165" s="3"/>
      <c r="B165" s="138"/>
      <c r="C165" s="138"/>
      <c r="D165" s="138"/>
      <c r="E165" s="138"/>
      <c r="F165" s="138"/>
      <c r="G165" s="138"/>
      <c r="H165" s="138"/>
      <c r="I165" s="138"/>
      <c r="J165" s="138"/>
      <c r="K165" s="138"/>
      <c r="L165" s="138"/>
      <c r="M165" s="138"/>
      <c r="N165" s="138"/>
      <c r="O165" s="138"/>
      <c r="P165" s="138"/>
      <c r="Q165" s="138"/>
      <c r="R165" s="138"/>
      <c r="S165" s="138"/>
      <c r="T165" s="138"/>
      <c r="U165" s="138"/>
      <c r="V165" s="138"/>
    </row>
    <row r="166" spans="1:38" ht="12.75" customHeight="1" x14ac:dyDescent="0.2">
      <c r="A166" s="3"/>
      <c r="B166" s="138"/>
      <c r="C166" s="138"/>
      <c r="D166" s="138"/>
      <c r="E166" s="138"/>
      <c r="F166" s="138"/>
      <c r="G166" s="138"/>
      <c r="H166" s="138"/>
      <c r="I166" s="138"/>
      <c r="J166" s="138"/>
      <c r="K166" s="138"/>
      <c r="L166" s="138"/>
      <c r="M166" s="138"/>
      <c r="N166" s="138"/>
      <c r="O166" s="138"/>
      <c r="P166" s="138"/>
      <c r="Q166" s="138"/>
      <c r="R166" s="138"/>
      <c r="S166" s="138"/>
      <c r="T166" s="138"/>
      <c r="U166" s="138"/>
      <c r="V166" s="138"/>
    </row>
    <row r="167" spans="1:38" ht="27.75" customHeight="1" x14ac:dyDescent="0.2">
      <c r="A167" s="3"/>
      <c r="B167" s="138"/>
      <c r="C167" s="138"/>
      <c r="D167" s="138"/>
      <c r="E167" s="138"/>
      <c r="F167" s="138"/>
      <c r="G167" s="138"/>
      <c r="H167" s="138"/>
      <c r="I167" s="138"/>
      <c r="J167" s="138"/>
      <c r="K167" s="138"/>
      <c r="L167" s="138"/>
      <c r="M167" s="138"/>
      <c r="N167" s="138"/>
      <c r="O167" s="138"/>
      <c r="P167" s="138"/>
      <c r="Q167" s="138"/>
      <c r="R167" s="138"/>
      <c r="S167" s="138"/>
      <c r="T167" s="138"/>
      <c r="U167" s="138"/>
      <c r="V167" s="138"/>
    </row>
    <row r="168" spans="1:38" x14ac:dyDescent="0.2">
      <c r="A168" s="3"/>
      <c r="B168" s="138"/>
      <c r="C168" s="138"/>
      <c r="D168" s="138"/>
      <c r="E168" s="138"/>
      <c r="F168" s="138"/>
      <c r="G168" s="138"/>
      <c r="H168" s="138"/>
      <c r="I168" s="138"/>
      <c r="J168" s="138"/>
      <c r="K168" s="138"/>
      <c r="L168" s="138"/>
      <c r="M168" s="138"/>
      <c r="N168" s="138"/>
      <c r="O168" s="138"/>
      <c r="P168" s="138"/>
      <c r="Q168" s="138"/>
      <c r="R168" s="138"/>
      <c r="S168" s="138"/>
      <c r="T168" s="138"/>
      <c r="U168" s="138"/>
      <c r="V168" s="138"/>
    </row>
    <row r="169" spans="1:38" x14ac:dyDescent="0.2">
      <c r="A169" s="3"/>
      <c r="B169" s="138"/>
      <c r="C169" s="138"/>
      <c r="D169" s="138"/>
      <c r="E169" s="138"/>
      <c r="F169" s="138"/>
      <c r="G169" s="138"/>
      <c r="H169" s="138"/>
      <c r="I169" s="138"/>
      <c r="J169" s="138"/>
      <c r="K169" s="138"/>
      <c r="L169" s="138"/>
      <c r="M169" s="138"/>
      <c r="N169" s="138"/>
      <c r="O169" s="138"/>
      <c r="P169" s="138"/>
      <c r="Q169" s="138"/>
      <c r="R169" s="138"/>
      <c r="S169" s="138"/>
      <c r="T169" s="138"/>
      <c r="U169" s="138"/>
      <c r="V169" s="138"/>
    </row>
    <row r="170" spans="1:38" x14ac:dyDescent="0.2">
      <c r="A170" s="3"/>
      <c r="B170" s="138"/>
      <c r="C170" s="138"/>
      <c r="D170" s="138"/>
      <c r="E170" s="138"/>
      <c r="F170" s="138"/>
      <c r="G170" s="138"/>
      <c r="H170" s="138"/>
      <c r="I170" s="138"/>
      <c r="J170" s="138"/>
      <c r="K170" s="138"/>
      <c r="L170" s="138"/>
      <c r="M170" s="138"/>
      <c r="N170" s="138"/>
      <c r="O170" s="138"/>
      <c r="P170" s="138"/>
      <c r="Q170" s="138"/>
      <c r="R170" s="138"/>
      <c r="S170" s="138"/>
      <c r="T170" s="138"/>
      <c r="U170" s="138"/>
      <c r="V170" s="138"/>
    </row>
    <row r="171" spans="1:38" x14ac:dyDescent="0.2">
      <c r="A171" s="3"/>
      <c r="B171" s="138"/>
      <c r="C171" s="138"/>
      <c r="D171" s="138"/>
      <c r="E171" s="138"/>
      <c r="F171" s="138"/>
      <c r="G171" s="138"/>
      <c r="H171" s="138"/>
      <c r="I171" s="138"/>
      <c r="J171" s="138"/>
      <c r="K171" s="138"/>
      <c r="L171" s="138"/>
      <c r="M171" s="138"/>
      <c r="N171" s="138"/>
      <c r="O171" s="138"/>
      <c r="P171" s="138"/>
      <c r="Q171" s="138"/>
      <c r="R171" s="138"/>
      <c r="S171" s="138"/>
      <c r="T171" s="138"/>
      <c r="U171" s="138"/>
      <c r="V171" s="138"/>
    </row>
    <row r="172" spans="1:38" x14ac:dyDescent="0.2">
      <c r="A172" s="3"/>
      <c r="B172" s="138"/>
      <c r="C172" s="138"/>
      <c r="D172" s="138"/>
      <c r="E172" s="138"/>
      <c r="F172" s="138"/>
      <c r="G172" s="138"/>
      <c r="H172" s="138"/>
      <c r="I172" s="138"/>
      <c r="J172" s="138"/>
      <c r="K172" s="138"/>
      <c r="L172" s="138"/>
      <c r="M172" s="138"/>
      <c r="N172" s="138"/>
      <c r="O172" s="138"/>
      <c r="P172" s="138"/>
      <c r="Q172" s="138"/>
      <c r="R172" s="138"/>
      <c r="S172" s="138"/>
      <c r="T172" s="138"/>
      <c r="U172" s="138"/>
      <c r="V172" s="138"/>
    </row>
  </sheetData>
  <mergeCells count="4">
    <mergeCell ref="B162:V162"/>
    <mergeCell ref="B11:AL11"/>
    <mergeCell ref="B6:AL6"/>
    <mergeCell ref="B161:V161"/>
  </mergeCells>
  <hyperlinks>
    <hyperlink ref="A1" location="INDICE!A1" display="Indice"/>
  </hyperlinks>
  <printOptions horizontalCentered="1"/>
  <pageMargins left="0" right="0.39370078740157483" top="0.19685039370078741" bottom="0.19685039370078741" header="0.15748031496062992" footer="0"/>
  <pageSetup paperSize="9" scale="25" orientation="landscape" r:id="rId1"/>
  <headerFooter scaleWithDoc="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L153"/>
  <sheetViews>
    <sheetView showGridLines="0" zoomScaleNormal="100" zoomScaleSheetLayoutView="80" workbookViewId="0">
      <selection activeCell="B1" sqref="B1"/>
    </sheetView>
  </sheetViews>
  <sheetFormatPr baseColWidth="10" defaultColWidth="11.42578125" defaultRowHeight="12.75" x14ac:dyDescent="0.2"/>
  <cols>
    <col min="1" max="1" width="7.140625" style="7" bestFit="1" customWidth="1"/>
    <col min="2" max="2" width="38.140625" style="90" customWidth="1"/>
    <col min="3" max="3" width="9.7109375" style="90" customWidth="1"/>
    <col min="4" max="4" width="9.5703125" style="90" customWidth="1"/>
    <col min="5" max="5" width="12.5703125" style="90" bestFit="1" customWidth="1"/>
    <col min="6" max="34" width="9.7109375" style="90" customWidth="1"/>
    <col min="35" max="35" width="12.7109375" style="90" customWidth="1"/>
    <col min="36" max="36" width="9.42578125" style="90" bestFit="1" customWidth="1"/>
    <col min="37" max="37" width="30.7109375" style="108" bestFit="1" customWidth="1"/>
    <col min="38" max="16384" width="11.42578125" style="108"/>
  </cols>
  <sheetData>
    <row r="1" spans="1:37" ht="15" x14ac:dyDescent="0.25">
      <c r="A1" s="1003" t="s">
        <v>238</v>
      </c>
      <c r="B1" s="1006"/>
    </row>
    <row r="2" spans="1:37" ht="15" customHeight="1" x14ac:dyDescent="0.25">
      <c r="A2" s="61"/>
      <c r="B2" s="474" t="s">
        <v>874</v>
      </c>
      <c r="C2" s="91"/>
      <c r="D2" s="92"/>
      <c r="E2" s="92"/>
      <c r="F2" s="92"/>
      <c r="G2" s="92"/>
      <c r="H2" s="91"/>
      <c r="I2" s="92"/>
      <c r="J2" s="92"/>
      <c r="K2" s="92"/>
      <c r="L2" s="92"/>
      <c r="M2" s="92"/>
      <c r="N2" s="92"/>
      <c r="O2" s="91"/>
      <c r="P2" s="92"/>
      <c r="Q2" s="92"/>
      <c r="R2" s="92"/>
      <c r="S2" s="92"/>
      <c r="T2" s="92"/>
      <c r="U2" s="92"/>
      <c r="V2" s="92"/>
      <c r="W2" s="92"/>
      <c r="X2" s="92"/>
      <c r="Y2" s="92"/>
      <c r="Z2" s="92"/>
      <c r="AA2" s="92"/>
      <c r="AB2" s="92"/>
      <c r="AC2" s="92"/>
      <c r="AD2" s="92"/>
      <c r="AE2" s="92"/>
      <c r="AF2" s="92"/>
    </row>
    <row r="3" spans="1:37" ht="15" customHeight="1" x14ac:dyDescent="0.25">
      <c r="A3" s="61"/>
      <c r="B3" s="918" t="s">
        <v>332</v>
      </c>
      <c r="C3" s="92"/>
      <c r="D3" s="91"/>
      <c r="E3" s="92"/>
      <c r="F3" s="92"/>
      <c r="G3" s="91"/>
      <c r="H3" s="92"/>
      <c r="I3" s="92"/>
      <c r="J3" s="92"/>
      <c r="K3" s="92"/>
      <c r="L3" s="92"/>
      <c r="M3" s="92"/>
      <c r="N3" s="92"/>
      <c r="O3" s="92"/>
      <c r="P3" s="92"/>
      <c r="Q3" s="92"/>
      <c r="R3" s="92"/>
      <c r="S3" s="92"/>
      <c r="T3" s="92"/>
      <c r="U3" s="92"/>
      <c r="V3" s="92"/>
      <c r="W3" s="92"/>
      <c r="X3" s="92"/>
      <c r="Y3" s="92"/>
      <c r="Z3" s="92"/>
      <c r="AA3" s="92"/>
      <c r="AB3" s="92"/>
      <c r="AC3" s="92"/>
      <c r="AD3" s="92"/>
      <c r="AE3" s="92"/>
      <c r="AF3" s="92"/>
      <c r="AI3" s="93"/>
      <c r="AJ3" s="93"/>
    </row>
    <row r="4" spans="1:37" s="109" customFormat="1" x14ac:dyDescent="0.2">
      <c r="A4" s="7"/>
      <c r="B4" s="90"/>
      <c r="C4" s="90"/>
      <c r="D4" s="1098"/>
      <c r="E4" s="1098"/>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37" s="109" customFormat="1" ht="13.5" thickBot="1" x14ac:dyDescent="0.25">
      <c r="A5" s="7"/>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37" s="109" customFormat="1" ht="18" thickBot="1" x14ac:dyDescent="0.25">
      <c r="A6" s="7"/>
      <c r="B6" s="1303" t="s">
        <v>620</v>
      </c>
      <c r="C6" s="1304"/>
      <c r="D6" s="1304"/>
      <c r="E6" s="1304"/>
      <c r="F6" s="1304"/>
      <c r="G6" s="1304"/>
      <c r="H6" s="1304"/>
      <c r="I6" s="1304"/>
      <c r="J6" s="1304"/>
      <c r="K6" s="1304"/>
      <c r="L6" s="1304"/>
      <c r="M6" s="1304"/>
      <c r="N6" s="1304"/>
      <c r="O6" s="1304"/>
      <c r="P6" s="1304"/>
      <c r="Q6" s="1304"/>
      <c r="R6" s="1304"/>
      <c r="S6" s="1304"/>
      <c r="T6" s="1304"/>
      <c r="U6" s="1304"/>
      <c r="V6" s="1304"/>
      <c r="W6" s="1304"/>
      <c r="X6" s="1304"/>
      <c r="Y6" s="1304"/>
      <c r="Z6" s="1304"/>
      <c r="AA6" s="1304"/>
      <c r="AB6" s="1304"/>
      <c r="AC6" s="1304"/>
      <c r="AD6" s="1304"/>
      <c r="AE6" s="1304"/>
      <c r="AF6" s="1304"/>
      <c r="AG6" s="1304"/>
      <c r="AH6" s="1304"/>
      <c r="AI6" s="1304"/>
      <c r="AJ6" s="1305"/>
    </row>
    <row r="7" spans="1:37" s="109" customForma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row>
    <row r="8" spans="1:37" s="109" customFormat="1" ht="13.5" thickBot="1" x14ac:dyDescent="0.25">
      <c r="A8" s="7"/>
      <c r="B8" s="348" t="s">
        <v>911</v>
      </c>
      <c r="C8" s="7"/>
      <c r="D8" s="7"/>
      <c r="E8" s="7"/>
      <c r="F8" s="7"/>
      <c r="G8" s="7"/>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row>
    <row r="9" spans="1:37" s="580" customFormat="1" ht="14.25" thickTop="1" thickBot="1" x14ac:dyDescent="0.25">
      <c r="A9" s="348"/>
      <c r="B9" s="567"/>
      <c r="C9" s="567">
        <v>2018</v>
      </c>
      <c r="D9" s="567">
        <v>2019</v>
      </c>
      <c r="E9" s="567">
        <v>2020</v>
      </c>
      <c r="F9" s="567">
        <v>2021</v>
      </c>
      <c r="G9" s="567">
        <v>2022</v>
      </c>
      <c r="H9" s="567">
        <v>2023</v>
      </c>
      <c r="I9" s="567">
        <v>2024</v>
      </c>
      <c r="J9" s="567">
        <v>2025</v>
      </c>
      <c r="K9" s="567">
        <v>2026</v>
      </c>
      <c r="L9" s="567">
        <v>2027</v>
      </c>
      <c r="M9" s="567">
        <v>2028</v>
      </c>
      <c r="N9" s="567">
        <v>2029</v>
      </c>
      <c r="O9" s="567">
        <v>2030</v>
      </c>
      <c r="P9" s="567">
        <v>2031</v>
      </c>
      <c r="Q9" s="567">
        <v>2032</v>
      </c>
      <c r="R9" s="567">
        <v>2033</v>
      </c>
      <c r="S9" s="567">
        <v>2034</v>
      </c>
      <c r="T9" s="567">
        <v>2035</v>
      </c>
      <c r="U9" s="567">
        <v>2036</v>
      </c>
      <c r="V9" s="567">
        <v>2037</v>
      </c>
      <c r="W9" s="567">
        <v>2038</v>
      </c>
      <c r="X9" s="567">
        <v>2039</v>
      </c>
      <c r="Y9" s="567">
        <v>2040</v>
      </c>
      <c r="Z9" s="567">
        <v>2041</v>
      </c>
      <c r="AA9" s="567">
        <v>2042</v>
      </c>
      <c r="AB9" s="567">
        <v>2043</v>
      </c>
      <c r="AC9" s="567">
        <v>2044</v>
      </c>
      <c r="AD9" s="567">
        <v>2045</v>
      </c>
      <c r="AE9" s="567">
        <v>2046</v>
      </c>
      <c r="AF9" s="567">
        <v>2047</v>
      </c>
      <c r="AG9" s="567">
        <v>2048</v>
      </c>
      <c r="AH9" s="567">
        <v>2049</v>
      </c>
      <c r="AI9" s="567" t="s">
        <v>657</v>
      </c>
      <c r="AJ9" s="567" t="s">
        <v>318</v>
      </c>
    </row>
    <row r="10" spans="1:37" s="109" customFormat="1" ht="14.25" thickTop="1" thickBot="1" x14ac:dyDescent="0.25">
      <c r="A10" s="7"/>
      <c r="B10" s="7"/>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row>
    <row r="11" spans="1:37" s="109" customFormat="1" ht="13.5" thickBot="1" x14ac:dyDescent="0.25">
      <c r="A11" s="7"/>
      <c r="B11" s="1300" t="s">
        <v>479</v>
      </c>
      <c r="C11" s="1301"/>
      <c r="D11" s="1301"/>
      <c r="E11" s="1301"/>
      <c r="F11" s="1301"/>
      <c r="G11" s="1301"/>
      <c r="H11" s="1301"/>
      <c r="I11" s="1301"/>
      <c r="J11" s="1301"/>
      <c r="K11" s="1301"/>
      <c r="L11" s="1301"/>
      <c r="M11" s="1301"/>
      <c r="N11" s="1301"/>
      <c r="O11" s="1301"/>
      <c r="P11" s="1301"/>
      <c r="Q11" s="1301"/>
      <c r="R11" s="1301"/>
      <c r="S11" s="1301"/>
      <c r="T11" s="1301"/>
      <c r="U11" s="1301"/>
      <c r="V11" s="1301"/>
      <c r="W11" s="1301"/>
      <c r="X11" s="1301"/>
      <c r="Y11" s="1301"/>
      <c r="Z11" s="1301"/>
      <c r="AA11" s="1301"/>
      <c r="AB11" s="1301"/>
      <c r="AC11" s="1301"/>
      <c r="AD11" s="1301"/>
      <c r="AE11" s="1301"/>
      <c r="AF11" s="1301"/>
      <c r="AG11" s="1301"/>
      <c r="AH11" s="1301"/>
      <c r="AI11" s="1301"/>
      <c r="AJ11" s="1302"/>
    </row>
    <row r="12" spans="1:37" ht="15" customHeight="1" thickBot="1" x14ac:dyDescent="0.25">
      <c r="C12" s="95"/>
      <c r="D12" s="1097"/>
      <c r="E12" s="95"/>
    </row>
    <row r="13" spans="1:37" s="571" customFormat="1" ht="21.75" customHeight="1" thickBot="1" x14ac:dyDescent="0.25">
      <c r="A13" s="348"/>
      <c r="B13" s="417" t="s">
        <v>65</v>
      </c>
      <c r="C13" s="418">
        <f t="shared" ref="C13:AI13" si="0">+C14+C15</f>
        <v>8593.2353567425307</v>
      </c>
      <c r="D13" s="418">
        <f t="shared" si="0"/>
        <v>14326.013282477201</v>
      </c>
      <c r="E13" s="418">
        <f t="shared" si="0"/>
        <v>12698.1452280871</v>
      </c>
      <c r="F13" s="418">
        <f t="shared" si="0"/>
        <v>10418.83617747662</v>
      </c>
      <c r="G13" s="418">
        <f t="shared" si="0"/>
        <v>9079.8026888836084</v>
      </c>
      <c r="H13" s="418">
        <f t="shared" si="0"/>
        <v>7685.9567922459955</v>
      </c>
      <c r="I13" s="418">
        <f t="shared" si="0"/>
        <v>6818.153057589996</v>
      </c>
      <c r="J13" s="418">
        <f t="shared" si="0"/>
        <v>6390.7019551977646</v>
      </c>
      <c r="K13" s="418">
        <f t="shared" si="0"/>
        <v>5464.4608923205624</v>
      </c>
      <c r="L13" s="418">
        <f t="shared" si="0"/>
        <v>4316.5279046651722</v>
      </c>
      <c r="M13" s="418">
        <f t="shared" si="0"/>
        <v>3362.1274985384262</v>
      </c>
      <c r="N13" s="418">
        <f t="shared" si="0"/>
        <v>2973.2501646579981</v>
      </c>
      <c r="O13" s="418">
        <f t="shared" si="0"/>
        <v>2804.1569281343977</v>
      </c>
      <c r="P13" s="418">
        <f t="shared" si="0"/>
        <v>2507.7133190956984</v>
      </c>
      <c r="Q13" s="418">
        <f t="shared" si="0"/>
        <v>2217.5162579963612</v>
      </c>
      <c r="R13" s="418">
        <f t="shared" si="0"/>
        <v>1944.4373289035798</v>
      </c>
      <c r="S13" s="418">
        <f t="shared" si="0"/>
        <v>1719.3561971759268</v>
      </c>
      <c r="T13" s="418">
        <f t="shared" si="0"/>
        <v>1593.4086126789764</v>
      </c>
      <c r="U13" s="418">
        <f t="shared" si="0"/>
        <v>1428.7334862299015</v>
      </c>
      <c r="V13" s="418">
        <f t="shared" si="0"/>
        <v>1120.8058366098799</v>
      </c>
      <c r="W13" s="418">
        <f t="shared" si="0"/>
        <v>984.70123396760971</v>
      </c>
      <c r="X13" s="418">
        <f t="shared" si="0"/>
        <v>852.1435435567679</v>
      </c>
      <c r="Y13" s="418">
        <f t="shared" si="0"/>
        <v>824.15682106063957</v>
      </c>
      <c r="Z13" s="418">
        <f t="shared" si="0"/>
        <v>796.73479352816969</v>
      </c>
      <c r="AA13" s="418">
        <f t="shared" si="0"/>
        <v>769.92580708769697</v>
      </c>
      <c r="AB13" s="418">
        <f t="shared" si="0"/>
        <v>743.32776310502868</v>
      </c>
      <c r="AC13" s="418">
        <f t="shared" si="0"/>
        <v>717.05993807255834</v>
      </c>
      <c r="AD13" s="418">
        <f t="shared" si="0"/>
        <v>690.45266305892847</v>
      </c>
      <c r="AE13" s="418">
        <f t="shared" si="0"/>
        <v>565.34821649243247</v>
      </c>
      <c r="AF13" s="418">
        <f t="shared" si="0"/>
        <v>458.82058899243248</v>
      </c>
      <c r="AG13" s="418">
        <f t="shared" si="0"/>
        <v>299.73495689000003</v>
      </c>
      <c r="AH13" s="418">
        <f t="shared" si="0"/>
        <v>195.97272709999999</v>
      </c>
      <c r="AI13" s="418">
        <f t="shared" si="0"/>
        <v>13225.78125</v>
      </c>
      <c r="AJ13" s="418">
        <f>SUM(C13:AI13)</f>
        <v>128587.49926861998</v>
      </c>
    </row>
    <row r="14" spans="1:37" s="571" customFormat="1" x14ac:dyDescent="0.2">
      <c r="A14" s="348"/>
      <c r="B14" s="427" t="s">
        <v>66</v>
      </c>
      <c r="C14" s="111">
        <v>527.26590208303776</v>
      </c>
      <c r="D14" s="111">
        <v>0</v>
      </c>
      <c r="E14" s="111">
        <v>0</v>
      </c>
      <c r="F14" s="111">
        <v>0</v>
      </c>
      <c r="G14" s="111">
        <v>0</v>
      </c>
      <c r="H14" s="111">
        <v>0</v>
      </c>
      <c r="I14" s="111">
        <v>0</v>
      </c>
      <c r="J14" s="111">
        <v>0</v>
      </c>
      <c r="K14" s="111">
        <v>0</v>
      </c>
      <c r="L14" s="111">
        <v>0</v>
      </c>
      <c r="M14" s="111">
        <v>0</v>
      </c>
      <c r="N14" s="111">
        <v>0</v>
      </c>
      <c r="O14" s="111">
        <v>0</v>
      </c>
      <c r="P14" s="111">
        <v>0</v>
      </c>
      <c r="Q14" s="111">
        <v>0</v>
      </c>
      <c r="R14" s="111">
        <v>0</v>
      </c>
      <c r="S14" s="111">
        <v>0</v>
      </c>
      <c r="T14" s="111">
        <v>0</v>
      </c>
      <c r="U14" s="111">
        <v>0</v>
      </c>
      <c r="V14" s="111">
        <v>0</v>
      </c>
      <c r="W14" s="111">
        <v>0</v>
      </c>
      <c r="X14" s="111">
        <v>0</v>
      </c>
      <c r="Y14" s="111">
        <v>0</v>
      </c>
      <c r="Z14" s="111">
        <v>0</v>
      </c>
      <c r="AA14" s="111">
        <v>0</v>
      </c>
      <c r="AB14" s="111">
        <v>0</v>
      </c>
      <c r="AC14" s="111">
        <v>0</v>
      </c>
      <c r="AD14" s="111">
        <v>0</v>
      </c>
      <c r="AE14" s="111">
        <v>0</v>
      </c>
      <c r="AF14" s="111">
        <v>0</v>
      </c>
      <c r="AG14" s="111">
        <v>0</v>
      </c>
      <c r="AH14" s="111">
        <v>0</v>
      </c>
      <c r="AI14" s="111">
        <v>0</v>
      </c>
      <c r="AJ14" s="96">
        <f>SUM(C14:AI14)</f>
        <v>527.26590208303776</v>
      </c>
    </row>
    <row r="15" spans="1:37" s="571" customFormat="1" x14ac:dyDescent="0.2">
      <c r="A15" s="348"/>
      <c r="B15" s="427" t="s">
        <v>67</v>
      </c>
      <c r="C15" s="111">
        <v>8065.9694546594928</v>
      </c>
      <c r="D15" s="111">
        <v>14326.013282477201</v>
      </c>
      <c r="E15" s="111">
        <v>12698.1452280871</v>
      </c>
      <c r="F15" s="111">
        <v>10418.83617747662</v>
      </c>
      <c r="G15" s="111">
        <v>9079.8026888836084</v>
      </c>
      <c r="H15" s="111">
        <v>7685.9567922459955</v>
      </c>
      <c r="I15" s="111">
        <v>6818.153057589996</v>
      </c>
      <c r="J15" s="111">
        <v>6390.7019551977646</v>
      </c>
      <c r="K15" s="111">
        <v>5464.4608923205624</v>
      </c>
      <c r="L15" s="111">
        <v>4316.5279046651722</v>
      </c>
      <c r="M15" s="111">
        <v>3362.1274985384262</v>
      </c>
      <c r="N15" s="111">
        <v>2973.2501646579981</v>
      </c>
      <c r="O15" s="111">
        <v>2804.1569281343977</v>
      </c>
      <c r="P15" s="111">
        <v>2507.7133190956984</v>
      </c>
      <c r="Q15" s="111">
        <v>2217.5162579963612</v>
      </c>
      <c r="R15" s="111">
        <v>1944.4373289035798</v>
      </c>
      <c r="S15" s="111">
        <v>1719.3561971759268</v>
      </c>
      <c r="T15" s="111">
        <v>1593.4086126789764</v>
      </c>
      <c r="U15" s="111">
        <v>1428.7334862299015</v>
      </c>
      <c r="V15" s="111">
        <v>1120.8058366098799</v>
      </c>
      <c r="W15" s="111">
        <v>984.70123396760971</v>
      </c>
      <c r="X15" s="111">
        <v>852.1435435567679</v>
      </c>
      <c r="Y15" s="111">
        <v>824.15682106063957</v>
      </c>
      <c r="Z15" s="111">
        <v>796.73479352816969</v>
      </c>
      <c r="AA15" s="111">
        <v>769.92580708769697</v>
      </c>
      <c r="AB15" s="111">
        <v>743.32776310502868</v>
      </c>
      <c r="AC15" s="111">
        <v>717.05993807255834</v>
      </c>
      <c r="AD15" s="111">
        <v>690.45266305892847</v>
      </c>
      <c r="AE15" s="111">
        <v>565.34821649243247</v>
      </c>
      <c r="AF15" s="111">
        <v>458.82058899243248</v>
      </c>
      <c r="AG15" s="111">
        <v>299.73495689000003</v>
      </c>
      <c r="AH15" s="111">
        <v>195.97272709999999</v>
      </c>
      <c r="AI15" s="111">
        <v>13225.78125</v>
      </c>
      <c r="AJ15" s="96">
        <f>SUM(C15:AI15)</f>
        <v>128060.23336653694</v>
      </c>
      <c r="AK15" s="1100"/>
    </row>
    <row r="16" spans="1:37" s="571" customFormat="1" ht="13.5" thickBot="1" x14ac:dyDescent="0.25">
      <c r="A16" s="348"/>
      <c r="B16" s="348"/>
      <c r="C16" s="1109"/>
      <c r="D16" s="1109"/>
      <c r="E16" s="1109"/>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row>
    <row r="17" spans="1:37" s="571" customFormat="1" ht="13.5" thickBot="1" x14ac:dyDescent="0.25">
      <c r="A17" s="348"/>
      <c r="B17" s="148" t="s">
        <v>55</v>
      </c>
      <c r="C17" s="97">
        <f t="shared" ref="C17:AI17" si="1">+C18+C23+C26+C32+C33+C39</f>
        <v>693.1060134868776</v>
      </c>
      <c r="D17" s="97">
        <f t="shared" si="1"/>
        <v>1617.3095662711557</v>
      </c>
      <c r="E17" s="97">
        <f t="shared" si="1"/>
        <v>1299.0866189605547</v>
      </c>
      <c r="F17" s="97">
        <f t="shared" si="1"/>
        <v>1253.6895204784091</v>
      </c>
      <c r="G17" s="97">
        <f t="shared" si="1"/>
        <v>1044.8722574478145</v>
      </c>
      <c r="H17" s="97">
        <f t="shared" si="1"/>
        <v>690.40203208907337</v>
      </c>
      <c r="I17" s="97">
        <f t="shared" si="1"/>
        <v>548.25059563245122</v>
      </c>
      <c r="J17" s="97">
        <f t="shared" si="1"/>
        <v>485.7298364156041</v>
      </c>
      <c r="K17" s="97">
        <f t="shared" si="1"/>
        <v>428.05133285656029</v>
      </c>
      <c r="L17" s="97">
        <f t="shared" si="1"/>
        <v>372.60378993640558</v>
      </c>
      <c r="M17" s="97">
        <f t="shared" si="1"/>
        <v>316.5149426890938</v>
      </c>
      <c r="N17" s="97">
        <f t="shared" si="1"/>
        <v>267.05193033606542</v>
      </c>
      <c r="O17" s="97">
        <f t="shared" si="1"/>
        <v>224.59955909102004</v>
      </c>
      <c r="P17" s="97">
        <f t="shared" si="1"/>
        <v>177.15657137562437</v>
      </c>
      <c r="Q17" s="97">
        <f t="shared" si="1"/>
        <v>135.81008526903463</v>
      </c>
      <c r="R17" s="97">
        <f t="shared" si="1"/>
        <v>111.88182380495691</v>
      </c>
      <c r="S17" s="97">
        <f t="shared" si="1"/>
        <v>91.741902056508607</v>
      </c>
      <c r="T17" s="97">
        <f t="shared" si="1"/>
        <v>72.788125866376674</v>
      </c>
      <c r="U17" s="97">
        <f t="shared" si="1"/>
        <v>55.35808561024291</v>
      </c>
      <c r="V17" s="97">
        <f t="shared" si="1"/>
        <v>39.211887927302719</v>
      </c>
      <c r="W17" s="97">
        <f t="shared" si="1"/>
        <v>26.725312788326416</v>
      </c>
      <c r="X17" s="97">
        <f t="shared" si="1"/>
        <v>18.898354855871343</v>
      </c>
      <c r="Y17" s="97">
        <f t="shared" si="1"/>
        <v>15.44355293899404</v>
      </c>
      <c r="Z17" s="97">
        <f t="shared" si="1"/>
        <v>12.853538656816214</v>
      </c>
      <c r="AA17" s="97">
        <f t="shared" si="1"/>
        <v>10.726519132784203</v>
      </c>
      <c r="AB17" s="97">
        <f t="shared" si="1"/>
        <v>8.8104420665568401</v>
      </c>
      <c r="AC17" s="97">
        <f t="shared" si="1"/>
        <v>7.0745376100000001</v>
      </c>
      <c r="AD17" s="97">
        <f t="shared" si="1"/>
        <v>5.299275849999999</v>
      </c>
      <c r="AE17" s="97">
        <f t="shared" si="1"/>
        <v>3.5500544700000001</v>
      </c>
      <c r="AF17" s="97">
        <f t="shared" si="1"/>
        <v>1.8661769699999999</v>
      </c>
      <c r="AG17" s="97">
        <f t="shared" si="1"/>
        <v>0.67245688999999997</v>
      </c>
      <c r="AH17" s="97">
        <f t="shared" si="1"/>
        <v>3.5227100000000004E-2</v>
      </c>
      <c r="AI17" s="97">
        <f t="shared" si="1"/>
        <v>0</v>
      </c>
      <c r="AJ17" s="149">
        <f t="shared" ref="AJ17:AJ41" si="2">SUM(C17:AI17)</f>
        <v>10037.171926930483</v>
      </c>
      <c r="AK17" s="1099"/>
    </row>
    <row r="18" spans="1:37" s="571" customFormat="1" x14ac:dyDescent="0.2">
      <c r="B18" s="463" t="s">
        <v>68</v>
      </c>
      <c r="C18" s="98">
        <f>SUM(C19:C22)</f>
        <v>528.93947140770263</v>
      </c>
      <c r="D18" s="98">
        <f>SUM(D19:D22)</f>
        <v>1120.7953773144536</v>
      </c>
      <c r="E18" s="98">
        <f t="shared" ref="E18:AI18" si="3">SUM(E19:E22)</f>
        <v>1061.1788880581876</v>
      </c>
      <c r="F18" s="98">
        <f t="shared" si="3"/>
        <v>1048.1404215761099</v>
      </c>
      <c r="G18" s="98">
        <f t="shared" si="3"/>
        <v>871.90497307234352</v>
      </c>
      <c r="H18" s="98">
        <f t="shared" si="3"/>
        <v>541.27399050630117</v>
      </c>
      <c r="I18" s="98">
        <f t="shared" si="3"/>
        <v>416.14823803544385</v>
      </c>
      <c r="J18" s="98">
        <f t="shared" si="3"/>
        <v>369.78273790017505</v>
      </c>
      <c r="K18" s="98">
        <f t="shared" si="3"/>
        <v>327.90502721145094</v>
      </c>
      <c r="L18" s="98">
        <f t="shared" si="3"/>
        <v>289.88069758275105</v>
      </c>
      <c r="M18" s="98">
        <f t="shared" si="3"/>
        <v>254.44462968117011</v>
      </c>
      <c r="N18" s="98">
        <f t="shared" si="3"/>
        <v>219.66900838677677</v>
      </c>
      <c r="O18" s="98">
        <f t="shared" si="3"/>
        <v>187.88514134028091</v>
      </c>
      <c r="P18" s="98">
        <f t="shared" si="3"/>
        <v>157.14836757056463</v>
      </c>
      <c r="Q18" s="98">
        <f t="shared" si="3"/>
        <v>129.34291170901122</v>
      </c>
      <c r="R18" s="98">
        <f t="shared" si="3"/>
        <v>106.41983178657087</v>
      </c>
      <c r="S18" s="98">
        <f t="shared" si="3"/>
        <v>87.151029128152842</v>
      </c>
      <c r="T18" s="98">
        <f t="shared" si="3"/>
        <v>69.068372039734783</v>
      </c>
      <c r="U18" s="98">
        <f t="shared" si="3"/>
        <v>52.509345330000002</v>
      </c>
      <c r="V18" s="98">
        <f t="shared" si="3"/>
        <v>37.233844820000002</v>
      </c>
      <c r="W18" s="98">
        <f t="shared" si="3"/>
        <v>25.513783980000007</v>
      </c>
      <c r="X18" s="98">
        <f t="shared" si="3"/>
        <v>18.870071639999995</v>
      </c>
      <c r="Y18" s="98">
        <f t="shared" si="3"/>
        <v>15.429019149999998</v>
      </c>
      <c r="Z18" s="98">
        <f t="shared" si="3"/>
        <v>12.844925909999997</v>
      </c>
      <c r="AA18" s="98">
        <f t="shared" si="3"/>
        <v>10.723042499999998</v>
      </c>
      <c r="AB18" s="98">
        <f t="shared" si="3"/>
        <v>8.8097467399999996</v>
      </c>
      <c r="AC18" s="98">
        <f t="shared" si="3"/>
        <v>7.0745376100000001</v>
      </c>
      <c r="AD18" s="98">
        <f t="shared" si="3"/>
        <v>5.299275849999999</v>
      </c>
      <c r="AE18" s="98">
        <f t="shared" si="3"/>
        <v>3.5500544700000001</v>
      </c>
      <c r="AF18" s="98">
        <f t="shared" si="3"/>
        <v>1.8661769699999999</v>
      </c>
      <c r="AG18" s="98">
        <f t="shared" si="3"/>
        <v>0.67245688999999997</v>
      </c>
      <c r="AH18" s="98">
        <f t="shared" si="3"/>
        <v>3.5227100000000004E-2</v>
      </c>
      <c r="AI18" s="98">
        <f t="shared" si="3"/>
        <v>0</v>
      </c>
      <c r="AJ18" s="98">
        <f t="shared" si="2"/>
        <v>7987.5106232671815</v>
      </c>
      <c r="AK18" s="1099"/>
    </row>
    <row r="19" spans="1:37" s="571" customFormat="1" x14ac:dyDescent="0.2">
      <c r="B19" s="432" t="s">
        <v>69</v>
      </c>
      <c r="C19" s="113">
        <v>98.891366350935854</v>
      </c>
      <c r="D19" s="113">
        <v>187.6026546304592</v>
      </c>
      <c r="E19" s="113">
        <v>175.01273623248736</v>
      </c>
      <c r="F19" s="113">
        <v>163.10949347000005</v>
      </c>
      <c r="G19" s="113">
        <v>152.94306270999999</v>
      </c>
      <c r="H19" s="113">
        <v>144.89974885999996</v>
      </c>
      <c r="I19" s="113">
        <v>137.05562104000003</v>
      </c>
      <c r="J19" s="113">
        <v>128.30500619999998</v>
      </c>
      <c r="K19" s="113">
        <v>119.88631347</v>
      </c>
      <c r="L19" s="113">
        <v>111.46762063999996</v>
      </c>
      <c r="M19" s="113">
        <v>103.30162899999996</v>
      </c>
      <c r="N19" s="113">
        <v>94.630235020000015</v>
      </c>
      <c r="O19" s="113">
        <v>86.211542310000013</v>
      </c>
      <c r="P19" s="113">
        <v>77.792849459999999</v>
      </c>
      <c r="Q19" s="113">
        <v>69.547228139999987</v>
      </c>
      <c r="R19" s="113">
        <v>60.95546392</v>
      </c>
      <c r="S19" s="113">
        <v>52.536771140000006</v>
      </c>
      <c r="T19" s="113">
        <v>44.118078249999996</v>
      </c>
      <c r="U19" s="113">
        <v>35.792827180000003</v>
      </c>
      <c r="V19" s="113">
        <v>27.319792890000002</v>
      </c>
      <c r="W19" s="113">
        <v>20.678649390000004</v>
      </c>
      <c r="X19" s="113">
        <v>16.492320049999996</v>
      </c>
      <c r="Y19" s="113">
        <v>14.159329909999999</v>
      </c>
      <c r="Z19" s="113">
        <v>12.318251609999997</v>
      </c>
      <c r="AA19" s="113">
        <v>10.563507659999999</v>
      </c>
      <c r="AB19" s="113">
        <v>8.808763729999999</v>
      </c>
      <c r="AC19" s="113">
        <v>7.0745376100000001</v>
      </c>
      <c r="AD19" s="113">
        <v>5.299275849999999</v>
      </c>
      <c r="AE19" s="113">
        <v>3.5500544700000001</v>
      </c>
      <c r="AF19" s="113">
        <v>1.8661769699999999</v>
      </c>
      <c r="AG19" s="113">
        <v>0.67245688999999997</v>
      </c>
      <c r="AH19" s="113">
        <v>3.5227100000000004E-2</v>
      </c>
      <c r="AI19" s="113">
        <v>0</v>
      </c>
      <c r="AJ19" s="113">
        <f t="shared" si="2"/>
        <v>2172.8985921538829</v>
      </c>
    </row>
    <row r="20" spans="1:37" s="571" customFormat="1" x14ac:dyDescent="0.2">
      <c r="B20" s="433" t="s">
        <v>70</v>
      </c>
      <c r="C20" s="429">
        <v>195.78527490193423</v>
      </c>
      <c r="D20" s="429">
        <v>372.59384940441521</v>
      </c>
      <c r="E20" s="429">
        <v>340.55429427784446</v>
      </c>
      <c r="F20" s="429">
        <v>308.31943872425978</v>
      </c>
      <c r="G20" s="429">
        <v>280.07387860441986</v>
      </c>
      <c r="H20" s="429">
        <v>254.18891708444235</v>
      </c>
      <c r="I20" s="429">
        <v>229.73612938802222</v>
      </c>
      <c r="J20" s="429">
        <v>205.1481738350279</v>
      </c>
      <c r="K20" s="102">
        <v>182.10400960140487</v>
      </c>
      <c r="L20" s="429">
        <v>159.93794215107101</v>
      </c>
      <c r="M20" s="429">
        <v>138.81516070503861</v>
      </c>
      <c r="N20" s="429">
        <v>117.34285130158456</v>
      </c>
      <c r="O20" s="429">
        <v>97.472219851823155</v>
      </c>
      <c r="P20" s="429">
        <v>77.600010790524919</v>
      </c>
      <c r="Q20" s="429">
        <v>59.208440009315005</v>
      </c>
      <c r="R20" s="429">
        <v>45.451207210000014</v>
      </c>
      <c r="S20" s="429">
        <v>34.613383400000004</v>
      </c>
      <c r="T20" s="429">
        <v>24.950119260000005</v>
      </c>
      <c r="U20" s="429">
        <v>16.716518149999999</v>
      </c>
      <c r="V20" s="429">
        <v>9.9140519299999994</v>
      </c>
      <c r="W20" s="429">
        <v>4.8351345900000018</v>
      </c>
      <c r="X20" s="429">
        <v>2.3777515900000004</v>
      </c>
      <c r="Y20" s="429">
        <v>1.2696892399999999</v>
      </c>
      <c r="Z20" s="429">
        <v>0.52667430000000004</v>
      </c>
      <c r="AA20" s="429">
        <v>0.15953483999999998</v>
      </c>
      <c r="AB20" s="429">
        <v>9.8301000000000009E-4</v>
      </c>
      <c r="AC20" s="429">
        <v>0</v>
      </c>
      <c r="AD20" s="429">
        <v>0</v>
      </c>
      <c r="AE20" s="429">
        <v>0</v>
      </c>
      <c r="AF20" s="429">
        <v>0</v>
      </c>
      <c r="AG20" s="429">
        <v>0</v>
      </c>
      <c r="AH20" s="429">
        <v>0</v>
      </c>
      <c r="AI20" s="429">
        <v>0</v>
      </c>
      <c r="AJ20" s="102">
        <f t="shared" si="2"/>
        <v>3159.6956381511286</v>
      </c>
    </row>
    <row r="21" spans="1:37" s="571" customFormat="1" x14ac:dyDescent="0.2">
      <c r="B21" s="464" t="s">
        <v>908</v>
      </c>
      <c r="C21" s="430">
        <v>169.23631615622367</v>
      </c>
      <c r="D21" s="430">
        <v>437.93855393368926</v>
      </c>
      <c r="E21" s="430">
        <v>439.13838558583865</v>
      </c>
      <c r="F21" s="430">
        <v>484.6319352486654</v>
      </c>
      <c r="G21" s="430">
        <v>361.91676282663673</v>
      </c>
      <c r="H21" s="430">
        <v>79.625689112110138</v>
      </c>
      <c r="I21" s="430">
        <v>0</v>
      </c>
      <c r="J21" s="430">
        <v>0</v>
      </c>
      <c r="K21" s="101">
        <v>0</v>
      </c>
      <c r="L21" s="430">
        <v>0</v>
      </c>
      <c r="M21" s="430">
        <v>0</v>
      </c>
      <c r="N21" s="430">
        <v>0</v>
      </c>
      <c r="O21" s="430">
        <v>0</v>
      </c>
      <c r="P21" s="430">
        <v>0</v>
      </c>
      <c r="Q21" s="430">
        <v>0</v>
      </c>
      <c r="R21" s="430">
        <v>0</v>
      </c>
      <c r="S21" s="430">
        <v>0</v>
      </c>
      <c r="T21" s="430">
        <v>0</v>
      </c>
      <c r="U21" s="430">
        <v>0</v>
      </c>
      <c r="V21" s="430">
        <v>0</v>
      </c>
      <c r="W21" s="430">
        <v>0</v>
      </c>
      <c r="X21" s="430">
        <v>0</v>
      </c>
      <c r="Y21" s="430">
        <v>0</v>
      </c>
      <c r="Z21" s="430">
        <v>0</v>
      </c>
      <c r="AA21" s="430">
        <v>0</v>
      </c>
      <c r="AB21" s="430">
        <v>0</v>
      </c>
      <c r="AC21" s="430">
        <v>0</v>
      </c>
      <c r="AD21" s="430">
        <v>0</v>
      </c>
      <c r="AE21" s="430">
        <v>0</v>
      </c>
      <c r="AF21" s="430">
        <v>0</v>
      </c>
      <c r="AG21" s="430">
        <v>0</v>
      </c>
      <c r="AH21" s="430">
        <v>0</v>
      </c>
      <c r="AI21" s="430">
        <v>0</v>
      </c>
      <c r="AJ21" s="102">
        <f t="shared" si="2"/>
        <v>1972.4876428631642</v>
      </c>
    </row>
    <row r="22" spans="1:37" s="571" customFormat="1" x14ac:dyDescent="0.2">
      <c r="B22" s="464" t="s">
        <v>71</v>
      </c>
      <c r="C22" s="430">
        <v>65.02651399860892</v>
      </c>
      <c r="D22" s="430">
        <v>122.66031934589009</v>
      </c>
      <c r="E22" s="430">
        <v>106.47347196201711</v>
      </c>
      <c r="F22" s="430">
        <v>92.079554133184814</v>
      </c>
      <c r="G22" s="430">
        <v>76.971268931286971</v>
      </c>
      <c r="H22" s="430">
        <v>62.559635449748725</v>
      </c>
      <c r="I22" s="430">
        <v>49.356487607421563</v>
      </c>
      <c r="J22" s="430">
        <v>36.329557865147116</v>
      </c>
      <c r="K22" s="101">
        <v>25.914704140046084</v>
      </c>
      <c r="L22" s="430">
        <v>18.475134791680098</v>
      </c>
      <c r="M22" s="430">
        <v>12.327839976131555</v>
      </c>
      <c r="N22" s="430">
        <v>7.695922065192196</v>
      </c>
      <c r="O22" s="430">
        <v>4.2013791784577634</v>
      </c>
      <c r="P22" s="430">
        <v>1.7555073200397242</v>
      </c>
      <c r="Q22" s="430">
        <v>0.58724355969622621</v>
      </c>
      <c r="R22" s="430">
        <v>1.3160656570861082E-2</v>
      </c>
      <c r="S22" s="430">
        <v>8.7458815282159136E-4</v>
      </c>
      <c r="T22" s="430">
        <v>1.7452973478210071E-4</v>
      </c>
      <c r="U22" s="430">
        <v>0</v>
      </c>
      <c r="V22" s="430">
        <v>0</v>
      </c>
      <c r="W22" s="430">
        <v>0</v>
      </c>
      <c r="X22" s="430">
        <v>0</v>
      </c>
      <c r="Y22" s="430">
        <v>0</v>
      </c>
      <c r="Z22" s="430">
        <v>0</v>
      </c>
      <c r="AA22" s="430">
        <v>0</v>
      </c>
      <c r="AB22" s="430">
        <v>0</v>
      </c>
      <c r="AC22" s="430">
        <v>0</v>
      </c>
      <c r="AD22" s="430">
        <v>0</v>
      </c>
      <c r="AE22" s="430">
        <v>0</v>
      </c>
      <c r="AF22" s="430">
        <v>0</v>
      </c>
      <c r="AG22" s="430">
        <v>0</v>
      </c>
      <c r="AH22" s="430">
        <v>0</v>
      </c>
      <c r="AI22" s="430">
        <v>0</v>
      </c>
      <c r="AJ22" s="101">
        <f t="shared" si="2"/>
        <v>682.4287500990074</v>
      </c>
    </row>
    <row r="23" spans="1:37" s="571" customFormat="1" x14ac:dyDescent="0.2">
      <c r="B23" s="425" t="s">
        <v>72</v>
      </c>
      <c r="C23" s="448">
        <f t="shared" ref="C23:AI23" si="4">+C24+C25</f>
        <v>17.68833048309337</v>
      </c>
      <c r="D23" s="448">
        <f t="shared" si="4"/>
        <v>34.696282925247047</v>
      </c>
      <c r="E23" s="448">
        <f t="shared" si="4"/>
        <v>33.894399149926599</v>
      </c>
      <c r="F23" s="448">
        <f t="shared" si="4"/>
        <v>33.675985686558477</v>
      </c>
      <c r="G23" s="448">
        <f t="shared" si="4"/>
        <v>33.675985686558469</v>
      </c>
      <c r="H23" s="448">
        <f t="shared" si="4"/>
        <v>33.675985686558477</v>
      </c>
      <c r="I23" s="448">
        <f t="shared" si="4"/>
        <v>33.744601606539931</v>
      </c>
      <c r="J23" s="448">
        <f t="shared" si="4"/>
        <v>33.675985686558477</v>
      </c>
      <c r="K23" s="448">
        <f t="shared" si="4"/>
        <v>33.675985686558477</v>
      </c>
      <c r="L23" s="448">
        <f t="shared" si="4"/>
        <v>31.988284940841389</v>
      </c>
      <c r="M23" s="448">
        <f t="shared" si="4"/>
        <v>26.993798623671598</v>
      </c>
      <c r="N23" s="448">
        <f t="shared" si="4"/>
        <v>26.925182703690133</v>
      </c>
      <c r="O23" s="448">
        <f t="shared" si="4"/>
        <v>26.162295532040339</v>
      </c>
      <c r="P23" s="448">
        <f t="shared" si="4"/>
        <v>12.492217405006036</v>
      </c>
      <c r="Q23" s="448">
        <f t="shared" si="4"/>
        <v>0</v>
      </c>
      <c r="R23" s="448">
        <f t="shared" si="4"/>
        <v>0</v>
      </c>
      <c r="S23" s="448">
        <f t="shared" si="4"/>
        <v>0</v>
      </c>
      <c r="T23" s="448">
        <f t="shared" si="4"/>
        <v>0</v>
      </c>
      <c r="U23" s="448">
        <f t="shared" si="4"/>
        <v>0</v>
      </c>
      <c r="V23" s="448">
        <f t="shared" si="4"/>
        <v>0</v>
      </c>
      <c r="W23" s="448">
        <f t="shared" si="4"/>
        <v>0</v>
      </c>
      <c r="X23" s="448">
        <f t="shared" si="4"/>
        <v>0</v>
      </c>
      <c r="Y23" s="448">
        <f t="shared" si="4"/>
        <v>0</v>
      </c>
      <c r="Z23" s="448">
        <f t="shared" si="4"/>
        <v>0</v>
      </c>
      <c r="AA23" s="448">
        <f t="shared" si="4"/>
        <v>0</v>
      </c>
      <c r="AB23" s="448">
        <f t="shared" si="4"/>
        <v>0</v>
      </c>
      <c r="AC23" s="448">
        <f t="shared" si="4"/>
        <v>0</v>
      </c>
      <c r="AD23" s="448">
        <f t="shared" si="4"/>
        <v>0</v>
      </c>
      <c r="AE23" s="448">
        <f t="shared" si="4"/>
        <v>0</v>
      </c>
      <c r="AF23" s="448">
        <f t="shared" si="4"/>
        <v>0</v>
      </c>
      <c r="AG23" s="448">
        <f t="shared" si="4"/>
        <v>0</v>
      </c>
      <c r="AH23" s="448">
        <f t="shared" si="4"/>
        <v>0</v>
      </c>
      <c r="AI23" s="448">
        <f t="shared" si="4"/>
        <v>0</v>
      </c>
      <c r="AJ23" s="99">
        <f t="shared" si="2"/>
        <v>412.96532180284879</v>
      </c>
    </row>
    <row r="24" spans="1:37" s="571" customFormat="1" x14ac:dyDescent="0.2">
      <c r="B24" s="432" t="s">
        <v>73</v>
      </c>
      <c r="C24" s="431">
        <v>17.688239432670144</v>
      </c>
      <c r="D24" s="431">
        <v>34.696282721516845</v>
      </c>
      <c r="E24" s="431">
        <v>33.894399149926599</v>
      </c>
      <c r="F24" s="431">
        <v>33.675985686558477</v>
      </c>
      <c r="G24" s="431">
        <v>33.675985686558469</v>
      </c>
      <c r="H24" s="431">
        <v>33.675985686558477</v>
      </c>
      <c r="I24" s="431">
        <v>33.744601606539931</v>
      </c>
      <c r="J24" s="431">
        <v>33.675985686558477</v>
      </c>
      <c r="K24" s="113">
        <v>33.675985686558477</v>
      </c>
      <c r="L24" s="431">
        <v>31.988284940841389</v>
      </c>
      <c r="M24" s="431">
        <v>26.993798623671598</v>
      </c>
      <c r="N24" s="431">
        <v>26.925182703690133</v>
      </c>
      <c r="O24" s="431">
        <v>26.162295532040339</v>
      </c>
      <c r="P24" s="431">
        <v>12.492217405006036</v>
      </c>
      <c r="Q24" s="431">
        <v>0</v>
      </c>
      <c r="R24" s="431">
        <v>0</v>
      </c>
      <c r="S24" s="431">
        <v>0</v>
      </c>
      <c r="T24" s="431">
        <v>0</v>
      </c>
      <c r="U24" s="431">
        <v>0</v>
      </c>
      <c r="V24" s="431">
        <v>0</v>
      </c>
      <c r="W24" s="431">
        <v>0</v>
      </c>
      <c r="X24" s="431">
        <v>0</v>
      </c>
      <c r="Y24" s="431">
        <v>0</v>
      </c>
      <c r="Z24" s="431">
        <v>0</v>
      </c>
      <c r="AA24" s="431">
        <v>0</v>
      </c>
      <c r="AB24" s="431">
        <v>0</v>
      </c>
      <c r="AC24" s="431">
        <v>0</v>
      </c>
      <c r="AD24" s="431">
        <v>0</v>
      </c>
      <c r="AE24" s="431">
        <v>0</v>
      </c>
      <c r="AF24" s="431">
        <v>0</v>
      </c>
      <c r="AG24" s="431">
        <v>0</v>
      </c>
      <c r="AH24" s="431">
        <v>0</v>
      </c>
      <c r="AI24" s="431">
        <v>0</v>
      </c>
      <c r="AJ24" s="113">
        <f t="shared" si="2"/>
        <v>412.96523054869539</v>
      </c>
    </row>
    <row r="25" spans="1:37" s="571" customFormat="1" x14ac:dyDescent="0.2">
      <c r="B25" s="464" t="s">
        <v>74</v>
      </c>
      <c r="C25" s="430">
        <v>9.1050423225243131E-5</v>
      </c>
      <c r="D25" s="430">
        <v>2.0373020300259516E-7</v>
      </c>
      <c r="E25" s="430">
        <v>0</v>
      </c>
      <c r="F25" s="430">
        <v>0</v>
      </c>
      <c r="G25" s="430">
        <v>0</v>
      </c>
      <c r="H25" s="430">
        <v>0</v>
      </c>
      <c r="I25" s="430">
        <v>0</v>
      </c>
      <c r="J25" s="430">
        <v>0</v>
      </c>
      <c r="K25" s="101">
        <v>0</v>
      </c>
      <c r="L25" s="430">
        <v>0</v>
      </c>
      <c r="M25" s="430">
        <v>0</v>
      </c>
      <c r="N25" s="430">
        <v>0</v>
      </c>
      <c r="O25" s="430">
        <v>0</v>
      </c>
      <c r="P25" s="430">
        <v>0</v>
      </c>
      <c r="Q25" s="430">
        <v>0</v>
      </c>
      <c r="R25" s="430">
        <v>0</v>
      </c>
      <c r="S25" s="430">
        <v>0</v>
      </c>
      <c r="T25" s="430">
        <v>0</v>
      </c>
      <c r="U25" s="430">
        <v>0</v>
      </c>
      <c r="V25" s="430">
        <v>0</v>
      </c>
      <c r="W25" s="430">
        <v>0</v>
      </c>
      <c r="X25" s="430">
        <v>0</v>
      </c>
      <c r="Y25" s="430">
        <v>0</v>
      </c>
      <c r="Z25" s="430">
        <v>0</v>
      </c>
      <c r="AA25" s="430">
        <v>0</v>
      </c>
      <c r="AB25" s="430">
        <v>0</v>
      </c>
      <c r="AC25" s="430">
        <v>0</v>
      </c>
      <c r="AD25" s="430">
        <v>0</v>
      </c>
      <c r="AE25" s="430">
        <v>0</v>
      </c>
      <c r="AF25" s="430">
        <v>0</v>
      </c>
      <c r="AG25" s="430">
        <v>0</v>
      </c>
      <c r="AH25" s="430">
        <v>0</v>
      </c>
      <c r="AI25" s="430">
        <v>0</v>
      </c>
      <c r="AJ25" s="101">
        <f t="shared" si="2"/>
        <v>9.1254153428245726E-5</v>
      </c>
    </row>
    <row r="26" spans="1:37" s="571" customFormat="1" x14ac:dyDescent="0.2">
      <c r="B26" s="425" t="s">
        <v>75</v>
      </c>
      <c r="C26" s="448">
        <f t="shared" ref="C26:J26" si="5">+C27+C30</f>
        <v>0.62822104740790807</v>
      </c>
      <c r="D26" s="448">
        <f t="shared" si="5"/>
        <v>0.86296958823125369</v>
      </c>
      <c r="E26" s="448">
        <f t="shared" si="5"/>
        <v>0.35281008828222093</v>
      </c>
      <c r="F26" s="448">
        <f t="shared" si="5"/>
        <v>2.8371149400444117E-2</v>
      </c>
      <c r="G26" s="448">
        <f t="shared" si="5"/>
        <v>1.7309781043671355E-2</v>
      </c>
      <c r="H26" s="448">
        <f t="shared" si="5"/>
        <v>6.9280230717986679E-3</v>
      </c>
      <c r="I26" s="448">
        <f t="shared" si="5"/>
        <v>3.7905403404885265E-3</v>
      </c>
      <c r="J26" s="448">
        <f t="shared" si="5"/>
        <v>1.2272686898593635E-3</v>
      </c>
      <c r="K26" s="448">
        <f t="shared" ref="K26:AI26" si="6">+K27+K30</f>
        <v>0</v>
      </c>
      <c r="L26" s="448">
        <f t="shared" si="6"/>
        <v>0</v>
      </c>
      <c r="M26" s="448">
        <f t="shared" si="6"/>
        <v>0</v>
      </c>
      <c r="N26" s="448">
        <f t="shared" si="6"/>
        <v>0</v>
      </c>
      <c r="O26" s="448">
        <f t="shared" si="6"/>
        <v>0</v>
      </c>
      <c r="P26" s="448">
        <f t="shared" si="6"/>
        <v>0</v>
      </c>
      <c r="Q26" s="448">
        <f t="shared" si="6"/>
        <v>0</v>
      </c>
      <c r="R26" s="448">
        <f t="shared" si="6"/>
        <v>0</v>
      </c>
      <c r="S26" s="448">
        <f t="shared" si="6"/>
        <v>0</v>
      </c>
      <c r="T26" s="448">
        <f t="shared" si="6"/>
        <v>0</v>
      </c>
      <c r="U26" s="448">
        <f t="shared" si="6"/>
        <v>0</v>
      </c>
      <c r="V26" s="448">
        <f t="shared" si="6"/>
        <v>0</v>
      </c>
      <c r="W26" s="448">
        <f t="shared" si="6"/>
        <v>0</v>
      </c>
      <c r="X26" s="448">
        <f t="shared" si="6"/>
        <v>0</v>
      </c>
      <c r="Y26" s="448">
        <f t="shared" si="6"/>
        <v>0</v>
      </c>
      <c r="Z26" s="448">
        <f t="shared" si="6"/>
        <v>0</v>
      </c>
      <c r="AA26" s="448">
        <f t="shared" si="6"/>
        <v>0</v>
      </c>
      <c r="AB26" s="448">
        <f t="shared" si="6"/>
        <v>0</v>
      </c>
      <c r="AC26" s="448">
        <f t="shared" si="6"/>
        <v>0</v>
      </c>
      <c r="AD26" s="448">
        <f t="shared" si="6"/>
        <v>0</v>
      </c>
      <c r="AE26" s="448">
        <f t="shared" si="6"/>
        <v>0</v>
      </c>
      <c r="AF26" s="448">
        <f t="shared" si="6"/>
        <v>0</v>
      </c>
      <c r="AG26" s="448">
        <f t="shared" si="6"/>
        <v>0</v>
      </c>
      <c r="AH26" s="448">
        <f t="shared" si="6"/>
        <v>0</v>
      </c>
      <c r="AI26" s="448">
        <f t="shared" si="6"/>
        <v>0</v>
      </c>
      <c r="AJ26" s="99">
        <f t="shared" si="2"/>
        <v>1.9016274864676448</v>
      </c>
    </row>
    <row r="27" spans="1:37" s="571" customFormat="1" x14ac:dyDescent="0.2">
      <c r="B27" s="433" t="s">
        <v>78</v>
      </c>
      <c r="C27" s="429">
        <f>+C28+C29</f>
        <v>0.60058434915476222</v>
      </c>
      <c r="D27" s="429">
        <f>+D28+D29</f>
        <v>0.81463700786855942</v>
      </c>
      <c r="E27" s="429">
        <f>+E28+E29</f>
        <v>0.31403552077666946</v>
      </c>
      <c r="F27" s="429">
        <f>+F28+F29</f>
        <v>0</v>
      </c>
      <c r="G27" s="429">
        <f t="shared" ref="G27:AI27" si="7">+G28+G29</f>
        <v>0</v>
      </c>
      <c r="H27" s="429">
        <f t="shared" si="7"/>
        <v>0</v>
      </c>
      <c r="I27" s="429">
        <f t="shared" si="7"/>
        <v>0</v>
      </c>
      <c r="J27" s="429">
        <f t="shared" si="7"/>
        <v>0</v>
      </c>
      <c r="K27" s="429">
        <f t="shared" si="7"/>
        <v>0</v>
      </c>
      <c r="L27" s="429">
        <f t="shared" si="7"/>
        <v>0</v>
      </c>
      <c r="M27" s="429">
        <f t="shared" si="7"/>
        <v>0</v>
      </c>
      <c r="N27" s="429">
        <f t="shared" si="7"/>
        <v>0</v>
      </c>
      <c r="O27" s="429">
        <f t="shared" si="7"/>
        <v>0</v>
      </c>
      <c r="P27" s="429">
        <f t="shared" si="7"/>
        <v>0</v>
      </c>
      <c r="Q27" s="429">
        <f t="shared" si="7"/>
        <v>0</v>
      </c>
      <c r="R27" s="429">
        <f t="shared" si="7"/>
        <v>0</v>
      </c>
      <c r="S27" s="429">
        <f t="shared" si="7"/>
        <v>0</v>
      </c>
      <c r="T27" s="429">
        <f t="shared" si="7"/>
        <v>0</v>
      </c>
      <c r="U27" s="429">
        <f t="shared" si="7"/>
        <v>0</v>
      </c>
      <c r="V27" s="429">
        <f t="shared" si="7"/>
        <v>0</v>
      </c>
      <c r="W27" s="429">
        <f t="shared" si="7"/>
        <v>0</v>
      </c>
      <c r="X27" s="429">
        <f t="shared" si="7"/>
        <v>0</v>
      </c>
      <c r="Y27" s="429">
        <f t="shared" si="7"/>
        <v>0</v>
      </c>
      <c r="Z27" s="429">
        <f t="shared" si="7"/>
        <v>0</v>
      </c>
      <c r="AA27" s="429">
        <f t="shared" si="7"/>
        <v>0</v>
      </c>
      <c r="AB27" s="429">
        <f t="shared" si="7"/>
        <v>0</v>
      </c>
      <c r="AC27" s="429">
        <f t="shared" si="7"/>
        <v>0</v>
      </c>
      <c r="AD27" s="429">
        <f t="shared" si="7"/>
        <v>0</v>
      </c>
      <c r="AE27" s="429">
        <f t="shared" si="7"/>
        <v>0</v>
      </c>
      <c r="AF27" s="429">
        <f t="shared" si="7"/>
        <v>0</v>
      </c>
      <c r="AG27" s="429">
        <f t="shared" si="7"/>
        <v>0</v>
      </c>
      <c r="AH27" s="429">
        <f t="shared" si="7"/>
        <v>0</v>
      </c>
      <c r="AI27" s="429">
        <f t="shared" si="7"/>
        <v>0</v>
      </c>
      <c r="AJ27" s="102">
        <f t="shared" si="2"/>
        <v>1.729256877799991</v>
      </c>
    </row>
    <row r="28" spans="1:37" s="571" customFormat="1" x14ac:dyDescent="0.2">
      <c r="B28" s="464" t="s">
        <v>109</v>
      </c>
      <c r="C28" s="430">
        <v>0</v>
      </c>
      <c r="D28" s="430">
        <v>0</v>
      </c>
      <c r="E28" s="430">
        <v>0.31403552077666946</v>
      </c>
      <c r="F28" s="430">
        <v>0</v>
      </c>
      <c r="G28" s="430">
        <v>0</v>
      </c>
      <c r="H28" s="430">
        <v>0</v>
      </c>
      <c r="I28" s="430">
        <v>0</v>
      </c>
      <c r="J28" s="430">
        <v>0</v>
      </c>
      <c r="K28" s="101">
        <v>0</v>
      </c>
      <c r="L28" s="430">
        <v>0</v>
      </c>
      <c r="M28" s="430">
        <v>0</v>
      </c>
      <c r="N28" s="430">
        <v>0</v>
      </c>
      <c r="O28" s="430">
        <v>0</v>
      </c>
      <c r="P28" s="430">
        <v>0</v>
      </c>
      <c r="Q28" s="430">
        <v>0</v>
      </c>
      <c r="R28" s="430">
        <v>0</v>
      </c>
      <c r="S28" s="430">
        <v>0</v>
      </c>
      <c r="T28" s="430">
        <v>0</v>
      </c>
      <c r="U28" s="430">
        <v>0</v>
      </c>
      <c r="V28" s="430">
        <v>0</v>
      </c>
      <c r="W28" s="430">
        <v>0</v>
      </c>
      <c r="X28" s="430">
        <v>0</v>
      </c>
      <c r="Y28" s="430">
        <v>0</v>
      </c>
      <c r="Z28" s="430">
        <v>0</v>
      </c>
      <c r="AA28" s="430">
        <v>0</v>
      </c>
      <c r="AB28" s="430">
        <v>0</v>
      </c>
      <c r="AC28" s="430">
        <v>0</v>
      </c>
      <c r="AD28" s="430">
        <v>0</v>
      </c>
      <c r="AE28" s="430">
        <v>0</v>
      </c>
      <c r="AF28" s="430">
        <v>0</v>
      </c>
      <c r="AG28" s="430">
        <v>0</v>
      </c>
      <c r="AH28" s="430">
        <v>0</v>
      </c>
      <c r="AI28" s="430">
        <v>0</v>
      </c>
      <c r="AJ28" s="101">
        <f t="shared" si="2"/>
        <v>0.31403552077666946</v>
      </c>
    </row>
    <row r="29" spans="1:37" s="571" customFormat="1" x14ac:dyDescent="0.2">
      <c r="B29" s="457" t="s">
        <v>110</v>
      </c>
      <c r="C29" s="468">
        <v>0.60058434915476222</v>
      </c>
      <c r="D29" s="468">
        <v>0.81463700786855942</v>
      </c>
      <c r="E29" s="468">
        <v>0</v>
      </c>
      <c r="F29" s="468">
        <v>0</v>
      </c>
      <c r="G29" s="468">
        <v>0</v>
      </c>
      <c r="H29" s="468">
        <v>0</v>
      </c>
      <c r="I29" s="468">
        <v>0</v>
      </c>
      <c r="J29" s="468">
        <v>0</v>
      </c>
      <c r="K29" s="150">
        <v>0</v>
      </c>
      <c r="L29" s="468">
        <v>0</v>
      </c>
      <c r="M29" s="468">
        <v>0</v>
      </c>
      <c r="N29" s="468">
        <v>0</v>
      </c>
      <c r="O29" s="468">
        <v>0</v>
      </c>
      <c r="P29" s="468">
        <v>0</v>
      </c>
      <c r="Q29" s="468">
        <v>0</v>
      </c>
      <c r="R29" s="468">
        <v>0</v>
      </c>
      <c r="S29" s="468">
        <v>0</v>
      </c>
      <c r="T29" s="468">
        <v>0</v>
      </c>
      <c r="U29" s="468">
        <v>0</v>
      </c>
      <c r="V29" s="468">
        <v>0</v>
      </c>
      <c r="W29" s="468">
        <v>0</v>
      </c>
      <c r="X29" s="468">
        <v>0</v>
      </c>
      <c r="Y29" s="468">
        <v>0</v>
      </c>
      <c r="Z29" s="468">
        <v>0</v>
      </c>
      <c r="AA29" s="468">
        <v>0</v>
      </c>
      <c r="AB29" s="468">
        <v>0</v>
      </c>
      <c r="AC29" s="468">
        <v>0</v>
      </c>
      <c r="AD29" s="468">
        <v>0</v>
      </c>
      <c r="AE29" s="468">
        <v>0</v>
      </c>
      <c r="AF29" s="468">
        <v>0</v>
      </c>
      <c r="AG29" s="468">
        <v>0</v>
      </c>
      <c r="AH29" s="468">
        <v>0</v>
      </c>
      <c r="AI29" s="468">
        <v>0</v>
      </c>
      <c r="AJ29" s="150">
        <f t="shared" si="2"/>
        <v>1.4152213570233216</v>
      </c>
    </row>
    <row r="30" spans="1:37" s="571" customFormat="1" x14ac:dyDescent="0.2">
      <c r="B30" s="433" t="s">
        <v>76</v>
      </c>
      <c r="C30" s="429">
        <f t="shared" ref="C30:M30" si="8">+C31</f>
        <v>2.7636698253145818E-2</v>
      </c>
      <c r="D30" s="429">
        <f t="shared" si="8"/>
        <v>4.8332580362694298E-2</v>
      </c>
      <c r="E30" s="429">
        <f t="shared" si="8"/>
        <v>3.8774567505551451E-2</v>
      </c>
      <c r="F30" s="429">
        <f t="shared" si="8"/>
        <v>2.8371149400444117E-2</v>
      </c>
      <c r="G30" s="429">
        <f t="shared" si="8"/>
        <v>1.7309781043671355E-2</v>
      </c>
      <c r="H30" s="429">
        <f t="shared" si="8"/>
        <v>6.9280230717986679E-3</v>
      </c>
      <c r="I30" s="429">
        <f t="shared" si="8"/>
        <v>3.7905403404885265E-3</v>
      </c>
      <c r="J30" s="429">
        <f t="shared" si="8"/>
        <v>1.2272686898593635E-3</v>
      </c>
      <c r="K30" s="429">
        <f t="shared" si="8"/>
        <v>0</v>
      </c>
      <c r="L30" s="429">
        <f t="shared" si="8"/>
        <v>0</v>
      </c>
      <c r="M30" s="429">
        <f t="shared" si="8"/>
        <v>0</v>
      </c>
      <c r="N30" s="429">
        <f t="shared" ref="N30:AI30" si="9">+N31</f>
        <v>0</v>
      </c>
      <c r="O30" s="429">
        <f t="shared" si="9"/>
        <v>0</v>
      </c>
      <c r="P30" s="429">
        <f t="shared" si="9"/>
        <v>0</v>
      </c>
      <c r="Q30" s="429">
        <f t="shared" si="9"/>
        <v>0</v>
      </c>
      <c r="R30" s="429">
        <f t="shared" si="9"/>
        <v>0</v>
      </c>
      <c r="S30" s="429">
        <f t="shared" si="9"/>
        <v>0</v>
      </c>
      <c r="T30" s="429">
        <f t="shared" si="9"/>
        <v>0</v>
      </c>
      <c r="U30" s="429">
        <f t="shared" si="9"/>
        <v>0</v>
      </c>
      <c r="V30" s="429">
        <f t="shared" si="9"/>
        <v>0</v>
      </c>
      <c r="W30" s="429">
        <f t="shared" si="9"/>
        <v>0</v>
      </c>
      <c r="X30" s="429">
        <f t="shared" si="9"/>
        <v>0</v>
      </c>
      <c r="Y30" s="429">
        <f t="shared" si="9"/>
        <v>0</v>
      </c>
      <c r="Z30" s="429">
        <f t="shared" si="9"/>
        <v>0</v>
      </c>
      <c r="AA30" s="429">
        <f t="shared" si="9"/>
        <v>0</v>
      </c>
      <c r="AB30" s="429">
        <f t="shared" si="9"/>
        <v>0</v>
      </c>
      <c r="AC30" s="429">
        <f t="shared" si="9"/>
        <v>0</v>
      </c>
      <c r="AD30" s="429">
        <f t="shared" si="9"/>
        <v>0</v>
      </c>
      <c r="AE30" s="429">
        <f t="shared" si="9"/>
        <v>0</v>
      </c>
      <c r="AF30" s="429">
        <f t="shared" si="9"/>
        <v>0</v>
      </c>
      <c r="AG30" s="429">
        <f t="shared" si="9"/>
        <v>0</v>
      </c>
      <c r="AH30" s="429">
        <f t="shared" si="9"/>
        <v>0</v>
      </c>
      <c r="AI30" s="429">
        <f t="shared" si="9"/>
        <v>0</v>
      </c>
      <c r="AJ30" s="102">
        <f t="shared" si="2"/>
        <v>0.17237060866765358</v>
      </c>
    </row>
    <row r="31" spans="1:37" s="571" customFormat="1" x14ac:dyDescent="0.2">
      <c r="B31" s="465" t="s">
        <v>110</v>
      </c>
      <c r="C31" s="430">
        <v>2.7636698253145818E-2</v>
      </c>
      <c r="D31" s="430">
        <v>4.8332580362694298E-2</v>
      </c>
      <c r="E31" s="430">
        <v>3.8774567505551451E-2</v>
      </c>
      <c r="F31" s="430">
        <v>2.8371149400444117E-2</v>
      </c>
      <c r="G31" s="430">
        <v>1.7309781043671355E-2</v>
      </c>
      <c r="H31" s="430">
        <v>6.9280230717986679E-3</v>
      </c>
      <c r="I31" s="430">
        <v>3.7905403404885265E-3</v>
      </c>
      <c r="J31" s="430">
        <v>1.2272686898593635E-3</v>
      </c>
      <c r="K31" s="101">
        <v>0</v>
      </c>
      <c r="L31" s="430">
        <v>0</v>
      </c>
      <c r="M31" s="430">
        <v>0</v>
      </c>
      <c r="N31" s="430">
        <v>0</v>
      </c>
      <c r="O31" s="430">
        <v>0</v>
      </c>
      <c r="P31" s="430">
        <v>0</v>
      </c>
      <c r="Q31" s="430">
        <v>0</v>
      </c>
      <c r="R31" s="430">
        <v>0</v>
      </c>
      <c r="S31" s="430">
        <v>0</v>
      </c>
      <c r="T31" s="430">
        <v>0</v>
      </c>
      <c r="U31" s="430">
        <v>0</v>
      </c>
      <c r="V31" s="430">
        <v>0</v>
      </c>
      <c r="W31" s="430">
        <v>0</v>
      </c>
      <c r="X31" s="430">
        <v>0</v>
      </c>
      <c r="Y31" s="430">
        <v>0</v>
      </c>
      <c r="Z31" s="430">
        <v>0</v>
      </c>
      <c r="AA31" s="430">
        <v>0</v>
      </c>
      <c r="AB31" s="430">
        <v>0</v>
      </c>
      <c r="AC31" s="430">
        <v>0</v>
      </c>
      <c r="AD31" s="430">
        <v>0</v>
      </c>
      <c r="AE31" s="430">
        <v>0</v>
      </c>
      <c r="AF31" s="430">
        <v>0</v>
      </c>
      <c r="AG31" s="430">
        <v>0</v>
      </c>
      <c r="AH31" s="430">
        <v>0</v>
      </c>
      <c r="AI31" s="430">
        <v>0</v>
      </c>
      <c r="AJ31" s="101">
        <f t="shared" si="2"/>
        <v>0.17237060866765358</v>
      </c>
    </row>
    <row r="32" spans="1:37" s="571" customFormat="1" x14ac:dyDescent="0.2">
      <c r="B32" s="425" t="s">
        <v>77</v>
      </c>
      <c r="C32" s="448">
        <v>87.149282636197498</v>
      </c>
      <c r="D32" s="448">
        <v>389.81312508789421</v>
      </c>
      <c r="E32" s="448">
        <v>157.58256372268454</v>
      </c>
      <c r="F32" s="448">
        <v>140.95062298486644</v>
      </c>
      <c r="G32" s="448">
        <v>124.04884328639518</v>
      </c>
      <c r="H32" s="448">
        <v>107.99617462166827</v>
      </c>
      <c r="I32" s="448">
        <v>92.405462018653267</v>
      </c>
      <c r="J32" s="448">
        <v>76.321382128707043</v>
      </c>
      <c r="K32" s="99">
        <v>60.521816527077213</v>
      </c>
      <c r="L32" s="448">
        <v>44.786303981339486</v>
      </c>
      <c r="M32" s="448">
        <v>29.128010952778439</v>
      </c>
      <c r="N32" s="448">
        <v>13.316174391447042</v>
      </c>
      <c r="O32" s="448">
        <v>2.842592910461712</v>
      </c>
      <c r="P32" s="448">
        <v>0.63991971883188281</v>
      </c>
      <c r="Q32" s="448">
        <v>0.42456950581687852</v>
      </c>
      <c r="R32" s="448">
        <v>0.2528505945331142</v>
      </c>
      <c r="S32" s="448">
        <v>0.21519413151810995</v>
      </c>
      <c r="T32" s="448">
        <v>0.17753765681949782</v>
      </c>
      <c r="U32" s="448">
        <v>0.13998674077412249</v>
      </c>
      <c r="V32" s="448">
        <v>0.10275219484919801</v>
      </c>
      <c r="W32" s="448">
        <v>6.5517693676664504E-2</v>
      </c>
      <c r="X32" s="448">
        <v>2.8283215871346787E-2</v>
      </c>
      <c r="Y32" s="448">
        <v>1.4533788994041362E-2</v>
      </c>
      <c r="Z32" s="448">
        <v>8.6127468162168486E-3</v>
      </c>
      <c r="AA32" s="448">
        <v>3.4766327842037626E-3</v>
      </c>
      <c r="AB32" s="448">
        <v>6.9532655684075245E-4</v>
      </c>
      <c r="AC32" s="448">
        <v>0</v>
      </c>
      <c r="AD32" s="448">
        <v>0</v>
      </c>
      <c r="AE32" s="448">
        <v>0</v>
      </c>
      <c r="AF32" s="448">
        <v>0</v>
      </c>
      <c r="AG32" s="448">
        <v>0</v>
      </c>
      <c r="AH32" s="448">
        <v>0</v>
      </c>
      <c r="AI32" s="448">
        <v>0</v>
      </c>
      <c r="AJ32" s="99">
        <f t="shared" si="2"/>
        <v>1328.9362851980118</v>
      </c>
    </row>
    <row r="33" spans="1:90" s="571" customFormat="1" x14ac:dyDescent="0.2">
      <c r="B33" s="425" t="s">
        <v>404</v>
      </c>
      <c r="C33" s="448">
        <f t="shared" ref="C33:AI33" si="10">+C34+C36</f>
        <v>26.883521422476043</v>
      </c>
      <c r="D33" s="448">
        <f t="shared" si="10"/>
        <v>17.203325675329765</v>
      </c>
      <c r="E33" s="448">
        <f t="shared" si="10"/>
        <v>5.9485034314736804</v>
      </c>
      <c r="F33" s="448">
        <f t="shared" si="10"/>
        <v>5.9485034314736804</v>
      </c>
      <c r="G33" s="448">
        <f t="shared" si="10"/>
        <v>5.9485034314736804</v>
      </c>
      <c r="H33" s="448">
        <f t="shared" si="10"/>
        <v>5.9485034314736804</v>
      </c>
      <c r="I33" s="448">
        <f t="shared" si="10"/>
        <v>5.9485034314736804</v>
      </c>
      <c r="J33" s="448">
        <f t="shared" si="10"/>
        <v>5.9485034314736804</v>
      </c>
      <c r="K33" s="448">
        <f t="shared" si="10"/>
        <v>5.9485034314736804</v>
      </c>
      <c r="L33" s="448">
        <f t="shared" si="10"/>
        <v>5.9485034314736804</v>
      </c>
      <c r="M33" s="448">
        <f t="shared" si="10"/>
        <v>5.9485034314736804</v>
      </c>
      <c r="N33" s="448">
        <f t="shared" si="10"/>
        <v>7.1415648541515191</v>
      </c>
      <c r="O33" s="448">
        <f t="shared" si="10"/>
        <v>7.7095293082370722</v>
      </c>
      <c r="P33" s="448">
        <f t="shared" si="10"/>
        <v>6.8760666812218041</v>
      </c>
      <c r="Q33" s="448">
        <f t="shared" si="10"/>
        <v>6.0426040542065351</v>
      </c>
      <c r="R33" s="448">
        <f t="shared" si="10"/>
        <v>5.2091414238529321</v>
      </c>
      <c r="S33" s="448">
        <f t="shared" si="10"/>
        <v>4.3756787968376631</v>
      </c>
      <c r="T33" s="448">
        <f t="shared" si="10"/>
        <v>3.5422161698223937</v>
      </c>
      <c r="U33" s="448">
        <f t="shared" si="10"/>
        <v>2.7087535394687912</v>
      </c>
      <c r="V33" s="448">
        <f t="shared" si="10"/>
        <v>1.875290912453522</v>
      </c>
      <c r="W33" s="448">
        <f t="shared" si="10"/>
        <v>1.1460111146497454</v>
      </c>
      <c r="X33" s="448">
        <f t="shared" si="10"/>
        <v>0</v>
      </c>
      <c r="Y33" s="448">
        <f t="shared" si="10"/>
        <v>0</v>
      </c>
      <c r="Z33" s="448">
        <f t="shared" si="10"/>
        <v>0</v>
      </c>
      <c r="AA33" s="448">
        <f t="shared" si="10"/>
        <v>0</v>
      </c>
      <c r="AB33" s="448">
        <f t="shared" si="10"/>
        <v>0</v>
      </c>
      <c r="AC33" s="448">
        <f t="shared" si="10"/>
        <v>0</v>
      </c>
      <c r="AD33" s="448">
        <f t="shared" si="10"/>
        <v>0</v>
      </c>
      <c r="AE33" s="448">
        <f t="shared" si="10"/>
        <v>0</v>
      </c>
      <c r="AF33" s="448">
        <f t="shared" si="10"/>
        <v>0</v>
      </c>
      <c r="AG33" s="448">
        <f t="shared" si="10"/>
        <v>0</v>
      </c>
      <c r="AH33" s="448">
        <f t="shared" si="10"/>
        <v>0</v>
      </c>
      <c r="AI33" s="448">
        <f t="shared" si="10"/>
        <v>0</v>
      </c>
      <c r="AJ33" s="99">
        <f t="shared" si="2"/>
        <v>144.25023483597093</v>
      </c>
    </row>
    <row r="34" spans="1:90" s="571" customFormat="1" x14ac:dyDescent="0.2">
      <c r="B34" s="432" t="s">
        <v>73</v>
      </c>
      <c r="C34" s="431">
        <f t="shared" ref="C34:X34" si="11">+C35</f>
        <v>1.98283447938345</v>
      </c>
      <c r="D34" s="431">
        <f t="shared" si="11"/>
        <v>4.95708619512029</v>
      </c>
      <c r="E34" s="431">
        <f t="shared" si="11"/>
        <v>5.9485034314736804</v>
      </c>
      <c r="F34" s="431">
        <f t="shared" si="11"/>
        <v>5.9485034314736804</v>
      </c>
      <c r="G34" s="431">
        <f t="shared" si="11"/>
        <v>5.9485034314736804</v>
      </c>
      <c r="H34" s="431">
        <f t="shared" si="11"/>
        <v>5.9485034314736804</v>
      </c>
      <c r="I34" s="431">
        <f t="shared" si="11"/>
        <v>5.9485034314736804</v>
      </c>
      <c r="J34" s="431">
        <f t="shared" si="11"/>
        <v>5.9485034314736804</v>
      </c>
      <c r="K34" s="431">
        <f t="shared" si="11"/>
        <v>5.9485034314736804</v>
      </c>
      <c r="L34" s="431">
        <f t="shared" si="11"/>
        <v>5.9485034314736804</v>
      </c>
      <c r="M34" s="431">
        <f t="shared" si="11"/>
        <v>5.9485034314736804</v>
      </c>
      <c r="N34" s="431">
        <f t="shared" si="11"/>
        <v>7.1415648541515191</v>
      </c>
      <c r="O34" s="431">
        <f t="shared" si="11"/>
        <v>7.7095293082370722</v>
      </c>
      <c r="P34" s="431">
        <f t="shared" si="11"/>
        <v>6.8760666812218041</v>
      </c>
      <c r="Q34" s="431">
        <f t="shared" si="11"/>
        <v>6.0426040542065351</v>
      </c>
      <c r="R34" s="431">
        <f t="shared" si="11"/>
        <v>5.2091414238529321</v>
      </c>
      <c r="S34" s="431">
        <f t="shared" si="11"/>
        <v>4.3756787968376631</v>
      </c>
      <c r="T34" s="431">
        <f t="shared" si="11"/>
        <v>3.5422161698223937</v>
      </c>
      <c r="U34" s="431">
        <f t="shared" si="11"/>
        <v>2.7087535394687912</v>
      </c>
      <c r="V34" s="431">
        <f t="shared" si="11"/>
        <v>1.875290912453522</v>
      </c>
      <c r="W34" s="431">
        <f t="shared" si="11"/>
        <v>1.1460111146497454</v>
      </c>
      <c r="X34" s="431">
        <f t="shared" si="11"/>
        <v>0</v>
      </c>
      <c r="Y34" s="431">
        <f t="shared" ref="Y34:AI34" si="12">+Y35</f>
        <v>0</v>
      </c>
      <c r="Z34" s="431">
        <f t="shared" si="12"/>
        <v>0</v>
      </c>
      <c r="AA34" s="431">
        <f t="shared" si="12"/>
        <v>0</v>
      </c>
      <c r="AB34" s="431">
        <f t="shared" si="12"/>
        <v>0</v>
      </c>
      <c r="AC34" s="431">
        <f t="shared" si="12"/>
        <v>0</v>
      </c>
      <c r="AD34" s="431">
        <f t="shared" si="12"/>
        <v>0</v>
      </c>
      <c r="AE34" s="431">
        <f>+AE35</f>
        <v>0</v>
      </c>
      <c r="AF34" s="431">
        <f>+AF35</f>
        <v>0</v>
      </c>
      <c r="AG34" s="431">
        <f t="shared" si="12"/>
        <v>0</v>
      </c>
      <c r="AH34" s="431">
        <f t="shared" si="12"/>
        <v>0</v>
      </c>
      <c r="AI34" s="431">
        <f t="shared" si="12"/>
        <v>0</v>
      </c>
      <c r="AJ34" s="113">
        <f t="shared" si="2"/>
        <v>107.10330841266884</v>
      </c>
    </row>
    <row r="35" spans="1:90" s="568" customFormat="1" x14ac:dyDescent="0.2">
      <c r="A35" s="348"/>
      <c r="B35" s="433" t="s">
        <v>411</v>
      </c>
      <c r="C35" s="429">
        <v>1.98283447938345</v>
      </c>
      <c r="D35" s="429">
        <v>4.95708619512029</v>
      </c>
      <c r="E35" s="429">
        <v>5.9485034314736804</v>
      </c>
      <c r="F35" s="429">
        <v>5.9485034314736804</v>
      </c>
      <c r="G35" s="429">
        <v>5.9485034314736804</v>
      </c>
      <c r="H35" s="429">
        <v>5.9485034314736804</v>
      </c>
      <c r="I35" s="429">
        <v>5.9485034314736804</v>
      </c>
      <c r="J35" s="429">
        <v>5.9485034314736804</v>
      </c>
      <c r="K35" s="102">
        <v>5.9485034314736804</v>
      </c>
      <c r="L35" s="429">
        <v>5.9485034314736804</v>
      </c>
      <c r="M35" s="429">
        <v>5.9485034314736804</v>
      </c>
      <c r="N35" s="429">
        <v>7.1415648541515191</v>
      </c>
      <c r="O35" s="429">
        <v>7.7095293082370722</v>
      </c>
      <c r="P35" s="429">
        <v>6.8760666812218041</v>
      </c>
      <c r="Q35" s="429">
        <v>6.0426040542065351</v>
      </c>
      <c r="R35" s="429">
        <v>5.2091414238529321</v>
      </c>
      <c r="S35" s="429">
        <v>4.3756787968376631</v>
      </c>
      <c r="T35" s="429">
        <v>3.5422161698223937</v>
      </c>
      <c r="U35" s="429">
        <v>2.7087535394687912</v>
      </c>
      <c r="V35" s="429">
        <v>1.875290912453522</v>
      </c>
      <c r="W35" s="429">
        <v>1.1460111146497454</v>
      </c>
      <c r="X35" s="429">
        <v>0</v>
      </c>
      <c r="Y35" s="429">
        <v>0</v>
      </c>
      <c r="Z35" s="429">
        <v>0</v>
      </c>
      <c r="AA35" s="429">
        <v>0</v>
      </c>
      <c r="AB35" s="429">
        <v>0</v>
      </c>
      <c r="AC35" s="429">
        <v>0</v>
      </c>
      <c r="AD35" s="429">
        <v>0</v>
      </c>
      <c r="AE35" s="429">
        <v>0</v>
      </c>
      <c r="AF35" s="429">
        <v>0</v>
      </c>
      <c r="AG35" s="429">
        <v>0</v>
      </c>
      <c r="AH35" s="429">
        <v>0</v>
      </c>
      <c r="AI35" s="429">
        <v>0</v>
      </c>
      <c r="AJ35" s="102">
        <f t="shared" si="2"/>
        <v>107.10330841266884</v>
      </c>
      <c r="AK35" s="571"/>
      <c r="AL35" s="571"/>
      <c r="AM35" s="571"/>
      <c r="AN35" s="571"/>
      <c r="AO35" s="571"/>
      <c r="AP35" s="571"/>
      <c r="AQ35" s="571"/>
      <c r="AR35" s="571"/>
      <c r="AS35" s="571"/>
      <c r="AT35" s="571"/>
      <c r="AU35" s="571"/>
      <c r="AV35" s="571"/>
      <c r="AW35" s="571"/>
      <c r="AX35" s="571"/>
      <c r="AY35" s="571"/>
      <c r="AZ35" s="571"/>
      <c r="BA35" s="571"/>
      <c r="BB35" s="571"/>
      <c r="BC35" s="571"/>
      <c r="BD35" s="571"/>
      <c r="BE35" s="571"/>
      <c r="BF35" s="571"/>
      <c r="BG35" s="571"/>
      <c r="BH35" s="571"/>
      <c r="BI35" s="571"/>
      <c r="BJ35" s="571"/>
      <c r="BK35" s="571"/>
      <c r="BL35" s="571"/>
      <c r="BM35" s="571"/>
      <c r="BN35" s="571"/>
      <c r="BO35" s="571"/>
      <c r="BP35" s="571"/>
      <c r="BQ35" s="571"/>
      <c r="BR35" s="571"/>
      <c r="BS35" s="571"/>
      <c r="BT35" s="571"/>
      <c r="BU35" s="571"/>
      <c r="BV35" s="571"/>
      <c r="BW35" s="571"/>
      <c r="BX35" s="571"/>
      <c r="BY35" s="571"/>
      <c r="BZ35" s="571"/>
      <c r="CA35" s="571"/>
      <c r="CB35" s="571"/>
      <c r="CC35" s="571"/>
      <c r="CD35" s="571"/>
      <c r="CE35" s="571"/>
      <c r="CF35" s="571"/>
      <c r="CG35" s="571"/>
      <c r="CH35" s="571"/>
      <c r="CI35" s="571"/>
      <c r="CJ35" s="571"/>
      <c r="CK35" s="571"/>
      <c r="CL35" s="571"/>
    </row>
    <row r="36" spans="1:90" s="568" customFormat="1" x14ac:dyDescent="0.2">
      <c r="A36" s="348"/>
      <c r="B36" s="433" t="s">
        <v>74</v>
      </c>
      <c r="C36" s="429">
        <f>+C37+C38</f>
        <v>24.900686943092595</v>
      </c>
      <c r="D36" s="429">
        <f>+D37+D38</f>
        <v>12.246239480209473</v>
      </c>
      <c r="E36" s="429">
        <f>+E37+E38</f>
        <v>0</v>
      </c>
      <c r="F36" s="429">
        <f t="shared" ref="F36:AI36" si="13">+F37+F38</f>
        <v>0</v>
      </c>
      <c r="G36" s="429">
        <f t="shared" si="13"/>
        <v>0</v>
      </c>
      <c r="H36" s="429">
        <f t="shared" si="13"/>
        <v>0</v>
      </c>
      <c r="I36" s="429">
        <f t="shared" si="13"/>
        <v>0</v>
      </c>
      <c r="J36" s="429">
        <f t="shared" si="13"/>
        <v>0</v>
      </c>
      <c r="K36" s="429">
        <f t="shared" si="13"/>
        <v>0</v>
      </c>
      <c r="L36" s="429">
        <f t="shared" si="13"/>
        <v>0</v>
      </c>
      <c r="M36" s="429">
        <f t="shared" si="13"/>
        <v>0</v>
      </c>
      <c r="N36" s="429">
        <f t="shared" si="13"/>
        <v>0</v>
      </c>
      <c r="O36" s="429">
        <f t="shared" si="13"/>
        <v>0</v>
      </c>
      <c r="P36" s="429">
        <f t="shared" si="13"/>
        <v>0</v>
      </c>
      <c r="Q36" s="429">
        <f t="shared" si="13"/>
        <v>0</v>
      </c>
      <c r="R36" s="429">
        <f t="shared" si="13"/>
        <v>0</v>
      </c>
      <c r="S36" s="429">
        <f t="shared" si="13"/>
        <v>0</v>
      </c>
      <c r="T36" s="429">
        <f t="shared" si="13"/>
        <v>0</v>
      </c>
      <c r="U36" s="429">
        <f t="shared" si="13"/>
        <v>0</v>
      </c>
      <c r="V36" s="429">
        <f t="shared" si="13"/>
        <v>0</v>
      </c>
      <c r="W36" s="429">
        <f t="shared" si="13"/>
        <v>0</v>
      </c>
      <c r="X36" s="429">
        <f t="shared" si="13"/>
        <v>0</v>
      </c>
      <c r="Y36" s="429">
        <f t="shared" si="13"/>
        <v>0</v>
      </c>
      <c r="Z36" s="429">
        <f t="shared" si="13"/>
        <v>0</v>
      </c>
      <c r="AA36" s="429">
        <f t="shared" si="13"/>
        <v>0</v>
      </c>
      <c r="AB36" s="429">
        <f t="shared" si="13"/>
        <v>0</v>
      </c>
      <c r="AC36" s="429">
        <f t="shared" si="13"/>
        <v>0</v>
      </c>
      <c r="AD36" s="429">
        <f t="shared" si="13"/>
        <v>0</v>
      </c>
      <c r="AE36" s="429">
        <f t="shared" si="13"/>
        <v>0</v>
      </c>
      <c r="AF36" s="429">
        <f t="shared" si="13"/>
        <v>0</v>
      </c>
      <c r="AG36" s="429">
        <f t="shared" si="13"/>
        <v>0</v>
      </c>
      <c r="AH36" s="429">
        <f t="shared" si="13"/>
        <v>0</v>
      </c>
      <c r="AI36" s="429">
        <f t="shared" si="13"/>
        <v>0</v>
      </c>
      <c r="AJ36" s="102">
        <f t="shared" si="2"/>
        <v>37.14692642330207</v>
      </c>
      <c r="AK36" s="571"/>
      <c r="AL36" s="571"/>
      <c r="AM36" s="571"/>
      <c r="AN36" s="571"/>
      <c r="AO36" s="571"/>
      <c r="AP36" s="571"/>
      <c r="AQ36" s="571"/>
      <c r="AR36" s="571"/>
      <c r="AS36" s="571"/>
      <c r="AT36" s="571"/>
      <c r="AU36" s="571"/>
      <c r="AV36" s="571"/>
      <c r="AW36" s="571"/>
      <c r="AX36" s="571"/>
      <c r="AY36" s="571"/>
      <c r="AZ36" s="571"/>
      <c r="BA36" s="571"/>
      <c r="BB36" s="571"/>
      <c r="BC36" s="571"/>
      <c r="BD36" s="571"/>
      <c r="BE36" s="571"/>
      <c r="BF36" s="571"/>
      <c r="BG36" s="571"/>
      <c r="BH36" s="571"/>
      <c r="BI36" s="571"/>
      <c r="BJ36" s="571"/>
      <c r="BK36" s="571"/>
      <c r="BL36" s="571"/>
      <c r="BM36" s="571"/>
      <c r="BN36" s="571"/>
      <c r="BO36" s="571"/>
      <c r="BP36" s="571"/>
      <c r="BQ36" s="571"/>
      <c r="BR36" s="571"/>
      <c r="BS36" s="571"/>
      <c r="BT36" s="571"/>
      <c r="BU36" s="571"/>
      <c r="BV36" s="571"/>
      <c r="BW36" s="571"/>
      <c r="BX36" s="571"/>
      <c r="BY36" s="571"/>
      <c r="BZ36" s="571"/>
      <c r="CA36" s="571"/>
      <c r="CB36" s="571"/>
      <c r="CC36" s="571"/>
      <c r="CD36" s="571"/>
      <c r="CE36" s="571"/>
      <c r="CF36" s="571"/>
      <c r="CG36" s="571"/>
      <c r="CH36" s="571"/>
      <c r="CI36" s="571"/>
      <c r="CJ36" s="571"/>
      <c r="CK36" s="571"/>
      <c r="CL36" s="571"/>
    </row>
    <row r="37" spans="1:90" s="568" customFormat="1" x14ac:dyDescent="0.2">
      <c r="A37" s="348"/>
      <c r="B37" s="464" t="s">
        <v>81</v>
      </c>
      <c r="C37" s="430">
        <v>24.900686943092595</v>
      </c>
      <c r="D37" s="430">
        <v>12.246239480209473</v>
      </c>
      <c r="E37" s="430">
        <v>0</v>
      </c>
      <c r="F37" s="430">
        <v>0</v>
      </c>
      <c r="G37" s="430">
        <v>0</v>
      </c>
      <c r="H37" s="430">
        <v>0</v>
      </c>
      <c r="I37" s="430">
        <v>0</v>
      </c>
      <c r="J37" s="430">
        <v>0</v>
      </c>
      <c r="K37" s="101">
        <v>0</v>
      </c>
      <c r="L37" s="430">
        <v>0</v>
      </c>
      <c r="M37" s="430">
        <v>0</v>
      </c>
      <c r="N37" s="430">
        <v>0</v>
      </c>
      <c r="O37" s="430">
        <v>0</v>
      </c>
      <c r="P37" s="430">
        <v>0</v>
      </c>
      <c r="Q37" s="430">
        <v>0</v>
      </c>
      <c r="R37" s="430">
        <v>0</v>
      </c>
      <c r="S37" s="430">
        <v>0</v>
      </c>
      <c r="T37" s="430">
        <v>0</v>
      </c>
      <c r="U37" s="430">
        <v>0</v>
      </c>
      <c r="V37" s="430">
        <v>0</v>
      </c>
      <c r="W37" s="430">
        <v>0</v>
      </c>
      <c r="X37" s="430">
        <v>0</v>
      </c>
      <c r="Y37" s="430">
        <v>0</v>
      </c>
      <c r="Z37" s="430">
        <v>0</v>
      </c>
      <c r="AA37" s="430">
        <v>0</v>
      </c>
      <c r="AB37" s="430">
        <v>0</v>
      </c>
      <c r="AC37" s="430">
        <v>0</v>
      </c>
      <c r="AD37" s="430">
        <v>0</v>
      </c>
      <c r="AE37" s="430">
        <v>0</v>
      </c>
      <c r="AF37" s="430">
        <v>0</v>
      </c>
      <c r="AG37" s="430">
        <v>0</v>
      </c>
      <c r="AH37" s="430">
        <v>0</v>
      </c>
      <c r="AI37" s="430">
        <v>0</v>
      </c>
      <c r="AJ37" s="101">
        <f t="shared" si="2"/>
        <v>37.14692642330207</v>
      </c>
      <c r="AK37" s="571"/>
      <c r="AL37" s="571"/>
      <c r="AM37" s="571"/>
      <c r="AN37" s="571"/>
      <c r="AO37" s="571"/>
      <c r="AP37" s="571"/>
      <c r="AQ37" s="571"/>
      <c r="AR37" s="571"/>
      <c r="AS37" s="571"/>
      <c r="AT37" s="571"/>
      <c r="AU37" s="571"/>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1"/>
      <c r="BS37" s="571"/>
      <c r="BT37" s="571"/>
      <c r="BU37" s="571"/>
      <c r="BV37" s="571"/>
      <c r="BW37" s="571"/>
      <c r="BX37" s="571"/>
      <c r="BY37" s="571"/>
      <c r="BZ37" s="571"/>
      <c r="CA37" s="571"/>
      <c r="CB37" s="571"/>
      <c r="CC37" s="571"/>
      <c r="CD37" s="571"/>
      <c r="CE37" s="571"/>
      <c r="CF37" s="571"/>
      <c r="CG37" s="571"/>
      <c r="CH37" s="571"/>
      <c r="CI37" s="571"/>
      <c r="CJ37" s="571"/>
      <c r="CK37" s="571"/>
      <c r="CL37" s="571"/>
    </row>
    <row r="38" spans="1:90" s="568" customFormat="1" x14ac:dyDescent="0.2">
      <c r="A38" s="348"/>
      <c r="B38" s="457" t="s">
        <v>110</v>
      </c>
      <c r="C38" s="468">
        <v>0</v>
      </c>
      <c r="D38" s="468">
        <v>0</v>
      </c>
      <c r="E38" s="468">
        <v>0</v>
      </c>
      <c r="F38" s="468">
        <v>0</v>
      </c>
      <c r="G38" s="468">
        <v>0</v>
      </c>
      <c r="H38" s="468">
        <v>0</v>
      </c>
      <c r="I38" s="468">
        <v>0</v>
      </c>
      <c r="J38" s="468">
        <v>0</v>
      </c>
      <c r="K38" s="150">
        <v>0</v>
      </c>
      <c r="L38" s="468">
        <v>0</v>
      </c>
      <c r="M38" s="468">
        <v>0</v>
      </c>
      <c r="N38" s="468">
        <v>0</v>
      </c>
      <c r="O38" s="468">
        <v>0</v>
      </c>
      <c r="P38" s="468">
        <v>0</v>
      </c>
      <c r="Q38" s="468">
        <v>0</v>
      </c>
      <c r="R38" s="468">
        <v>0</v>
      </c>
      <c r="S38" s="468">
        <v>0</v>
      </c>
      <c r="T38" s="468">
        <v>0</v>
      </c>
      <c r="U38" s="468">
        <v>0</v>
      </c>
      <c r="V38" s="468">
        <v>0</v>
      </c>
      <c r="W38" s="468">
        <v>0</v>
      </c>
      <c r="X38" s="468">
        <v>0</v>
      </c>
      <c r="Y38" s="468">
        <v>0</v>
      </c>
      <c r="Z38" s="468">
        <v>0</v>
      </c>
      <c r="AA38" s="468">
        <v>0</v>
      </c>
      <c r="AB38" s="468">
        <v>0</v>
      </c>
      <c r="AC38" s="468">
        <v>0</v>
      </c>
      <c r="AD38" s="468">
        <v>0</v>
      </c>
      <c r="AE38" s="468">
        <v>0</v>
      </c>
      <c r="AF38" s="468">
        <v>0</v>
      </c>
      <c r="AG38" s="468">
        <v>0</v>
      </c>
      <c r="AH38" s="468">
        <v>0</v>
      </c>
      <c r="AI38" s="468">
        <v>0</v>
      </c>
      <c r="AJ38" s="150">
        <f t="shared" si="2"/>
        <v>0</v>
      </c>
      <c r="AK38" s="571"/>
      <c r="AL38" s="571"/>
      <c r="AM38" s="571"/>
      <c r="AN38" s="571"/>
      <c r="AO38" s="571"/>
      <c r="AP38" s="571"/>
      <c r="AQ38" s="571"/>
      <c r="AR38" s="571"/>
      <c r="AS38" s="571"/>
      <c r="AT38" s="571"/>
      <c r="AU38" s="571"/>
      <c r="AV38" s="571"/>
      <c r="AW38" s="571"/>
      <c r="AX38" s="571"/>
      <c r="AY38" s="571"/>
      <c r="AZ38" s="571"/>
      <c r="BA38" s="571"/>
      <c r="BB38" s="571"/>
      <c r="BC38" s="571"/>
      <c r="BD38" s="571"/>
      <c r="BE38" s="571"/>
      <c r="BF38" s="571"/>
      <c r="BG38" s="571"/>
      <c r="BH38" s="571"/>
      <c r="BI38" s="571"/>
      <c r="BJ38" s="571"/>
      <c r="BK38" s="571"/>
      <c r="BL38" s="571"/>
      <c r="BM38" s="571"/>
      <c r="BN38" s="571"/>
      <c r="BO38" s="571"/>
      <c r="BP38" s="571"/>
      <c r="BQ38" s="571"/>
      <c r="BR38" s="571"/>
      <c r="BS38" s="571"/>
      <c r="BT38" s="571"/>
      <c r="BU38" s="571"/>
      <c r="BV38" s="571"/>
      <c r="BW38" s="571"/>
      <c r="BX38" s="571"/>
      <c r="BY38" s="571"/>
      <c r="BZ38" s="571"/>
      <c r="CA38" s="571"/>
      <c r="CB38" s="571"/>
      <c r="CC38" s="571"/>
      <c r="CD38" s="571"/>
      <c r="CE38" s="571"/>
      <c r="CF38" s="571"/>
      <c r="CG38" s="571"/>
      <c r="CH38" s="571"/>
      <c r="CI38" s="571"/>
      <c r="CJ38" s="571"/>
      <c r="CK38" s="571"/>
      <c r="CL38" s="571"/>
    </row>
    <row r="39" spans="1:90" s="568" customFormat="1" x14ac:dyDescent="0.2">
      <c r="A39" s="348"/>
      <c r="B39" s="432" t="s">
        <v>418</v>
      </c>
      <c r="C39" s="431">
        <f t="shared" ref="C39:L39" si="14">+C40+C41</f>
        <v>31.817186490000001</v>
      </c>
      <c r="D39" s="431">
        <f t="shared" si="14"/>
        <v>53.938485679999999</v>
      </c>
      <c r="E39" s="431">
        <f t="shared" si="14"/>
        <v>40.129454510000002</v>
      </c>
      <c r="F39" s="431">
        <f t="shared" si="14"/>
        <v>24.945615650000001</v>
      </c>
      <c r="G39" s="431">
        <f t="shared" si="14"/>
        <v>9.2766421900000005</v>
      </c>
      <c r="H39" s="431">
        <f t="shared" si="14"/>
        <v>1.50044982</v>
      </c>
      <c r="I39" s="431">
        <f t="shared" si="14"/>
        <v>0</v>
      </c>
      <c r="J39" s="431">
        <f t="shared" si="14"/>
        <v>0</v>
      </c>
      <c r="K39" s="431">
        <f t="shared" si="14"/>
        <v>0</v>
      </c>
      <c r="L39" s="431">
        <f t="shared" si="14"/>
        <v>0</v>
      </c>
      <c r="M39" s="431">
        <f t="shared" ref="M39:AI39" si="15">+M40+M41</f>
        <v>0</v>
      </c>
      <c r="N39" s="431">
        <f t="shared" si="15"/>
        <v>0</v>
      </c>
      <c r="O39" s="431">
        <f t="shared" si="15"/>
        <v>0</v>
      </c>
      <c r="P39" s="431">
        <f t="shared" si="15"/>
        <v>0</v>
      </c>
      <c r="Q39" s="431">
        <f t="shared" si="15"/>
        <v>0</v>
      </c>
      <c r="R39" s="431">
        <f t="shared" si="15"/>
        <v>0</v>
      </c>
      <c r="S39" s="431">
        <f t="shared" si="15"/>
        <v>0</v>
      </c>
      <c r="T39" s="431">
        <f t="shared" si="15"/>
        <v>0</v>
      </c>
      <c r="U39" s="431">
        <f t="shared" si="15"/>
        <v>0</v>
      </c>
      <c r="V39" s="431">
        <f t="shared" si="15"/>
        <v>0</v>
      </c>
      <c r="W39" s="431">
        <f t="shared" si="15"/>
        <v>0</v>
      </c>
      <c r="X39" s="431">
        <f t="shared" si="15"/>
        <v>0</v>
      </c>
      <c r="Y39" s="431">
        <f t="shared" si="15"/>
        <v>0</v>
      </c>
      <c r="Z39" s="431">
        <f t="shared" si="15"/>
        <v>0</v>
      </c>
      <c r="AA39" s="431">
        <f t="shared" si="15"/>
        <v>0</v>
      </c>
      <c r="AB39" s="431">
        <f t="shared" si="15"/>
        <v>0</v>
      </c>
      <c r="AC39" s="431">
        <f t="shared" si="15"/>
        <v>0</v>
      </c>
      <c r="AD39" s="431">
        <f t="shared" si="15"/>
        <v>0</v>
      </c>
      <c r="AE39" s="431">
        <f t="shared" si="15"/>
        <v>0</v>
      </c>
      <c r="AF39" s="431">
        <f t="shared" si="15"/>
        <v>0</v>
      </c>
      <c r="AG39" s="431">
        <f t="shared" si="15"/>
        <v>0</v>
      </c>
      <c r="AH39" s="431">
        <f t="shared" si="15"/>
        <v>0</v>
      </c>
      <c r="AI39" s="431">
        <f t="shared" si="15"/>
        <v>0</v>
      </c>
      <c r="AJ39" s="113">
        <f t="shared" si="2"/>
        <v>161.60783433999998</v>
      </c>
      <c r="AK39" s="571"/>
      <c r="AL39" s="571"/>
      <c r="AM39" s="571"/>
      <c r="AN39" s="571"/>
      <c r="AO39" s="571"/>
      <c r="AP39" s="571"/>
      <c r="AQ39" s="571"/>
      <c r="AR39" s="571"/>
      <c r="AS39" s="571"/>
      <c r="AT39" s="571"/>
      <c r="AU39" s="571"/>
      <c r="AV39" s="571"/>
      <c r="AW39" s="571"/>
      <c r="AX39" s="571"/>
      <c r="AY39" s="571"/>
      <c r="AZ39" s="571"/>
      <c r="BA39" s="571"/>
      <c r="BB39" s="571"/>
      <c r="BC39" s="571"/>
      <c r="BD39" s="571"/>
      <c r="BE39" s="571"/>
      <c r="BF39" s="571"/>
      <c r="BG39" s="571"/>
      <c r="BH39" s="571"/>
      <c r="BI39" s="571"/>
      <c r="BJ39" s="571"/>
      <c r="BK39" s="571"/>
      <c r="BL39" s="571"/>
      <c r="BM39" s="571"/>
      <c r="BN39" s="571"/>
      <c r="BO39" s="571"/>
      <c r="BP39" s="571"/>
      <c r="BQ39" s="571"/>
      <c r="BR39" s="571"/>
      <c r="BS39" s="571"/>
      <c r="BT39" s="571"/>
      <c r="BU39" s="571"/>
      <c r="BV39" s="571"/>
      <c r="BW39" s="571"/>
      <c r="BX39" s="571"/>
      <c r="BY39" s="571"/>
      <c r="BZ39" s="571"/>
      <c r="CA39" s="571"/>
      <c r="CB39" s="571"/>
      <c r="CC39" s="571"/>
      <c r="CD39" s="571"/>
      <c r="CE39" s="571"/>
      <c r="CF39" s="571"/>
      <c r="CG39" s="571"/>
      <c r="CH39" s="571"/>
      <c r="CI39" s="571"/>
      <c r="CJ39" s="571"/>
      <c r="CK39" s="571"/>
      <c r="CL39" s="571"/>
    </row>
    <row r="40" spans="1:90" s="568" customFormat="1" x14ac:dyDescent="0.2">
      <c r="A40" s="348"/>
      <c r="B40" s="432" t="s">
        <v>78</v>
      </c>
      <c r="C40" s="431">
        <v>0</v>
      </c>
      <c r="D40" s="431">
        <v>0</v>
      </c>
      <c r="E40" s="431">
        <v>0</v>
      </c>
      <c r="F40" s="431">
        <v>0</v>
      </c>
      <c r="G40" s="431">
        <v>0</v>
      </c>
      <c r="H40" s="431">
        <v>0</v>
      </c>
      <c r="I40" s="431">
        <v>0</v>
      </c>
      <c r="J40" s="431">
        <v>0</v>
      </c>
      <c r="K40" s="113">
        <v>0</v>
      </c>
      <c r="L40" s="431">
        <v>0</v>
      </c>
      <c r="M40" s="431">
        <v>0</v>
      </c>
      <c r="N40" s="431">
        <v>0</v>
      </c>
      <c r="O40" s="431">
        <v>0</v>
      </c>
      <c r="P40" s="431">
        <v>0</v>
      </c>
      <c r="Q40" s="431">
        <v>0</v>
      </c>
      <c r="R40" s="431">
        <v>0</v>
      </c>
      <c r="S40" s="431">
        <v>0</v>
      </c>
      <c r="T40" s="431">
        <v>0</v>
      </c>
      <c r="U40" s="431">
        <v>0</v>
      </c>
      <c r="V40" s="431">
        <v>0</v>
      </c>
      <c r="W40" s="431">
        <v>0</v>
      </c>
      <c r="X40" s="431">
        <v>0</v>
      </c>
      <c r="Y40" s="431">
        <v>0</v>
      </c>
      <c r="Z40" s="431">
        <v>0</v>
      </c>
      <c r="AA40" s="431">
        <v>0</v>
      </c>
      <c r="AB40" s="431">
        <v>0</v>
      </c>
      <c r="AC40" s="431">
        <v>0</v>
      </c>
      <c r="AD40" s="431">
        <v>0</v>
      </c>
      <c r="AE40" s="431">
        <v>0</v>
      </c>
      <c r="AF40" s="431">
        <v>0</v>
      </c>
      <c r="AG40" s="431">
        <v>0</v>
      </c>
      <c r="AH40" s="431">
        <v>0</v>
      </c>
      <c r="AI40" s="431">
        <v>0</v>
      </c>
      <c r="AJ40" s="113">
        <f t="shared" si="2"/>
        <v>0</v>
      </c>
      <c r="AK40" s="571"/>
      <c r="AL40" s="571"/>
      <c r="AM40" s="571"/>
      <c r="AN40" s="571"/>
      <c r="AO40" s="571"/>
      <c r="AP40" s="571"/>
      <c r="AQ40" s="571"/>
      <c r="AR40" s="571"/>
      <c r="AS40" s="571"/>
      <c r="AT40" s="571"/>
      <c r="AU40" s="571"/>
      <c r="AV40" s="571"/>
      <c r="AW40" s="571"/>
      <c r="AX40" s="571"/>
      <c r="AY40" s="571"/>
      <c r="AZ40" s="571"/>
      <c r="BA40" s="571"/>
      <c r="BB40" s="571"/>
      <c r="BC40" s="571"/>
      <c r="BD40" s="571"/>
      <c r="BE40" s="571"/>
      <c r="BF40" s="571"/>
      <c r="BG40" s="571"/>
      <c r="BH40" s="571"/>
      <c r="BI40" s="571"/>
      <c r="BJ40" s="571"/>
      <c r="BK40" s="571"/>
      <c r="BL40" s="571"/>
      <c r="BM40" s="571"/>
      <c r="BN40" s="571"/>
      <c r="BO40" s="571"/>
      <c r="BP40" s="571"/>
      <c r="BQ40" s="571"/>
      <c r="BR40" s="571"/>
      <c r="BS40" s="571"/>
      <c r="BT40" s="571"/>
      <c r="BU40" s="571"/>
      <c r="BV40" s="571"/>
      <c r="BW40" s="571"/>
      <c r="BX40" s="571"/>
      <c r="BY40" s="571"/>
      <c r="BZ40" s="571"/>
      <c r="CA40" s="571"/>
      <c r="CB40" s="571"/>
      <c r="CC40" s="571"/>
      <c r="CD40" s="571"/>
      <c r="CE40" s="571"/>
      <c r="CF40" s="571"/>
      <c r="CG40" s="571"/>
      <c r="CH40" s="571"/>
      <c r="CI40" s="571"/>
      <c r="CJ40" s="571"/>
      <c r="CK40" s="571"/>
      <c r="CL40" s="571"/>
    </row>
    <row r="41" spans="1:90" s="568" customFormat="1" x14ac:dyDescent="0.2">
      <c r="A41" s="348"/>
      <c r="B41" s="434" t="s">
        <v>76</v>
      </c>
      <c r="C41" s="435">
        <v>31.817186490000001</v>
      </c>
      <c r="D41" s="435">
        <v>53.938485679999999</v>
      </c>
      <c r="E41" s="435">
        <v>40.129454510000002</v>
      </c>
      <c r="F41" s="435">
        <v>24.945615650000001</v>
      </c>
      <c r="G41" s="435">
        <v>9.2766421900000005</v>
      </c>
      <c r="H41" s="435">
        <v>1.50044982</v>
      </c>
      <c r="I41" s="435">
        <v>0</v>
      </c>
      <c r="J41" s="435">
        <v>0</v>
      </c>
      <c r="K41" s="103">
        <v>0</v>
      </c>
      <c r="L41" s="435">
        <v>0</v>
      </c>
      <c r="M41" s="435">
        <v>0</v>
      </c>
      <c r="N41" s="435">
        <v>0</v>
      </c>
      <c r="O41" s="435">
        <v>0</v>
      </c>
      <c r="P41" s="435">
        <v>0</v>
      </c>
      <c r="Q41" s="435">
        <v>0</v>
      </c>
      <c r="R41" s="435">
        <v>0</v>
      </c>
      <c r="S41" s="435">
        <v>0</v>
      </c>
      <c r="T41" s="435">
        <v>0</v>
      </c>
      <c r="U41" s="435">
        <v>0</v>
      </c>
      <c r="V41" s="435">
        <v>0</v>
      </c>
      <c r="W41" s="435">
        <v>0</v>
      </c>
      <c r="X41" s="435">
        <v>0</v>
      </c>
      <c r="Y41" s="435">
        <v>0</v>
      </c>
      <c r="Z41" s="435">
        <v>0</v>
      </c>
      <c r="AA41" s="435">
        <v>0</v>
      </c>
      <c r="AB41" s="435">
        <v>0</v>
      </c>
      <c r="AC41" s="435">
        <v>0</v>
      </c>
      <c r="AD41" s="435">
        <v>0</v>
      </c>
      <c r="AE41" s="435">
        <v>0</v>
      </c>
      <c r="AF41" s="435">
        <v>0</v>
      </c>
      <c r="AG41" s="435">
        <v>0</v>
      </c>
      <c r="AH41" s="435">
        <v>0</v>
      </c>
      <c r="AI41" s="435">
        <v>0</v>
      </c>
      <c r="AJ41" s="103">
        <f t="shared" si="2"/>
        <v>161.60783433999998</v>
      </c>
      <c r="AK41" s="571"/>
      <c r="AL41" s="571"/>
      <c r="AM41" s="571"/>
      <c r="AN41" s="571"/>
      <c r="AO41" s="571"/>
      <c r="AP41" s="571"/>
      <c r="AQ41" s="571"/>
      <c r="AR41" s="571"/>
      <c r="AS41" s="571"/>
      <c r="AT41" s="571"/>
      <c r="AU41" s="571"/>
      <c r="AV41" s="571"/>
      <c r="AW41" s="571"/>
      <c r="AX41" s="571"/>
      <c r="AY41" s="571"/>
      <c r="AZ41" s="571"/>
      <c r="BA41" s="571"/>
      <c r="BB41" s="571"/>
      <c r="BC41" s="571"/>
      <c r="BD41" s="571"/>
      <c r="BE41" s="571"/>
      <c r="BF41" s="571"/>
      <c r="BG41" s="571"/>
      <c r="BH41" s="571"/>
      <c r="BI41" s="571"/>
      <c r="BJ41" s="571"/>
      <c r="BK41" s="571"/>
      <c r="BL41" s="571"/>
      <c r="BM41" s="571"/>
      <c r="BN41" s="571"/>
      <c r="BO41" s="571"/>
      <c r="BP41" s="571"/>
      <c r="BQ41" s="571"/>
      <c r="BR41" s="571"/>
      <c r="BS41" s="571"/>
      <c r="BT41" s="571"/>
      <c r="BU41" s="571"/>
      <c r="BV41" s="571"/>
      <c r="BW41" s="571"/>
      <c r="BX41" s="571"/>
      <c r="BY41" s="571"/>
      <c r="BZ41" s="571"/>
      <c r="CA41" s="571"/>
      <c r="CB41" s="571"/>
      <c r="CC41" s="571"/>
      <c r="CD41" s="571"/>
      <c r="CE41" s="571"/>
      <c r="CF41" s="571"/>
      <c r="CG41" s="571"/>
      <c r="CH41" s="571"/>
      <c r="CI41" s="571"/>
      <c r="CJ41" s="571"/>
      <c r="CK41" s="571"/>
      <c r="CL41" s="571"/>
    </row>
    <row r="42" spans="1:90" s="571" customFormat="1" ht="13.5" thickBot="1" x14ac:dyDescent="0.25">
      <c r="A42" s="348"/>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row>
    <row r="43" spans="1:90" s="571" customFormat="1" ht="13.5" thickBot="1" x14ac:dyDescent="0.25">
      <c r="A43" s="348"/>
      <c r="B43" s="148" t="s">
        <v>335</v>
      </c>
      <c r="C43" s="97">
        <f t="shared" ref="C43:AI43" si="16">+C44+C61+SUM(C78:C132)+C135</f>
        <v>7900.1293432556513</v>
      </c>
      <c r="D43" s="97">
        <f t="shared" si="16"/>
        <v>12708.703716206013</v>
      </c>
      <c r="E43" s="97">
        <f t="shared" si="16"/>
        <v>11399.058609126532</v>
      </c>
      <c r="F43" s="97">
        <f t="shared" si="16"/>
        <v>9165.1466569982094</v>
      </c>
      <c r="G43" s="97">
        <f t="shared" si="16"/>
        <v>8034.9304314357942</v>
      </c>
      <c r="H43" s="97">
        <f t="shared" si="16"/>
        <v>6995.5547601569288</v>
      </c>
      <c r="I43" s="97">
        <f t="shared" si="16"/>
        <v>6269.9024619575357</v>
      </c>
      <c r="J43" s="97">
        <f t="shared" si="16"/>
        <v>5904.9721187821569</v>
      </c>
      <c r="K43" s="97">
        <f t="shared" si="16"/>
        <v>5036.4095594640012</v>
      </c>
      <c r="L43" s="97">
        <f t="shared" si="16"/>
        <v>3943.9241147287635</v>
      </c>
      <c r="M43" s="97">
        <f t="shared" si="16"/>
        <v>3045.6125558493318</v>
      </c>
      <c r="N43" s="97">
        <f t="shared" si="16"/>
        <v>2706.1982343219315</v>
      </c>
      <c r="O43" s="97">
        <f t="shared" si="16"/>
        <v>2579.5573690433785</v>
      </c>
      <c r="P43" s="97">
        <f t="shared" si="16"/>
        <v>2330.5567477200743</v>
      </c>
      <c r="Q43" s="97">
        <f t="shared" si="16"/>
        <v>2081.7061727273267</v>
      </c>
      <c r="R43" s="97">
        <f t="shared" si="16"/>
        <v>1832.5555050986222</v>
      </c>
      <c r="S43" s="97">
        <f t="shared" si="16"/>
        <v>1627.6142951194179</v>
      </c>
      <c r="T43" s="97">
        <f t="shared" si="16"/>
        <v>1520.6204868125997</v>
      </c>
      <c r="U43" s="97">
        <f t="shared" si="16"/>
        <v>1373.3754006196582</v>
      </c>
      <c r="V43" s="97">
        <f t="shared" si="16"/>
        <v>1081.5939486825773</v>
      </c>
      <c r="W43" s="97">
        <f t="shared" si="16"/>
        <v>957.97592117928343</v>
      </c>
      <c r="X43" s="97">
        <f t="shared" si="16"/>
        <v>833.24518870089685</v>
      </c>
      <c r="Y43" s="97">
        <f t="shared" si="16"/>
        <v>808.713268121645</v>
      </c>
      <c r="Z43" s="97">
        <f t="shared" si="16"/>
        <v>783.88125487135358</v>
      </c>
      <c r="AA43" s="97">
        <f t="shared" si="16"/>
        <v>759.19928795491273</v>
      </c>
      <c r="AB43" s="97">
        <f t="shared" si="16"/>
        <v>734.51732103847189</v>
      </c>
      <c r="AC43" s="97">
        <f t="shared" si="16"/>
        <v>709.98540046255835</v>
      </c>
      <c r="AD43" s="97">
        <f t="shared" si="16"/>
        <v>685.15338720892851</v>
      </c>
      <c r="AE43" s="97">
        <f t="shared" si="16"/>
        <v>561.79816202243251</v>
      </c>
      <c r="AF43" s="97">
        <f t="shared" si="16"/>
        <v>456.95441202243251</v>
      </c>
      <c r="AG43" s="97">
        <f t="shared" si="16"/>
        <v>299.0625</v>
      </c>
      <c r="AH43" s="97">
        <f t="shared" si="16"/>
        <v>195.9375</v>
      </c>
      <c r="AI43" s="97">
        <f t="shared" si="16"/>
        <v>13225.78125</v>
      </c>
      <c r="AJ43" s="149">
        <f t="shared" ref="AJ43:AJ85" si="17">SUM(C43:AI43)</f>
        <v>118550.32734168939</v>
      </c>
    </row>
    <row r="44" spans="1:90" s="571" customFormat="1" x14ac:dyDescent="0.2">
      <c r="A44" s="348"/>
      <c r="B44" s="441" t="s">
        <v>82</v>
      </c>
      <c r="C44" s="442">
        <f t="shared" ref="C44:X44" si="18">+C45+C48+C55+C58</f>
        <v>173.35207577842053</v>
      </c>
      <c r="D44" s="442">
        <f t="shared" si="18"/>
        <v>432.99794314126854</v>
      </c>
      <c r="E44" s="442">
        <f t="shared" si="18"/>
        <v>519.29173472569596</v>
      </c>
      <c r="F44" s="442">
        <f t="shared" si="18"/>
        <v>519.29173472569596</v>
      </c>
      <c r="G44" s="442">
        <f t="shared" si="18"/>
        <v>519.29173472569596</v>
      </c>
      <c r="H44" s="442">
        <f t="shared" si="18"/>
        <v>519.29173472569596</v>
      </c>
      <c r="I44" s="442">
        <f t="shared" si="18"/>
        <v>519.29173472569596</v>
      </c>
      <c r="J44" s="442">
        <f t="shared" si="18"/>
        <v>519.29173472569596</v>
      </c>
      <c r="K44" s="442">
        <f t="shared" si="18"/>
        <v>519.29173472569596</v>
      </c>
      <c r="L44" s="442">
        <f t="shared" si="18"/>
        <v>519.29173472569596</v>
      </c>
      <c r="M44" s="442">
        <f t="shared" si="18"/>
        <v>519.29173472569596</v>
      </c>
      <c r="N44" s="442">
        <f t="shared" si="18"/>
        <v>623.46074682364508</v>
      </c>
      <c r="O44" s="442">
        <f t="shared" si="18"/>
        <v>673.05752697821049</v>
      </c>
      <c r="P44" s="442">
        <f t="shared" si="18"/>
        <v>600.29455110139224</v>
      </c>
      <c r="Q44" s="442">
        <f t="shared" si="18"/>
        <v>527.53157521625758</v>
      </c>
      <c r="R44" s="442">
        <f t="shared" si="18"/>
        <v>454.76859933109398</v>
      </c>
      <c r="S44" s="442">
        <f t="shared" si="18"/>
        <v>382.00562341925377</v>
      </c>
      <c r="T44" s="442">
        <f t="shared" si="18"/>
        <v>309.24264755243541</v>
      </c>
      <c r="U44" s="442">
        <f t="shared" si="18"/>
        <v>236.47967162224987</v>
      </c>
      <c r="V44" s="442">
        <f t="shared" si="18"/>
        <v>163.71669575879881</v>
      </c>
      <c r="W44" s="442">
        <f t="shared" si="18"/>
        <v>100.04876556194579</v>
      </c>
      <c r="X44" s="442">
        <f t="shared" si="18"/>
        <v>0</v>
      </c>
      <c r="Y44" s="442">
        <f t="shared" ref="Y44:AI44" si="19">+Y45+Y48+Y55+Y58</f>
        <v>0</v>
      </c>
      <c r="Z44" s="442">
        <f t="shared" si="19"/>
        <v>0</v>
      </c>
      <c r="AA44" s="442">
        <f t="shared" si="19"/>
        <v>0</v>
      </c>
      <c r="AB44" s="442">
        <f t="shared" si="19"/>
        <v>0</v>
      </c>
      <c r="AC44" s="442">
        <f t="shared" si="19"/>
        <v>0</v>
      </c>
      <c r="AD44" s="442">
        <f t="shared" si="19"/>
        <v>0</v>
      </c>
      <c r="AE44" s="442">
        <f t="shared" si="19"/>
        <v>0</v>
      </c>
      <c r="AF44" s="442">
        <f t="shared" si="19"/>
        <v>0</v>
      </c>
      <c r="AG44" s="442">
        <f t="shared" si="19"/>
        <v>0</v>
      </c>
      <c r="AH44" s="442">
        <f t="shared" si="19"/>
        <v>0</v>
      </c>
      <c r="AI44" s="442">
        <f t="shared" si="19"/>
        <v>0</v>
      </c>
      <c r="AJ44" s="104">
        <f t="shared" si="17"/>
        <v>9350.5820348162379</v>
      </c>
    </row>
    <row r="45" spans="1:90" s="571" customFormat="1" x14ac:dyDescent="0.2">
      <c r="A45" s="348"/>
      <c r="B45" s="348" t="s">
        <v>20</v>
      </c>
      <c r="C45" s="443">
        <f t="shared" ref="C45:X45" si="20">+C46+C47</f>
        <v>3.8382148658690722</v>
      </c>
      <c r="D45" s="443">
        <f t="shared" si="20"/>
        <v>9.595537164672681</v>
      </c>
      <c r="E45" s="443">
        <f t="shared" si="20"/>
        <v>11.514644597607218</v>
      </c>
      <c r="F45" s="443">
        <f t="shared" si="20"/>
        <v>11.514644597607218</v>
      </c>
      <c r="G45" s="443">
        <f t="shared" si="20"/>
        <v>11.514644597607218</v>
      </c>
      <c r="H45" s="443">
        <f t="shared" si="20"/>
        <v>11.514644597607218</v>
      </c>
      <c r="I45" s="443">
        <f t="shared" si="20"/>
        <v>11.514644597607218</v>
      </c>
      <c r="J45" s="443">
        <f t="shared" si="20"/>
        <v>11.514644597607218</v>
      </c>
      <c r="K45" s="443">
        <f t="shared" si="20"/>
        <v>11.514644597607218</v>
      </c>
      <c r="L45" s="443">
        <f t="shared" si="20"/>
        <v>11.514644597607218</v>
      </c>
      <c r="M45" s="443">
        <f t="shared" si="20"/>
        <v>11.514644597607218</v>
      </c>
      <c r="N45" s="443">
        <f t="shared" si="20"/>
        <v>13.824078970297506</v>
      </c>
      <c r="O45" s="443">
        <f t="shared" si="20"/>
        <v>14.923499836087792</v>
      </c>
      <c r="P45" s="443">
        <f t="shared" si="20"/>
        <v>13.310148502456681</v>
      </c>
      <c r="Q45" s="443">
        <f t="shared" si="20"/>
        <v>11.696797168825565</v>
      </c>
      <c r="R45" s="443">
        <f t="shared" si="20"/>
        <v>10.083445838532789</v>
      </c>
      <c r="S45" s="443">
        <f t="shared" si="20"/>
        <v>8.4700945015633415</v>
      </c>
      <c r="T45" s="443">
        <f t="shared" si="20"/>
        <v>6.8567431679322297</v>
      </c>
      <c r="U45" s="443">
        <f t="shared" si="20"/>
        <v>5.2433918343011179</v>
      </c>
      <c r="V45" s="443">
        <f t="shared" si="20"/>
        <v>3.6300405006700038</v>
      </c>
      <c r="W45" s="443">
        <f t="shared" si="20"/>
        <v>2.2183580837427801</v>
      </c>
      <c r="X45" s="443">
        <f t="shared" si="20"/>
        <v>0</v>
      </c>
      <c r="Y45" s="443">
        <f t="shared" ref="Y45:AI45" si="21">+Y46+Y47</f>
        <v>0</v>
      </c>
      <c r="Z45" s="443">
        <f t="shared" si="21"/>
        <v>0</v>
      </c>
      <c r="AA45" s="443">
        <f t="shared" si="21"/>
        <v>0</v>
      </c>
      <c r="AB45" s="443">
        <f t="shared" si="21"/>
        <v>0</v>
      </c>
      <c r="AC45" s="443">
        <f t="shared" si="21"/>
        <v>0</v>
      </c>
      <c r="AD45" s="443">
        <f t="shared" si="21"/>
        <v>0</v>
      </c>
      <c r="AE45" s="443">
        <f t="shared" si="21"/>
        <v>0</v>
      </c>
      <c r="AF45" s="443">
        <f t="shared" si="21"/>
        <v>0</v>
      </c>
      <c r="AG45" s="443">
        <f t="shared" si="21"/>
        <v>0</v>
      </c>
      <c r="AH45" s="443">
        <f t="shared" si="21"/>
        <v>0</v>
      </c>
      <c r="AI45" s="443">
        <f t="shared" si="21"/>
        <v>0</v>
      </c>
      <c r="AJ45" s="114">
        <f t="shared" si="17"/>
        <v>207.32215181341647</v>
      </c>
    </row>
    <row r="46" spans="1:90" s="571" customFormat="1" x14ac:dyDescent="0.2">
      <c r="A46" s="348"/>
      <c r="B46" s="444" t="s">
        <v>260</v>
      </c>
      <c r="C46" s="443">
        <v>3.8230107434269871</v>
      </c>
      <c r="D46" s="443">
        <v>9.5575268585674689</v>
      </c>
      <c r="E46" s="443">
        <v>11.469032230280963</v>
      </c>
      <c r="F46" s="443">
        <v>11.469032230280963</v>
      </c>
      <c r="G46" s="443">
        <v>11.469032230280963</v>
      </c>
      <c r="H46" s="443">
        <v>11.469032230280963</v>
      </c>
      <c r="I46" s="443">
        <v>11.469032230280963</v>
      </c>
      <c r="J46" s="443">
        <v>11.469032230280963</v>
      </c>
      <c r="K46" s="100">
        <v>11.469032230280963</v>
      </c>
      <c r="L46" s="443">
        <v>11.469032230280963</v>
      </c>
      <c r="M46" s="443">
        <v>11.469032230280963</v>
      </c>
      <c r="N46" s="443">
        <v>13.769318358901636</v>
      </c>
      <c r="O46" s="443">
        <v>14.864384147452885</v>
      </c>
      <c r="P46" s="443">
        <v>13.257423700703654</v>
      </c>
      <c r="Q46" s="443">
        <v>11.650463250616088</v>
      </c>
      <c r="R46" s="443">
        <v>10.043502803866859</v>
      </c>
      <c r="S46" s="443">
        <v>8.436542353779295</v>
      </c>
      <c r="T46" s="443">
        <v>6.8295819070300645</v>
      </c>
      <c r="U46" s="443">
        <v>5.2226214569425009</v>
      </c>
      <c r="V46" s="443">
        <v>3.6156610068549355</v>
      </c>
      <c r="W46" s="443">
        <v>2.2095706167839424</v>
      </c>
      <c r="X46" s="443">
        <v>0</v>
      </c>
      <c r="Y46" s="443">
        <v>0</v>
      </c>
      <c r="Z46" s="443">
        <v>0</v>
      </c>
      <c r="AA46" s="443">
        <v>0</v>
      </c>
      <c r="AB46" s="443">
        <v>0</v>
      </c>
      <c r="AC46" s="443">
        <v>0</v>
      </c>
      <c r="AD46" s="443">
        <v>0</v>
      </c>
      <c r="AE46" s="443">
        <v>0</v>
      </c>
      <c r="AF46" s="443">
        <v>0</v>
      </c>
      <c r="AG46" s="443">
        <v>0</v>
      </c>
      <c r="AH46" s="443">
        <v>0</v>
      </c>
      <c r="AI46" s="443">
        <v>0</v>
      </c>
      <c r="AJ46" s="100">
        <f t="shared" si="17"/>
        <v>206.50089727745498</v>
      </c>
    </row>
    <row r="47" spans="1:90" s="571" customFormat="1" x14ac:dyDescent="0.2">
      <c r="B47" s="444" t="s">
        <v>261</v>
      </c>
      <c r="C47" s="443">
        <v>1.5204122442084913E-2</v>
      </c>
      <c r="D47" s="443">
        <v>3.8010306105212277E-2</v>
      </c>
      <c r="E47" s="443">
        <v>4.5612367326254732E-2</v>
      </c>
      <c r="F47" s="443">
        <v>4.5612367326254732E-2</v>
      </c>
      <c r="G47" s="443">
        <v>4.5612367326254732E-2</v>
      </c>
      <c r="H47" s="443">
        <v>4.5612367326254732E-2</v>
      </c>
      <c r="I47" s="443">
        <v>4.5612367326254732E-2</v>
      </c>
      <c r="J47" s="443">
        <v>4.5612367326254732E-2</v>
      </c>
      <c r="K47" s="100">
        <v>4.5612367326254732E-2</v>
      </c>
      <c r="L47" s="443">
        <v>4.5612367326254732E-2</v>
      </c>
      <c r="M47" s="443">
        <v>4.5612367326254732E-2</v>
      </c>
      <c r="N47" s="443">
        <v>5.4760611395871017E-2</v>
      </c>
      <c r="O47" s="443">
        <v>5.9115688634908438E-2</v>
      </c>
      <c r="P47" s="443">
        <v>5.2724801753026039E-2</v>
      </c>
      <c r="Q47" s="443">
        <v>4.6333918209477798E-2</v>
      </c>
      <c r="R47" s="443">
        <v>3.9943034665929571E-2</v>
      </c>
      <c r="S47" s="443">
        <v>3.3552147784047172E-2</v>
      </c>
      <c r="T47" s="443">
        <v>2.716126090216478E-2</v>
      </c>
      <c r="U47" s="443">
        <v>2.0770377358616542E-2</v>
      </c>
      <c r="V47" s="443">
        <v>1.4379493815068305E-2</v>
      </c>
      <c r="W47" s="443">
        <v>8.7874669588376732E-3</v>
      </c>
      <c r="X47" s="443">
        <v>0</v>
      </c>
      <c r="Y47" s="443">
        <v>0</v>
      </c>
      <c r="Z47" s="443">
        <v>0</v>
      </c>
      <c r="AA47" s="443">
        <v>0</v>
      </c>
      <c r="AB47" s="443">
        <v>0</v>
      </c>
      <c r="AC47" s="443">
        <v>0</v>
      </c>
      <c r="AD47" s="443">
        <v>0</v>
      </c>
      <c r="AE47" s="443">
        <v>0</v>
      </c>
      <c r="AF47" s="443">
        <v>0</v>
      </c>
      <c r="AG47" s="443">
        <v>0</v>
      </c>
      <c r="AH47" s="443">
        <v>0</v>
      </c>
      <c r="AI47" s="443">
        <v>0</v>
      </c>
      <c r="AJ47" s="100">
        <f t="shared" si="17"/>
        <v>0.82125453596153719</v>
      </c>
    </row>
    <row r="48" spans="1:90" s="571" customFormat="1" x14ac:dyDescent="0.2">
      <c r="B48" s="348" t="s">
        <v>21</v>
      </c>
      <c r="C48" s="443">
        <f t="shared" ref="C48:AI48" si="22">+C49+C52</f>
        <v>83.682886490000001</v>
      </c>
      <c r="D48" s="443">
        <f t="shared" si="22"/>
        <v>209.20721620999998</v>
      </c>
      <c r="E48" s="443">
        <f t="shared" si="22"/>
        <v>251.04865944000002</v>
      </c>
      <c r="F48" s="443">
        <f t="shared" si="22"/>
        <v>251.04865944000002</v>
      </c>
      <c r="G48" s="443">
        <f t="shared" si="22"/>
        <v>251.04865944000002</v>
      </c>
      <c r="H48" s="443">
        <f t="shared" si="22"/>
        <v>251.04865944000002</v>
      </c>
      <c r="I48" s="443">
        <f t="shared" si="22"/>
        <v>251.04865944000002</v>
      </c>
      <c r="J48" s="443">
        <f t="shared" si="22"/>
        <v>251.04865944000002</v>
      </c>
      <c r="K48" s="443">
        <f t="shared" si="22"/>
        <v>251.04865944000002</v>
      </c>
      <c r="L48" s="443">
        <f t="shared" si="22"/>
        <v>251.04865944000002</v>
      </c>
      <c r="M48" s="443">
        <f t="shared" si="22"/>
        <v>251.04865944000002</v>
      </c>
      <c r="N48" s="443">
        <f t="shared" si="22"/>
        <v>301.25839131999999</v>
      </c>
      <c r="O48" s="443">
        <f t="shared" si="22"/>
        <v>325.10801394999999</v>
      </c>
      <c r="P48" s="443">
        <f t="shared" si="22"/>
        <v>289.96120164000001</v>
      </c>
      <c r="Q48" s="443">
        <f t="shared" si="22"/>
        <v>254.81438931000002</v>
      </c>
      <c r="R48" s="443">
        <f t="shared" si="22"/>
        <v>219.66757699999999</v>
      </c>
      <c r="S48" s="443">
        <f t="shared" si="22"/>
        <v>184.52076467000003</v>
      </c>
      <c r="T48" s="443">
        <f t="shared" si="22"/>
        <v>149.37395237000001</v>
      </c>
      <c r="U48" s="443">
        <f t="shared" si="22"/>
        <v>114.22714002999999</v>
      </c>
      <c r="V48" s="443">
        <f t="shared" si="22"/>
        <v>79.080327710000006</v>
      </c>
      <c r="W48" s="443">
        <f t="shared" si="22"/>
        <v>48.326540640000005</v>
      </c>
      <c r="X48" s="443">
        <f t="shared" si="22"/>
        <v>0</v>
      </c>
      <c r="Y48" s="443">
        <f t="shared" si="22"/>
        <v>0</v>
      </c>
      <c r="Z48" s="443">
        <f t="shared" si="22"/>
        <v>0</v>
      </c>
      <c r="AA48" s="443">
        <f t="shared" si="22"/>
        <v>0</v>
      </c>
      <c r="AB48" s="443">
        <f t="shared" si="22"/>
        <v>0</v>
      </c>
      <c r="AC48" s="443">
        <f t="shared" si="22"/>
        <v>0</v>
      </c>
      <c r="AD48" s="443">
        <f t="shared" si="22"/>
        <v>0</v>
      </c>
      <c r="AE48" s="443">
        <f t="shared" si="22"/>
        <v>0</v>
      </c>
      <c r="AF48" s="443">
        <f t="shared" si="22"/>
        <v>0</v>
      </c>
      <c r="AG48" s="443">
        <f t="shared" si="22"/>
        <v>0</v>
      </c>
      <c r="AH48" s="443">
        <f t="shared" si="22"/>
        <v>0</v>
      </c>
      <c r="AI48" s="443">
        <f t="shared" si="22"/>
        <v>0</v>
      </c>
      <c r="AJ48" s="100">
        <f t="shared" si="17"/>
        <v>4518.6663362999989</v>
      </c>
    </row>
    <row r="49" spans="2:36" s="571" customFormat="1" x14ac:dyDescent="0.2">
      <c r="B49" s="444" t="s">
        <v>260</v>
      </c>
      <c r="C49" s="443">
        <f t="shared" ref="C49:I49" si="23">+C50+C51</f>
        <v>81.578150469999997</v>
      </c>
      <c r="D49" s="443">
        <f t="shared" si="23"/>
        <v>203.94537616999997</v>
      </c>
      <c r="E49" s="443">
        <f t="shared" si="23"/>
        <v>244.73445140000001</v>
      </c>
      <c r="F49" s="443">
        <f t="shared" si="23"/>
        <v>244.73445140000001</v>
      </c>
      <c r="G49" s="443">
        <f t="shared" si="23"/>
        <v>244.73445140000001</v>
      </c>
      <c r="H49" s="443">
        <f t="shared" si="23"/>
        <v>244.73445140000001</v>
      </c>
      <c r="I49" s="443">
        <f t="shared" si="23"/>
        <v>244.73445140000001</v>
      </c>
      <c r="J49" s="443">
        <f t="shared" ref="J49:AI49" si="24">+J50+J51</f>
        <v>244.73445140000001</v>
      </c>
      <c r="K49" s="443">
        <f t="shared" si="24"/>
        <v>244.73445140000001</v>
      </c>
      <c r="L49" s="443">
        <f t="shared" si="24"/>
        <v>244.73445140000001</v>
      </c>
      <c r="M49" s="443">
        <f t="shared" si="24"/>
        <v>244.73445140000001</v>
      </c>
      <c r="N49" s="443">
        <f t="shared" si="24"/>
        <v>293.68134166999999</v>
      </c>
      <c r="O49" s="443">
        <f t="shared" si="24"/>
        <v>316.93111454000001</v>
      </c>
      <c r="P49" s="443">
        <f t="shared" si="24"/>
        <v>282.66829135</v>
      </c>
      <c r="Q49" s="443">
        <f t="shared" si="24"/>
        <v>248.40546816000003</v>
      </c>
      <c r="R49" s="443">
        <f t="shared" si="24"/>
        <v>214.14264495999998</v>
      </c>
      <c r="S49" s="443">
        <f t="shared" si="24"/>
        <v>179.87982176000003</v>
      </c>
      <c r="T49" s="443">
        <f t="shared" si="24"/>
        <v>145.61699858</v>
      </c>
      <c r="U49" s="443">
        <f t="shared" si="24"/>
        <v>111.35417537999999</v>
      </c>
      <c r="V49" s="443">
        <f t="shared" si="24"/>
        <v>77.091352180000001</v>
      </c>
      <c r="W49" s="443">
        <f t="shared" si="24"/>
        <v>47.111055590000007</v>
      </c>
      <c r="X49" s="443">
        <f t="shared" si="24"/>
        <v>0</v>
      </c>
      <c r="Y49" s="443">
        <f t="shared" si="24"/>
        <v>0</v>
      </c>
      <c r="Z49" s="443">
        <f t="shared" si="24"/>
        <v>0</v>
      </c>
      <c r="AA49" s="443">
        <f t="shared" si="24"/>
        <v>0</v>
      </c>
      <c r="AB49" s="443">
        <f t="shared" si="24"/>
        <v>0</v>
      </c>
      <c r="AC49" s="443">
        <f t="shared" si="24"/>
        <v>0</v>
      </c>
      <c r="AD49" s="443">
        <f t="shared" si="24"/>
        <v>0</v>
      </c>
      <c r="AE49" s="443">
        <f t="shared" si="24"/>
        <v>0</v>
      </c>
      <c r="AF49" s="443">
        <f t="shared" si="24"/>
        <v>0</v>
      </c>
      <c r="AG49" s="443">
        <f t="shared" si="24"/>
        <v>0</v>
      </c>
      <c r="AH49" s="443">
        <f t="shared" si="24"/>
        <v>0</v>
      </c>
      <c r="AI49" s="443">
        <f t="shared" si="24"/>
        <v>0</v>
      </c>
      <c r="AJ49" s="100">
        <f t="shared" si="17"/>
        <v>4405.0158534100019</v>
      </c>
    </row>
    <row r="50" spans="2:36" s="571" customFormat="1" x14ac:dyDescent="0.2">
      <c r="B50" s="445" t="s">
        <v>262</v>
      </c>
      <c r="C50" s="443">
        <v>66.208614940000004</v>
      </c>
      <c r="D50" s="443">
        <v>165.52153734999999</v>
      </c>
      <c r="E50" s="443">
        <v>198.62584482</v>
      </c>
      <c r="F50" s="443">
        <v>198.62584482</v>
      </c>
      <c r="G50" s="443">
        <v>198.62584482</v>
      </c>
      <c r="H50" s="443">
        <v>198.62584482</v>
      </c>
      <c r="I50" s="443">
        <v>198.62584482</v>
      </c>
      <c r="J50" s="443">
        <v>198.62584482</v>
      </c>
      <c r="K50" s="100">
        <v>198.62584482</v>
      </c>
      <c r="L50" s="443">
        <v>198.62584482</v>
      </c>
      <c r="M50" s="443">
        <v>198.62584482</v>
      </c>
      <c r="N50" s="443">
        <v>238.35101377999999</v>
      </c>
      <c r="O50" s="443">
        <v>257.22046903</v>
      </c>
      <c r="P50" s="443">
        <v>229.41285076</v>
      </c>
      <c r="Q50" s="443">
        <v>201.60523249000002</v>
      </c>
      <c r="R50" s="443">
        <v>173.79761420999998</v>
      </c>
      <c r="S50" s="443">
        <v>145.98999593000002</v>
      </c>
      <c r="T50" s="443">
        <v>118.18237766999999</v>
      </c>
      <c r="U50" s="443">
        <v>90.37475938999998</v>
      </c>
      <c r="V50" s="443">
        <v>62.567141110000001</v>
      </c>
      <c r="W50" s="443">
        <v>38.235210300000006</v>
      </c>
      <c r="X50" s="443">
        <v>0</v>
      </c>
      <c r="Y50" s="443">
        <v>0</v>
      </c>
      <c r="Z50" s="443">
        <v>0</v>
      </c>
      <c r="AA50" s="443">
        <v>0</v>
      </c>
      <c r="AB50" s="443">
        <v>0</v>
      </c>
      <c r="AC50" s="443">
        <v>0</v>
      </c>
      <c r="AD50" s="443">
        <v>0</v>
      </c>
      <c r="AE50" s="443">
        <v>0</v>
      </c>
      <c r="AF50" s="443">
        <v>0</v>
      </c>
      <c r="AG50" s="443">
        <v>0</v>
      </c>
      <c r="AH50" s="443">
        <v>0</v>
      </c>
      <c r="AI50" s="443">
        <v>0</v>
      </c>
      <c r="AJ50" s="100">
        <f t="shared" si="17"/>
        <v>3575.0994203400001</v>
      </c>
    </row>
    <row r="51" spans="2:36" s="571" customFormat="1" x14ac:dyDescent="0.2">
      <c r="B51" s="446" t="s">
        <v>263</v>
      </c>
      <c r="C51" s="443">
        <v>15.369535529999999</v>
      </c>
      <c r="D51" s="443">
        <v>38.42383882</v>
      </c>
      <c r="E51" s="443">
        <v>46.10860658</v>
      </c>
      <c r="F51" s="443">
        <v>46.10860658</v>
      </c>
      <c r="G51" s="443">
        <v>46.10860658</v>
      </c>
      <c r="H51" s="443">
        <v>46.10860658</v>
      </c>
      <c r="I51" s="443">
        <v>46.10860658</v>
      </c>
      <c r="J51" s="443">
        <v>46.10860658</v>
      </c>
      <c r="K51" s="100">
        <v>46.10860658</v>
      </c>
      <c r="L51" s="443">
        <v>46.10860658</v>
      </c>
      <c r="M51" s="443">
        <v>46.10860658</v>
      </c>
      <c r="N51" s="443">
        <v>55.33032789</v>
      </c>
      <c r="O51" s="443">
        <v>59.710645510000006</v>
      </c>
      <c r="P51" s="443">
        <v>53.255440590000006</v>
      </c>
      <c r="Q51" s="443">
        <v>46.800235669999999</v>
      </c>
      <c r="R51" s="443">
        <v>40.345030749999999</v>
      </c>
      <c r="S51" s="443">
        <v>33.889825829999999</v>
      </c>
      <c r="T51" s="443">
        <v>27.43462091</v>
      </c>
      <c r="U51" s="443">
        <v>20.979415990000003</v>
      </c>
      <c r="V51" s="443">
        <v>14.52421107</v>
      </c>
      <c r="W51" s="443">
        <v>8.8758452900000009</v>
      </c>
      <c r="X51" s="443">
        <v>0</v>
      </c>
      <c r="Y51" s="443">
        <v>0</v>
      </c>
      <c r="Z51" s="443">
        <v>0</v>
      </c>
      <c r="AA51" s="443">
        <v>0</v>
      </c>
      <c r="AB51" s="443">
        <v>0</v>
      </c>
      <c r="AC51" s="443">
        <v>0</v>
      </c>
      <c r="AD51" s="443">
        <v>0</v>
      </c>
      <c r="AE51" s="443">
        <v>0</v>
      </c>
      <c r="AF51" s="443">
        <v>0</v>
      </c>
      <c r="AG51" s="443">
        <v>0</v>
      </c>
      <c r="AH51" s="443">
        <v>0</v>
      </c>
      <c r="AI51" s="443">
        <v>0</v>
      </c>
      <c r="AJ51" s="100">
        <f t="shared" si="17"/>
        <v>829.91643307000015</v>
      </c>
    </row>
    <row r="52" spans="2:36" s="571" customFormat="1" x14ac:dyDescent="0.2">
      <c r="B52" s="444" t="s">
        <v>621</v>
      </c>
      <c r="C52" s="443">
        <f>+C53+C54</f>
        <v>2.1047360199999998</v>
      </c>
      <c r="D52" s="443">
        <f>+D53+D54</f>
        <v>5.2618400400000001</v>
      </c>
      <c r="E52" s="443">
        <f>+E53+E54</f>
        <v>6.3142080399999996</v>
      </c>
      <c r="F52" s="443">
        <f>+F53+F54</f>
        <v>6.3142080399999996</v>
      </c>
      <c r="G52" s="443">
        <f t="shared" ref="G52:AI52" si="25">+G53+G54</f>
        <v>6.3142080399999996</v>
      </c>
      <c r="H52" s="443">
        <f t="shared" si="25"/>
        <v>6.3142080399999996</v>
      </c>
      <c r="I52" s="443">
        <f t="shared" si="25"/>
        <v>6.3142080399999996</v>
      </c>
      <c r="J52" s="443">
        <f t="shared" si="25"/>
        <v>6.3142080399999996</v>
      </c>
      <c r="K52" s="443">
        <f t="shared" si="25"/>
        <v>6.3142080399999996</v>
      </c>
      <c r="L52" s="443">
        <f t="shared" si="25"/>
        <v>6.3142080399999996</v>
      </c>
      <c r="M52" s="443">
        <f t="shared" si="25"/>
        <v>6.3142080399999996</v>
      </c>
      <c r="N52" s="443">
        <f>+N53+N54</f>
        <v>7.5770496499999993</v>
      </c>
      <c r="O52" s="443">
        <f t="shared" si="25"/>
        <v>8.1768994100000008</v>
      </c>
      <c r="P52" s="443">
        <f t="shared" si="25"/>
        <v>7.2929102899999982</v>
      </c>
      <c r="Q52" s="443">
        <f t="shared" si="25"/>
        <v>6.4089211500000003</v>
      </c>
      <c r="R52" s="443">
        <f t="shared" si="25"/>
        <v>5.5249320399999995</v>
      </c>
      <c r="S52" s="443">
        <f t="shared" si="25"/>
        <v>4.6409429099999997</v>
      </c>
      <c r="T52" s="443">
        <f t="shared" si="25"/>
        <v>3.7569537899999998</v>
      </c>
      <c r="U52" s="443">
        <f t="shared" si="25"/>
        <v>2.8729646500000001</v>
      </c>
      <c r="V52" s="443">
        <f t="shared" si="25"/>
        <v>1.9889755299999998</v>
      </c>
      <c r="W52" s="443">
        <f t="shared" si="25"/>
        <v>1.2154850500000001</v>
      </c>
      <c r="X52" s="443">
        <f t="shared" si="25"/>
        <v>0</v>
      </c>
      <c r="Y52" s="443">
        <f t="shared" si="25"/>
        <v>0</v>
      </c>
      <c r="Z52" s="443">
        <f t="shared" si="25"/>
        <v>0</v>
      </c>
      <c r="AA52" s="443">
        <f t="shared" si="25"/>
        <v>0</v>
      </c>
      <c r="AB52" s="443">
        <f t="shared" si="25"/>
        <v>0</v>
      </c>
      <c r="AC52" s="443">
        <f t="shared" si="25"/>
        <v>0</v>
      </c>
      <c r="AD52" s="443">
        <f t="shared" si="25"/>
        <v>0</v>
      </c>
      <c r="AE52" s="443">
        <f t="shared" si="25"/>
        <v>0</v>
      </c>
      <c r="AF52" s="443">
        <f t="shared" si="25"/>
        <v>0</v>
      </c>
      <c r="AG52" s="443">
        <f t="shared" si="25"/>
        <v>0</v>
      </c>
      <c r="AH52" s="443">
        <f t="shared" si="25"/>
        <v>0</v>
      </c>
      <c r="AI52" s="443">
        <f t="shared" si="25"/>
        <v>0</v>
      </c>
      <c r="AJ52" s="100">
        <f t="shared" si="17"/>
        <v>113.65048288999998</v>
      </c>
    </row>
    <row r="53" spans="2:36" s="571" customFormat="1" x14ac:dyDescent="0.2">
      <c r="B53" s="445" t="s">
        <v>262</v>
      </c>
      <c r="C53" s="443">
        <v>1.2117397400000001</v>
      </c>
      <c r="D53" s="443">
        <v>3.0293493499999999</v>
      </c>
      <c r="E53" s="443">
        <v>3.6352192199999998</v>
      </c>
      <c r="F53" s="443">
        <v>3.6352192199999998</v>
      </c>
      <c r="G53" s="443">
        <v>3.6352192199999998</v>
      </c>
      <c r="H53" s="443">
        <v>3.6352192199999998</v>
      </c>
      <c r="I53" s="443">
        <v>3.6352192199999998</v>
      </c>
      <c r="J53" s="443">
        <v>3.6352192199999998</v>
      </c>
      <c r="K53" s="100">
        <v>3.6352192199999998</v>
      </c>
      <c r="L53" s="443">
        <v>3.6352192199999998</v>
      </c>
      <c r="M53" s="443">
        <v>3.6352192199999998</v>
      </c>
      <c r="N53" s="443">
        <v>4.3622630600000001</v>
      </c>
      <c r="O53" s="443">
        <v>4.7076088800000004</v>
      </c>
      <c r="P53" s="443">
        <v>4.1986781999999989</v>
      </c>
      <c r="Q53" s="443">
        <v>3.6897475000000002</v>
      </c>
      <c r="R53" s="443">
        <v>3.18081681</v>
      </c>
      <c r="S53" s="443">
        <v>2.6718861199999999</v>
      </c>
      <c r="T53" s="443">
        <v>2.1629554399999997</v>
      </c>
      <c r="U53" s="443">
        <v>1.6540247399999999</v>
      </c>
      <c r="V53" s="443">
        <v>1.1450940499999998</v>
      </c>
      <c r="W53" s="443">
        <v>0.6997797</v>
      </c>
      <c r="X53" s="443">
        <v>0</v>
      </c>
      <c r="Y53" s="443">
        <v>0</v>
      </c>
      <c r="Z53" s="443">
        <v>0</v>
      </c>
      <c r="AA53" s="443">
        <v>0</v>
      </c>
      <c r="AB53" s="443">
        <v>0</v>
      </c>
      <c r="AC53" s="443">
        <v>0</v>
      </c>
      <c r="AD53" s="443">
        <v>0</v>
      </c>
      <c r="AE53" s="443">
        <v>0</v>
      </c>
      <c r="AF53" s="443">
        <v>0</v>
      </c>
      <c r="AG53" s="443">
        <v>0</v>
      </c>
      <c r="AH53" s="443">
        <v>0</v>
      </c>
      <c r="AI53" s="443">
        <v>0</v>
      </c>
      <c r="AJ53" s="100">
        <f t="shared" si="17"/>
        <v>65.430916569999994</v>
      </c>
    </row>
    <row r="54" spans="2:36" s="571" customFormat="1" x14ac:dyDescent="0.2">
      <c r="B54" s="446" t="s">
        <v>263</v>
      </c>
      <c r="C54" s="443">
        <v>0.89299627999999998</v>
      </c>
      <c r="D54" s="443">
        <v>2.2324906900000001</v>
      </c>
      <c r="E54" s="443">
        <v>2.6789888199999998</v>
      </c>
      <c r="F54" s="443">
        <v>2.6789888199999998</v>
      </c>
      <c r="G54" s="443">
        <v>2.6789888199999998</v>
      </c>
      <c r="H54" s="443">
        <v>2.6789888199999998</v>
      </c>
      <c r="I54" s="443">
        <v>2.6789888199999998</v>
      </c>
      <c r="J54" s="443">
        <v>2.6789888199999998</v>
      </c>
      <c r="K54" s="100">
        <v>2.6789888199999998</v>
      </c>
      <c r="L54" s="443">
        <v>2.6789888199999998</v>
      </c>
      <c r="M54" s="443">
        <v>2.6789888199999998</v>
      </c>
      <c r="N54" s="443">
        <v>3.2147865899999997</v>
      </c>
      <c r="O54" s="443">
        <v>3.4692905300000003</v>
      </c>
      <c r="P54" s="443">
        <v>3.0942320899999998</v>
      </c>
      <c r="Q54" s="443">
        <v>2.7191736500000001</v>
      </c>
      <c r="R54" s="443">
        <v>2.3441152299999999</v>
      </c>
      <c r="S54" s="443">
        <v>1.96905679</v>
      </c>
      <c r="T54" s="443">
        <v>1.5939983500000001</v>
      </c>
      <c r="U54" s="443">
        <v>1.2189399100000002</v>
      </c>
      <c r="V54" s="443">
        <v>0.84388147999999996</v>
      </c>
      <c r="W54" s="443">
        <v>0.51570535000000006</v>
      </c>
      <c r="X54" s="443">
        <v>0</v>
      </c>
      <c r="Y54" s="443">
        <v>0</v>
      </c>
      <c r="Z54" s="443">
        <v>0</v>
      </c>
      <c r="AA54" s="443">
        <v>0</v>
      </c>
      <c r="AB54" s="443">
        <v>0</v>
      </c>
      <c r="AC54" s="443">
        <v>0</v>
      </c>
      <c r="AD54" s="443">
        <v>0</v>
      </c>
      <c r="AE54" s="443">
        <v>0</v>
      </c>
      <c r="AF54" s="443">
        <v>0</v>
      </c>
      <c r="AG54" s="443">
        <v>0</v>
      </c>
      <c r="AH54" s="443">
        <v>0</v>
      </c>
      <c r="AI54" s="443">
        <v>0</v>
      </c>
      <c r="AJ54" s="100">
        <f t="shared" si="17"/>
        <v>48.219566320000006</v>
      </c>
    </row>
    <row r="55" spans="2:36" s="571" customFormat="1" x14ac:dyDescent="0.2">
      <c r="B55" s="348" t="s">
        <v>22</v>
      </c>
      <c r="C55" s="443">
        <f t="shared" ref="C55:X55" si="26">+C56+C57</f>
        <v>85.462578583946723</v>
      </c>
      <c r="D55" s="443">
        <f t="shared" si="26"/>
        <v>213.27829345717959</v>
      </c>
      <c r="E55" s="443">
        <f t="shared" si="26"/>
        <v>255.63142974646573</v>
      </c>
      <c r="F55" s="443">
        <f t="shared" si="26"/>
        <v>255.63142974646573</v>
      </c>
      <c r="G55" s="443">
        <f t="shared" si="26"/>
        <v>255.63142974646573</v>
      </c>
      <c r="H55" s="443">
        <f t="shared" si="26"/>
        <v>255.63142974646573</v>
      </c>
      <c r="I55" s="443">
        <f t="shared" si="26"/>
        <v>255.63142974646573</v>
      </c>
      <c r="J55" s="443">
        <f t="shared" si="26"/>
        <v>255.63142974646573</v>
      </c>
      <c r="K55" s="443">
        <f t="shared" si="26"/>
        <v>255.63142974646573</v>
      </c>
      <c r="L55" s="443">
        <f t="shared" si="26"/>
        <v>255.63142974646573</v>
      </c>
      <c r="M55" s="443">
        <f t="shared" si="26"/>
        <v>255.63142974646573</v>
      </c>
      <c r="N55" s="443">
        <f t="shared" si="26"/>
        <v>307.06023808856173</v>
      </c>
      <c r="O55" s="443">
        <f t="shared" si="26"/>
        <v>331.60236794017993</v>
      </c>
      <c r="P55" s="443">
        <f t="shared" si="26"/>
        <v>295.75346330178758</v>
      </c>
      <c r="Q55" s="443">
        <f t="shared" si="26"/>
        <v>259.90455867507887</v>
      </c>
      <c r="R55" s="443">
        <f t="shared" si="26"/>
        <v>224.05565402500292</v>
      </c>
      <c r="S55" s="443">
        <f t="shared" si="26"/>
        <v>188.20674937492697</v>
      </c>
      <c r="T55" s="443">
        <f t="shared" si="26"/>
        <v>152.35784473653464</v>
      </c>
      <c r="U55" s="443">
        <f t="shared" si="26"/>
        <v>116.50894007477508</v>
      </c>
      <c r="V55" s="443">
        <f t="shared" si="26"/>
        <v>80.660035459749963</v>
      </c>
      <c r="W55" s="443">
        <f t="shared" si="26"/>
        <v>49.292243895314868</v>
      </c>
      <c r="X55" s="443">
        <f t="shared" si="26"/>
        <v>0</v>
      </c>
      <c r="Y55" s="443">
        <f t="shared" ref="Y55:AH55" si="27">+Y56+Y57</f>
        <v>0</v>
      </c>
      <c r="Z55" s="443">
        <f t="shared" si="27"/>
        <v>0</v>
      </c>
      <c r="AA55" s="443">
        <f t="shared" si="27"/>
        <v>0</v>
      </c>
      <c r="AB55" s="443">
        <f t="shared" si="27"/>
        <v>0</v>
      </c>
      <c r="AC55" s="443">
        <f t="shared" si="27"/>
        <v>0</v>
      </c>
      <c r="AD55" s="443">
        <f t="shared" si="27"/>
        <v>0</v>
      </c>
      <c r="AE55" s="443">
        <f t="shared" si="27"/>
        <v>0</v>
      </c>
      <c r="AF55" s="443">
        <f t="shared" si="27"/>
        <v>0</v>
      </c>
      <c r="AG55" s="443">
        <f t="shared" si="27"/>
        <v>0</v>
      </c>
      <c r="AH55" s="443">
        <f t="shared" si="27"/>
        <v>0</v>
      </c>
      <c r="AI55" s="443">
        <f>+AI56+AI57</f>
        <v>0</v>
      </c>
      <c r="AJ55" s="100">
        <f t="shared" si="17"/>
        <v>4604.8258353312303</v>
      </c>
    </row>
    <row r="56" spans="2:36" s="571" customFormat="1" x14ac:dyDescent="0.2">
      <c r="B56" s="444" t="s">
        <v>260</v>
      </c>
      <c r="C56" s="443">
        <v>66.473311718658721</v>
      </c>
      <c r="D56" s="443">
        <v>165.88914959691553</v>
      </c>
      <c r="E56" s="443">
        <v>198.83167575651362</v>
      </c>
      <c r="F56" s="443">
        <v>198.83167575651362</v>
      </c>
      <c r="G56" s="443">
        <v>198.83167575651362</v>
      </c>
      <c r="H56" s="443">
        <v>198.83167575651362</v>
      </c>
      <c r="I56" s="443">
        <v>198.83167575651362</v>
      </c>
      <c r="J56" s="443">
        <v>198.83167575651362</v>
      </c>
      <c r="K56" s="100">
        <v>198.83167575651362</v>
      </c>
      <c r="L56" s="443">
        <v>198.83167575651362</v>
      </c>
      <c r="M56" s="443">
        <v>198.83167575651362</v>
      </c>
      <c r="N56" s="443">
        <v>238.83331466292793</v>
      </c>
      <c r="O56" s="443">
        <v>257.92233204813647</v>
      </c>
      <c r="P56" s="443">
        <v>230.03883669821238</v>
      </c>
      <c r="Q56" s="443">
        <v>202.15534134828835</v>
      </c>
      <c r="R56" s="443">
        <v>174.27184598668069</v>
      </c>
      <c r="S56" s="443">
        <v>146.388350625073</v>
      </c>
      <c r="T56" s="443">
        <v>118.50485526346536</v>
      </c>
      <c r="U56" s="443">
        <v>90.621359901857687</v>
      </c>
      <c r="V56" s="443">
        <v>62.737864563617244</v>
      </c>
      <c r="W56" s="443">
        <v>38.33980612221054</v>
      </c>
      <c r="X56" s="443">
        <v>0</v>
      </c>
      <c r="Y56" s="443">
        <v>0</v>
      </c>
      <c r="Z56" s="443">
        <v>0</v>
      </c>
      <c r="AA56" s="443">
        <v>0</v>
      </c>
      <c r="AB56" s="443">
        <v>0</v>
      </c>
      <c r="AC56" s="443">
        <v>0</v>
      </c>
      <c r="AD56" s="443">
        <v>0</v>
      </c>
      <c r="AE56" s="443">
        <v>0</v>
      </c>
      <c r="AF56" s="443">
        <v>0</v>
      </c>
      <c r="AG56" s="443">
        <v>0</v>
      </c>
      <c r="AH56" s="443">
        <v>0</v>
      </c>
      <c r="AI56" s="443">
        <v>0</v>
      </c>
      <c r="AJ56" s="100">
        <f t="shared" si="17"/>
        <v>3581.6614503446663</v>
      </c>
    </row>
    <row r="57" spans="2:36" s="571" customFormat="1" x14ac:dyDescent="0.2">
      <c r="B57" s="444" t="s">
        <v>261</v>
      </c>
      <c r="C57" s="443">
        <v>18.989266865288005</v>
      </c>
      <c r="D57" s="443">
        <v>47.389143860264056</v>
      </c>
      <c r="E57" s="443">
        <v>56.799753989952102</v>
      </c>
      <c r="F57" s="443">
        <v>56.799753989952102</v>
      </c>
      <c r="G57" s="443">
        <v>56.799753989952102</v>
      </c>
      <c r="H57" s="443">
        <v>56.799753989952102</v>
      </c>
      <c r="I57" s="443">
        <v>56.799753989952102</v>
      </c>
      <c r="J57" s="443">
        <v>56.799753989952102</v>
      </c>
      <c r="K57" s="100">
        <v>56.799753989952102</v>
      </c>
      <c r="L57" s="443">
        <v>56.799753989952102</v>
      </c>
      <c r="M57" s="443">
        <v>56.799753989952102</v>
      </c>
      <c r="N57" s="443">
        <v>68.226923425633814</v>
      </c>
      <c r="O57" s="443">
        <v>73.680035892043463</v>
      </c>
      <c r="P57" s="443">
        <v>65.714626603575184</v>
      </c>
      <c r="Q57" s="443">
        <v>57.749217326790522</v>
      </c>
      <c r="R57" s="443">
        <v>49.783808038322235</v>
      </c>
      <c r="S57" s="443">
        <v>41.818398749853955</v>
      </c>
      <c r="T57" s="443">
        <v>33.852989473069286</v>
      </c>
      <c r="U57" s="443">
        <v>25.887580172917392</v>
      </c>
      <c r="V57" s="443">
        <v>17.922170896132727</v>
      </c>
      <c r="W57" s="443">
        <v>10.952437773104332</v>
      </c>
      <c r="X57" s="443">
        <v>0</v>
      </c>
      <c r="Y57" s="443">
        <v>0</v>
      </c>
      <c r="Z57" s="443">
        <v>0</v>
      </c>
      <c r="AA57" s="443">
        <v>0</v>
      </c>
      <c r="AB57" s="443">
        <v>0</v>
      </c>
      <c r="AC57" s="443">
        <v>0</v>
      </c>
      <c r="AD57" s="443">
        <v>0</v>
      </c>
      <c r="AE57" s="443">
        <v>0</v>
      </c>
      <c r="AF57" s="443">
        <v>0</v>
      </c>
      <c r="AG57" s="443">
        <v>0</v>
      </c>
      <c r="AH57" s="443">
        <v>0</v>
      </c>
      <c r="AI57" s="443">
        <v>0</v>
      </c>
      <c r="AJ57" s="100">
        <f t="shared" si="17"/>
        <v>1023.1643849865637</v>
      </c>
    </row>
    <row r="58" spans="2:36" s="571" customFormat="1" x14ac:dyDescent="0.2">
      <c r="B58" s="348" t="s">
        <v>23</v>
      </c>
      <c r="C58" s="443">
        <f t="shared" ref="C58:X58" si="28">+C59+C60</f>
        <v>0.36839583860473524</v>
      </c>
      <c r="D58" s="443">
        <f t="shared" si="28"/>
        <v>0.9168963094162299</v>
      </c>
      <c r="E58" s="443">
        <f t="shared" si="28"/>
        <v>1.0970009416229891</v>
      </c>
      <c r="F58" s="443">
        <f t="shared" si="28"/>
        <v>1.0970009416229891</v>
      </c>
      <c r="G58" s="443">
        <f t="shared" si="28"/>
        <v>1.0970009416229891</v>
      </c>
      <c r="H58" s="443">
        <f t="shared" si="28"/>
        <v>1.0970009416229891</v>
      </c>
      <c r="I58" s="443">
        <f t="shared" si="28"/>
        <v>1.0970009416229891</v>
      </c>
      <c r="J58" s="443">
        <f t="shared" si="28"/>
        <v>1.0970009416229891</v>
      </c>
      <c r="K58" s="443">
        <f t="shared" si="28"/>
        <v>1.0970009416229891</v>
      </c>
      <c r="L58" s="443">
        <f t="shared" si="28"/>
        <v>1.0970009416229891</v>
      </c>
      <c r="M58" s="443">
        <f t="shared" si="28"/>
        <v>1.0970009416229891</v>
      </c>
      <c r="N58" s="443">
        <f t="shared" si="28"/>
        <v>1.3180384447858307</v>
      </c>
      <c r="O58" s="443">
        <f t="shared" si="28"/>
        <v>1.4236452519428884</v>
      </c>
      <c r="P58" s="443">
        <f t="shared" si="28"/>
        <v>1.2697376571480212</v>
      </c>
      <c r="Q58" s="443">
        <f t="shared" si="28"/>
        <v>1.1158300623531539</v>
      </c>
      <c r="R58" s="443">
        <f t="shared" si="28"/>
        <v>0.96192246755828659</v>
      </c>
      <c r="S58" s="443">
        <f t="shared" si="28"/>
        <v>0.80801487276341932</v>
      </c>
      <c r="T58" s="443">
        <f t="shared" si="28"/>
        <v>0.65410727796855228</v>
      </c>
      <c r="U58" s="443">
        <f t="shared" si="28"/>
        <v>0.50019968317368513</v>
      </c>
      <c r="V58" s="443">
        <f t="shared" si="28"/>
        <v>0.34629208837881797</v>
      </c>
      <c r="W58" s="443">
        <f t="shared" si="28"/>
        <v>0.2116229428881258</v>
      </c>
      <c r="X58" s="443">
        <f t="shared" si="28"/>
        <v>0</v>
      </c>
      <c r="Y58" s="443">
        <f t="shared" ref="Y58:AI58" si="29">+Y59+Y60</f>
        <v>0</v>
      </c>
      <c r="Z58" s="443">
        <f t="shared" si="29"/>
        <v>0</v>
      </c>
      <c r="AA58" s="443">
        <f t="shared" si="29"/>
        <v>0</v>
      </c>
      <c r="AB58" s="443">
        <f t="shared" si="29"/>
        <v>0</v>
      </c>
      <c r="AC58" s="443">
        <f t="shared" si="29"/>
        <v>0</v>
      </c>
      <c r="AD58" s="443">
        <f t="shared" si="29"/>
        <v>0</v>
      </c>
      <c r="AE58" s="443">
        <f t="shared" si="29"/>
        <v>0</v>
      </c>
      <c r="AF58" s="443">
        <f t="shared" si="29"/>
        <v>0</v>
      </c>
      <c r="AG58" s="443">
        <f t="shared" si="29"/>
        <v>0</v>
      </c>
      <c r="AH58" s="443">
        <f t="shared" si="29"/>
        <v>0</v>
      </c>
      <c r="AI58" s="443">
        <f t="shared" si="29"/>
        <v>0</v>
      </c>
      <c r="AJ58" s="100">
        <f t="shared" si="17"/>
        <v>19.767711371588646</v>
      </c>
    </row>
    <row r="59" spans="2:36" s="571" customFormat="1" x14ac:dyDescent="0.2">
      <c r="B59" s="444" t="s">
        <v>260</v>
      </c>
      <c r="C59" s="443">
        <v>0.35103421968190857</v>
      </c>
      <c r="D59" s="443">
        <v>0.8736851689860835</v>
      </c>
      <c r="E59" s="443">
        <v>1.0453018986083498</v>
      </c>
      <c r="F59" s="443">
        <v>1.0453018986083498</v>
      </c>
      <c r="G59" s="443">
        <v>1.0453018986083498</v>
      </c>
      <c r="H59" s="443">
        <v>1.0453018986083498</v>
      </c>
      <c r="I59" s="443">
        <v>1.0453018986083498</v>
      </c>
      <c r="J59" s="443">
        <v>1.0453018986083498</v>
      </c>
      <c r="K59" s="100">
        <v>1.0453018986083498</v>
      </c>
      <c r="L59" s="443">
        <v>1.0453018986083498</v>
      </c>
      <c r="M59" s="443">
        <v>1.0453018986083498</v>
      </c>
      <c r="N59" s="443">
        <v>1.2559224304174952</v>
      </c>
      <c r="O59" s="443">
        <v>1.3565522401048258</v>
      </c>
      <c r="P59" s="443">
        <v>1.2098979438821618</v>
      </c>
      <c r="Q59" s="443">
        <v>1.0632436476594975</v>
      </c>
      <c r="R59" s="443">
        <v>0.91658935143683351</v>
      </c>
      <c r="S59" s="443">
        <v>0.76993505521416938</v>
      </c>
      <c r="T59" s="443">
        <v>0.62328075899150548</v>
      </c>
      <c r="U59" s="443">
        <v>0.47662646276884146</v>
      </c>
      <c r="V59" s="443">
        <v>0.32997216654617745</v>
      </c>
      <c r="W59" s="443">
        <v>0.20164965732875476</v>
      </c>
      <c r="X59" s="443">
        <v>0</v>
      </c>
      <c r="Y59" s="443">
        <v>0</v>
      </c>
      <c r="Z59" s="443">
        <v>0</v>
      </c>
      <c r="AA59" s="443">
        <v>0</v>
      </c>
      <c r="AB59" s="443">
        <v>0</v>
      </c>
      <c r="AC59" s="443">
        <v>0</v>
      </c>
      <c r="AD59" s="443">
        <v>0</v>
      </c>
      <c r="AE59" s="443">
        <v>0</v>
      </c>
      <c r="AF59" s="443">
        <v>0</v>
      </c>
      <c r="AG59" s="443">
        <v>0</v>
      </c>
      <c r="AH59" s="443">
        <v>0</v>
      </c>
      <c r="AI59" s="443">
        <v>0</v>
      </c>
      <c r="AJ59" s="100">
        <f t="shared" si="17"/>
        <v>18.836106190493403</v>
      </c>
    </row>
    <row r="60" spans="2:36" s="571" customFormat="1" x14ac:dyDescent="0.2">
      <c r="B60" s="444" t="s">
        <v>261</v>
      </c>
      <c r="C60" s="443">
        <v>1.7361618922826675E-2</v>
      </c>
      <c r="D60" s="443">
        <v>4.32111404301464E-2</v>
      </c>
      <c r="E60" s="443">
        <v>5.1699043014639443E-2</v>
      </c>
      <c r="F60" s="443">
        <v>5.1699043014639443E-2</v>
      </c>
      <c r="G60" s="443">
        <v>5.1699043014639443E-2</v>
      </c>
      <c r="H60" s="443">
        <v>5.1699043014639443E-2</v>
      </c>
      <c r="I60" s="443">
        <v>5.1699043014639443E-2</v>
      </c>
      <c r="J60" s="443">
        <v>5.1699043014639443E-2</v>
      </c>
      <c r="K60" s="104">
        <v>5.1699043014639443E-2</v>
      </c>
      <c r="L60" s="443">
        <v>5.1699043014639443E-2</v>
      </c>
      <c r="M60" s="443">
        <v>5.1699043014639443E-2</v>
      </c>
      <c r="N60" s="443">
        <v>6.2116014368335457E-2</v>
      </c>
      <c r="O60" s="443">
        <v>6.7093011838062516E-2</v>
      </c>
      <c r="P60" s="443">
        <v>5.9839713265859393E-2</v>
      </c>
      <c r="Q60" s="443">
        <v>5.2586414693656248E-2</v>
      </c>
      <c r="R60" s="443">
        <v>4.5333116121453111E-2</v>
      </c>
      <c r="S60" s="443">
        <v>3.8079817549249953E-2</v>
      </c>
      <c r="T60" s="443">
        <v>3.0826518977046812E-2</v>
      </c>
      <c r="U60" s="443">
        <v>2.3573220404843664E-2</v>
      </c>
      <c r="V60" s="443">
        <v>1.631992183264052E-2</v>
      </c>
      <c r="W60" s="443">
        <v>9.9732855593710444E-3</v>
      </c>
      <c r="X60" s="443">
        <v>0</v>
      </c>
      <c r="Y60" s="443">
        <v>0</v>
      </c>
      <c r="Z60" s="443">
        <v>0</v>
      </c>
      <c r="AA60" s="443">
        <v>0</v>
      </c>
      <c r="AB60" s="443">
        <v>0</v>
      </c>
      <c r="AC60" s="443">
        <v>0</v>
      </c>
      <c r="AD60" s="443">
        <v>0</v>
      </c>
      <c r="AE60" s="443">
        <v>0</v>
      </c>
      <c r="AF60" s="443">
        <v>0</v>
      </c>
      <c r="AG60" s="443">
        <v>0</v>
      </c>
      <c r="AH60" s="443">
        <v>0</v>
      </c>
      <c r="AI60" s="443">
        <v>0</v>
      </c>
      <c r="AJ60" s="104">
        <f t="shared" si="17"/>
        <v>0.9316051810952467</v>
      </c>
    </row>
    <row r="61" spans="2:36" s="571" customFormat="1" x14ac:dyDescent="0.2">
      <c r="B61" s="447" t="s">
        <v>83</v>
      </c>
      <c r="C61" s="448">
        <f t="shared" ref="C61:S61" si="30">+C62+C65+C72+C75</f>
        <v>881.18822713721499</v>
      </c>
      <c r="D61" s="448">
        <f t="shared" si="30"/>
        <v>1762.3764542744298</v>
      </c>
      <c r="E61" s="448">
        <f t="shared" si="30"/>
        <v>1762.3764542744298</v>
      </c>
      <c r="F61" s="448">
        <f t="shared" si="30"/>
        <v>1762.3764542744298</v>
      </c>
      <c r="G61" s="448">
        <f t="shared" si="30"/>
        <v>1762.3764542744298</v>
      </c>
      <c r="H61" s="448">
        <f t="shared" si="30"/>
        <v>1762.3764542744298</v>
      </c>
      <c r="I61" s="448">
        <f t="shared" si="30"/>
        <v>1718.317042916992</v>
      </c>
      <c r="J61" s="448">
        <f t="shared" si="30"/>
        <v>1542.0793974937831</v>
      </c>
      <c r="K61" s="448">
        <f t="shared" si="30"/>
        <v>1365.8417520624096</v>
      </c>
      <c r="L61" s="448">
        <f t="shared" si="30"/>
        <v>1189.60410666281</v>
      </c>
      <c r="M61" s="448">
        <f t="shared" si="30"/>
        <v>1013.3664612395108</v>
      </c>
      <c r="N61" s="448">
        <f t="shared" si="30"/>
        <v>837.12881579812245</v>
      </c>
      <c r="O61" s="448">
        <f t="shared" si="30"/>
        <v>660.89117036500375</v>
      </c>
      <c r="P61" s="448">
        <f t="shared" si="30"/>
        <v>484.65352491851803</v>
      </c>
      <c r="Q61" s="448">
        <f t="shared" si="30"/>
        <v>308.4158794737159</v>
      </c>
      <c r="R61" s="448">
        <f t="shared" si="30"/>
        <v>132.17823406736434</v>
      </c>
      <c r="S61" s="448">
        <f t="shared" si="30"/>
        <v>0</v>
      </c>
      <c r="T61" s="448">
        <f t="shared" ref="T61:AI61" si="31">+T62+T65+T72+T75</f>
        <v>0</v>
      </c>
      <c r="U61" s="448">
        <f t="shared" si="31"/>
        <v>0</v>
      </c>
      <c r="V61" s="448">
        <f t="shared" si="31"/>
        <v>0</v>
      </c>
      <c r="W61" s="448">
        <f t="shared" si="31"/>
        <v>0</v>
      </c>
      <c r="X61" s="448">
        <f t="shared" si="31"/>
        <v>0</v>
      </c>
      <c r="Y61" s="448">
        <f t="shared" si="31"/>
        <v>0</v>
      </c>
      <c r="Z61" s="448">
        <f t="shared" si="31"/>
        <v>0</v>
      </c>
      <c r="AA61" s="448">
        <f t="shared" si="31"/>
        <v>0</v>
      </c>
      <c r="AB61" s="448">
        <f t="shared" si="31"/>
        <v>0</v>
      </c>
      <c r="AC61" s="448">
        <f t="shared" si="31"/>
        <v>0</v>
      </c>
      <c r="AD61" s="448">
        <f t="shared" si="31"/>
        <v>0</v>
      </c>
      <c r="AE61" s="448">
        <f t="shared" si="31"/>
        <v>0</v>
      </c>
      <c r="AF61" s="448">
        <f t="shared" si="31"/>
        <v>0</v>
      </c>
      <c r="AG61" s="448">
        <f t="shared" si="31"/>
        <v>0</v>
      </c>
      <c r="AH61" s="448">
        <f t="shared" si="31"/>
        <v>0</v>
      </c>
      <c r="AI61" s="448">
        <f t="shared" si="31"/>
        <v>0</v>
      </c>
      <c r="AJ61" s="99">
        <f t="shared" si="17"/>
        <v>18945.546883507592</v>
      </c>
    </row>
    <row r="62" spans="2:36" s="571" customFormat="1" x14ac:dyDescent="0.2">
      <c r="B62" s="348" t="s">
        <v>24</v>
      </c>
      <c r="C62" s="443">
        <f t="shared" ref="C62:S62" si="32">+C63+C64</f>
        <v>89.637234774358674</v>
      </c>
      <c r="D62" s="443">
        <f t="shared" si="32"/>
        <v>179.27446954871735</v>
      </c>
      <c r="E62" s="443">
        <f t="shared" si="32"/>
        <v>179.27446954871735</v>
      </c>
      <c r="F62" s="443">
        <f t="shared" si="32"/>
        <v>179.27446954871735</v>
      </c>
      <c r="G62" s="443">
        <f t="shared" si="32"/>
        <v>179.27446954871735</v>
      </c>
      <c r="H62" s="443">
        <f t="shared" si="32"/>
        <v>179.27446954871735</v>
      </c>
      <c r="I62" s="443">
        <f t="shared" si="32"/>
        <v>174.79260780983248</v>
      </c>
      <c r="J62" s="443">
        <f t="shared" si="32"/>
        <v>156.86516085429309</v>
      </c>
      <c r="K62" s="443">
        <f t="shared" si="32"/>
        <v>138.93771390209201</v>
      </c>
      <c r="L62" s="443">
        <f t="shared" si="32"/>
        <v>121.01026694989095</v>
      </c>
      <c r="M62" s="443">
        <f t="shared" si="32"/>
        <v>103.08281999435155</v>
      </c>
      <c r="N62" s="443">
        <f t="shared" si="32"/>
        <v>85.155373032135458</v>
      </c>
      <c r="O62" s="443">
        <f t="shared" si="32"/>
        <v>67.227926076596077</v>
      </c>
      <c r="P62" s="443">
        <f t="shared" si="32"/>
        <v>49.300479121056682</v>
      </c>
      <c r="Q62" s="443">
        <f t="shared" si="32"/>
        <v>31.37303216551728</v>
      </c>
      <c r="R62" s="443">
        <f t="shared" si="32"/>
        <v>13.445585216654552</v>
      </c>
      <c r="S62" s="443">
        <f t="shared" si="32"/>
        <v>0</v>
      </c>
      <c r="T62" s="443">
        <f t="shared" ref="T62:AI62" si="33">+T63+T64</f>
        <v>0</v>
      </c>
      <c r="U62" s="443">
        <f t="shared" si="33"/>
        <v>0</v>
      </c>
      <c r="V62" s="443">
        <f t="shared" si="33"/>
        <v>0</v>
      </c>
      <c r="W62" s="443">
        <f t="shared" si="33"/>
        <v>0</v>
      </c>
      <c r="X62" s="443">
        <f t="shared" si="33"/>
        <v>0</v>
      </c>
      <c r="Y62" s="443">
        <f t="shared" si="33"/>
        <v>0</v>
      </c>
      <c r="Z62" s="443">
        <f t="shared" si="33"/>
        <v>0</v>
      </c>
      <c r="AA62" s="443">
        <f t="shared" si="33"/>
        <v>0</v>
      </c>
      <c r="AB62" s="443">
        <f t="shared" si="33"/>
        <v>0</v>
      </c>
      <c r="AC62" s="443">
        <f t="shared" si="33"/>
        <v>0</v>
      </c>
      <c r="AD62" s="443">
        <f t="shared" si="33"/>
        <v>0</v>
      </c>
      <c r="AE62" s="443">
        <f t="shared" si="33"/>
        <v>0</v>
      </c>
      <c r="AF62" s="443">
        <f t="shared" si="33"/>
        <v>0</v>
      </c>
      <c r="AG62" s="443">
        <f t="shared" si="33"/>
        <v>0</v>
      </c>
      <c r="AH62" s="443">
        <f t="shared" si="33"/>
        <v>0</v>
      </c>
      <c r="AI62" s="443">
        <f t="shared" si="33"/>
        <v>0</v>
      </c>
      <c r="AJ62" s="114">
        <f t="shared" si="17"/>
        <v>1927.2005476403658</v>
      </c>
    </row>
    <row r="63" spans="2:36" s="571" customFormat="1" x14ac:dyDescent="0.2">
      <c r="B63" s="444" t="s">
        <v>260</v>
      </c>
      <c r="C63" s="443">
        <v>88.572527382685948</v>
      </c>
      <c r="D63" s="443">
        <v>177.1450547653719</v>
      </c>
      <c r="E63" s="443">
        <v>177.1450547653719</v>
      </c>
      <c r="F63" s="443">
        <v>177.1450547653719</v>
      </c>
      <c r="G63" s="443">
        <v>177.1450547653719</v>
      </c>
      <c r="H63" s="443">
        <v>177.1450547653719</v>
      </c>
      <c r="I63" s="443">
        <v>172.7164283964045</v>
      </c>
      <c r="J63" s="443">
        <v>155.00192292053498</v>
      </c>
      <c r="K63" s="100">
        <v>137.28741744466546</v>
      </c>
      <c r="L63" s="443">
        <v>119.57291196879594</v>
      </c>
      <c r="M63" s="443">
        <v>101.85840649292642</v>
      </c>
      <c r="N63" s="443">
        <v>84.143901010380205</v>
      </c>
      <c r="O63" s="443">
        <v>66.429395534510704</v>
      </c>
      <c r="P63" s="443">
        <v>48.714890058641181</v>
      </c>
      <c r="Q63" s="443">
        <v>31.000384582771659</v>
      </c>
      <c r="R63" s="443">
        <v>13.285879106902142</v>
      </c>
      <c r="S63" s="443">
        <v>0</v>
      </c>
      <c r="T63" s="443">
        <v>0</v>
      </c>
      <c r="U63" s="443">
        <v>0</v>
      </c>
      <c r="V63" s="443">
        <v>0</v>
      </c>
      <c r="W63" s="443">
        <v>0</v>
      </c>
      <c r="X63" s="443">
        <v>0</v>
      </c>
      <c r="Y63" s="443">
        <v>0</v>
      </c>
      <c r="Z63" s="443">
        <v>0</v>
      </c>
      <c r="AA63" s="443">
        <v>0</v>
      </c>
      <c r="AB63" s="443">
        <v>0</v>
      </c>
      <c r="AC63" s="443">
        <v>0</v>
      </c>
      <c r="AD63" s="443">
        <v>0</v>
      </c>
      <c r="AE63" s="443">
        <v>0</v>
      </c>
      <c r="AF63" s="443">
        <v>0</v>
      </c>
      <c r="AG63" s="443">
        <v>0</v>
      </c>
      <c r="AH63" s="443">
        <v>0</v>
      </c>
      <c r="AI63" s="443">
        <v>0</v>
      </c>
      <c r="AJ63" s="100">
        <f t="shared" si="17"/>
        <v>1904.3093387260785</v>
      </c>
    </row>
    <row r="64" spans="2:36" s="571" customFormat="1" x14ac:dyDescent="0.2">
      <c r="B64" s="444" t="s">
        <v>261</v>
      </c>
      <c r="C64" s="443">
        <v>1.0647073916727259</v>
      </c>
      <c r="D64" s="443">
        <v>2.1294147833454518</v>
      </c>
      <c r="E64" s="443">
        <v>2.1294147833454518</v>
      </c>
      <c r="F64" s="443">
        <v>2.1294147833454518</v>
      </c>
      <c r="G64" s="443">
        <v>2.1294147833454518</v>
      </c>
      <c r="H64" s="443">
        <v>2.1294147833454518</v>
      </c>
      <c r="I64" s="443">
        <v>2.0761794134279818</v>
      </c>
      <c r="J64" s="443">
        <v>1.8632379337581033</v>
      </c>
      <c r="K64" s="100">
        <v>1.6502964574265582</v>
      </c>
      <c r="L64" s="443">
        <v>1.4373549810950137</v>
      </c>
      <c r="M64" s="443">
        <v>1.2244135014251349</v>
      </c>
      <c r="N64" s="443">
        <v>1.0114720217552562</v>
      </c>
      <c r="O64" s="443">
        <v>0.79853054208537722</v>
      </c>
      <c r="P64" s="443">
        <v>0.58558906241549846</v>
      </c>
      <c r="Q64" s="443">
        <v>0.3726475827456196</v>
      </c>
      <c r="R64" s="443">
        <v>0.15970610975240909</v>
      </c>
      <c r="S64" s="443">
        <v>0</v>
      </c>
      <c r="T64" s="443">
        <v>0</v>
      </c>
      <c r="U64" s="443">
        <v>0</v>
      </c>
      <c r="V64" s="443">
        <v>0</v>
      </c>
      <c r="W64" s="443">
        <v>0</v>
      </c>
      <c r="X64" s="443">
        <v>0</v>
      </c>
      <c r="Y64" s="443">
        <v>0</v>
      </c>
      <c r="Z64" s="443">
        <v>0</v>
      </c>
      <c r="AA64" s="443">
        <v>0</v>
      </c>
      <c r="AB64" s="443">
        <v>0</v>
      </c>
      <c r="AC64" s="443">
        <v>0</v>
      </c>
      <c r="AD64" s="443">
        <v>0</v>
      </c>
      <c r="AE64" s="443">
        <v>0</v>
      </c>
      <c r="AF64" s="443">
        <v>0</v>
      </c>
      <c r="AG64" s="443">
        <v>0</v>
      </c>
      <c r="AH64" s="443">
        <v>0</v>
      </c>
      <c r="AI64" s="443">
        <v>0</v>
      </c>
      <c r="AJ64" s="100">
        <f t="shared" si="17"/>
        <v>22.891208914286938</v>
      </c>
    </row>
    <row r="65" spans="2:36" s="571" customFormat="1" x14ac:dyDescent="0.2">
      <c r="B65" s="348" t="s">
        <v>25</v>
      </c>
      <c r="C65" s="443">
        <f t="shared" ref="C65:AI65" si="34">+C66+C69</f>
        <v>525.75141403999999</v>
      </c>
      <c r="D65" s="443">
        <f t="shared" si="34"/>
        <v>1051.50282808</v>
      </c>
      <c r="E65" s="443">
        <f t="shared" si="34"/>
        <v>1051.50282808</v>
      </c>
      <c r="F65" s="443">
        <f t="shared" si="34"/>
        <v>1051.50282808</v>
      </c>
      <c r="G65" s="443">
        <f t="shared" si="34"/>
        <v>1051.50282808</v>
      </c>
      <c r="H65" s="443">
        <f t="shared" si="34"/>
        <v>1051.50282808</v>
      </c>
      <c r="I65" s="443">
        <f t="shared" si="34"/>
        <v>1025.21525737</v>
      </c>
      <c r="J65" s="443">
        <f t="shared" si="34"/>
        <v>920.06497456</v>
      </c>
      <c r="K65" s="443">
        <f t="shared" si="34"/>
        <v>814.91469175000009</v>
      </c>
      <c r="L65" s="443">
        <f t="shared" si="34"/>
        <v>709.76440895999997</v>
      </c>
      <c r="M65" s="443">
        <f t="shared" si="34"/>
        <v>604.61412615000006</v>
      </c>
      <c r="N65" s="443">
        <f t="shared" si="34"/>
        <v>499.46384333999998</v>
      </c>
      <c r="O65" s="443">
        <f t="shared" si="34"/>
        <v>394.31356052000001</v>
      </c>
      <c r="P65" s="443">
        <f t="shared" si="34"/>
        <v>289.16327770999999</v>
      </c>
      <c r="Q65" s="443">
        <f t="shared" si="34"/>
        <v>184.01299489000002</v>
      </c>
      <c r="R65" s="443">
        <f t="shared" si="34"/>
        <v>78.862712090000002</v>
      </c>
      <c r="S65" s="443">
        <f t="shared" si="34"/>
        <v>0</v>
      </c>
      <c r="T65" s="443">
        <f t="shared" si="34"/>
        <v>0</v>
      </c>
      <c r="U65" s="443">
        <f t="shared" si="34"/>
        <v>0</v>
      </c>
      <c r="V65" s="443">
        <f t="shared" si="34"/>
        <v>0</v>
      </c>
      <c r="W65" s="443">
        <f t="shared" si="34"/>
        <v>0</v>
      </c>
      <c r="X65" s="443">
        <f t="shared" si="34"/>
        <v>0</v>
      </c>
      <c r="Y65" s="443">
        <f t="shared" si="34"/>
        <v>0</v>
      </c>
      <c r="Z65" s="443">
        <f t="shared" si="34"/>
        <v>0</v>
      </c>
      <c r="AA65" s="443">
        <f t="shared" si="34"/>
        <v>0</v>
      </c>
      <c r="AB65" s="443">
        <f t="shared" si="34"/>
        <v>0</v>
      </c>
      <c r="AC65" s="443">
        <f t="shared" si="34"/>
        <v>0</v>
      </c>
      <c r="AD65" s="443">
        <f t="shared" si="34"/>
        <v>0</v>
      </c>
      <c r="AE65" s="443">
        <f t="shared" si="34"/>
        <v>0</v>
      </c>
      <c r="AF65" s="443">
        <f t="shared" si="34"/>
        <v>0</v>
      </c>
      <c r="AG65" s="443">
        <f t="shared" si="34"/>
        <v>0</v>
      </c>
      <c r="AH65" s="443">
        <f t="shared" si="34"/>
        <v>0</v>
      </c>
      <c r="AI65" s="443">
        <f t="shared" si="34"/>
        <v>0</v>
      </c>
      <c r="AJ65" s="100">
        <f t="shared" si="17"/>
        <v>11303.655401779999</v>
      </c>
    </row>
    <row r="66" spans="2:36" s="571" customFormat="1" x14ac:dyDescent="0.2">
      <c r="B66" s="444" t="s">
        <v>260</v>
      </c>
      <c r="C66" s="443">
        <f t="shared" ref="C66:AI66" si="35">+C67+C68</f>
        <v>464.14475555999996</v>
      </c>
      <c r="D66" s="443">
        <f t="shared" si="35"/>
        <v>928.28951111999993</v>
      </c>
      <c r="E66" s="443">
        <f t="shared" si="35"/>
        <v>928.28951111999993</v>
      </c>
      <c r="F66" s="443">
        <f t="shared" si="35"/>
        <v>928.28951111999993</v>
      </c>
      <c r="G66" s="443">
        <f t="shared" si="35"/>
        <v>928.28951111999993</v>
      </c>
      <c r="H66" s="443">
        <f t="shared" si="35"/>
        <v>928.28951111999993</v>
      </c>
      <c r="I66" s="443">
        <f t="shared" si="35"/>
        <v>905.08227332999991</v>
      </c>
      <c r="J66" s="443">
        <f t="shared" si="35"/>
        <v>812.25332221999997</v>
      </c>
      <c r="K66" s="443">
        <f t="shared" si="35"/>
        <v>719.42437111000004</v>
      </c>
      <c r="L66" s="443">
        <f t="shared" si="35"/>
        <v>626.59541999999999</v>
      </c>
      <c r="M66" s="443">
        <f t="shared" si="35"/>
        <v>533.76646889000006</v>
      </c>
      <c r="N66" s="443">
        <f t="shared" si="35"/>
        <v>440.93751778000001</v>
      </c>
      <c r="O66" s="443">
        <f t="shared" si="35"/>
        <v>348.10856667000002</v>
      </c>
      <c r="P66" s="443">
        <f t="shared" si="35"/>
        <v>255.27961555000002</v>
      </c>
      <c r="Q66" s="443">
        <f t="shared" si="35"/>
        <v>162.45066445</v>
      </c>
      <c r="R66" s="443">
        <f t="shared" si="35"/>
        <v>69.621713330000006</v>
      </c>
      <c r="S66" s="443">
        <f t="shared" si="35"/>
        <v>0</v>
      </c>
      <c r="T66" s="443">
        <f t="shared" si="35"/>
        <v>0</v>
      </c>
      <c r="U66" s="443">
        <f t="shared" si="35"/>
        <v>0</v>
      </c>
      <c r="V66" s="443">
        <f t="shared" si="35"/>
        <v>0</v>
      </c>
      <c r="W66" s="443">
        <f t="shared" si="35"/>
        <v>0</v>
      </c>
      <c r="X66" s="443">
        <f t="shared" si="35"/>
        <v>0</v>
      </c>
      <c r="Y66" s="443">
        <f t="shared" si="35"/>
        <v>0</v>
      </c>
      <c r="Z66" s="443">
        <f t="shared" si="35"/>
        <v>0</v>
      </c>
      <c r="AA66" s="443">
        <f t="shared" si="35"/>
        <v>0</v>
      </c>
      <c r="AB66" s="443">
        <f t="shared" si="35"/>
        <v>0</v>
      </c>
      <c r="AC66" s="443">
        <f t="shared" si="35"/>
        <v>0</v>
      </c>
      <c r="AD66" s="443">
        <f t="shared" si="35"/>
        <v>0</v>
      </c>
      <c r="AE66" s="443">
        <f t="shared" si="35"/>
        <v>0</v>
      </c>
      <c r="AF66" s="443">
        <f t="shared" si="35"/>
        <v>0</v>
      </c>
      <c r="AG66" s="443">
        <f t="shared" si="35"/>
        <v>0</v>
      </c>
      <c r="AH66" s="443">
        <f t="shared" si="35"/>
        <v>0</v>
      </c>
      <c r="AI66" s="443">
        <f t="shared" si="35"/>
        <v>0</v>
      </c>
      <c r="AJ66" s="100">
        <f t="shared" si="17"/>
        <v>9979.1122444899975</v>
      </c>
    </row>
    <row r="67" spans="2:36" s="571" customFormat="1" x14ac:dyDescent="0.2">
      <c r="B67" s="445" t="s">
        <v>262</v>
      </c>
      <c r="C67" s="443">
        <v>176.81122730999999</v>
      </c>
      <c r="D67" s="443">
        <v>353.62245461999998</v>
      </c>
      <c r="E67" s="443">
        <v>353.62245461999998</v>
      </c>
      <c r="F67" s="443">
        <v>353.62245461999998</v>
      </c>
      <c r="G67" s="443">
        <v>353.62245461999998</v>
      </c>
      <c r="H67" s="443">
        <v>353.62245461999998</v>
      </c>
      <c r="I67" s="443">
        <v>344.78189325</v>
      </c>
      <c r="J67" s="443">
        <v>309.41964779</v>
      </c>
      <c r="K67" s="100">
        <v>274.05740233</v>
      </c>
      <c r="L67" s="443">
        <v>238.69515687000001</v>
      </c>
      <c r="M67" s="443">
        <v>203.33291141000001</v>
      </c>
      <c r="N67" s="443">
        <v>167.97066594999998</v>
      </c>
      <c r="O67" s="443">
        <v>132.60842048000001</v>
      </c>
      <c r="P67" s="443">
        <v>97.246175019999995</v>
      </c>
      <c r="Q67" s="443">
        <v>61.883929560000006</v>
      </c>
      <c r="R67" s="443">
        <v>26.521684100000002</v>
      </c>
      <c r="S67" s="443">
        <v>0</v>
      </c>
      <c r="T67" s="443">
        <v>0</v>
      </c>
      <c r="U67" s="443">
        <v>0</v>
      </c>
      <c r="V67" s="443">
        <v>0</v>
      </c>
      <c r="W67" s="443">
        <v>0</v>
      </c>
      <c r="X67" s="443">
        <v>0</v>
      </c>
      <c r="Y67" s="443">
        <v>0</v>
      </c>
      <c r="Z67" s="443">
        <v>0</v>
      </c>
      <c r="AA67" s="443">
        <v>0</v>
      </c>
      <c r="AB67" s="443">
        <v>0</v>
      </c>
      <c r="AC67" s="443">
        <v>0</v>
      </c>
      <c r="AD67" s="443">
        <v>0</v>
      </c>
      <c r="AE67" s="443">
        <v>0</v>
      </c>
      <c r="AF67" s="443">
        <v>0</v>
      </c>
      <c r="AG67" s="443">
        <v>0</v>
      </c>
      <c r="AH67" s="443">
        <v>0</v>
      </c>
      <c r="AI67" s="443">
        <v>0</v>
      </c>
      <c r="AJ67" s="100">
        <f t="shared" si="17"/>
        <v>3801.4413871700003</v>
      </c>
    </row>
    <row r="68" spans="2:36" s="571" customFormat="1" x14ac:dyDescent="0.2">
      <c r="B68" s="446" t="s">
        <v>263</v>
      </c>
      <c r="C68" s="443">
        <v>287.33352824999997</v>
      </c>
      <c r="D68" s="443">
        <v>574.66705649999994</v>
      </c>
      <c r="E68" s="443">
        <v>574.66705649999994</v>
      </c>
      <c r="F68" s="443">
        <v>574.66705649999994</v>
      </c>
      <c r="G68" s="443">
        <v>574.66705649999994</v>
      </c>
      <c r="H68" s="443">
        <v>574.66705649999994</v>
      </c>
      <c r="I68" s="443">
        <v>560.30038007999997</v>
      </c>
      <c r="J68" s="443">
        <v>502.83367442999997</v>
      </c>
      <c r="K68" s="100">
        <v>445.36696877999998</v>
      </c>
      <c r="L68" s="443">
        <v>387.90026312999998</v>
      </c>
      <c r="M68" s="443">
        <v>330.43355748000005</v>
      </c>
      <c r="N68" s="443">
        <v>272.96685183</v>
      </c>
      <c r="O68" s="443">
        <v>215.50014619000001</v>
      </c>
      <c r="P68" s="443">
        <v>158.03344053000001</v>
      </c>
      <c r="Q68" s="443">
        <v>100.56673489000001</v>
      </c>
      <c r="R68" s="443">
        <v>43.100029230000004</v>
      </c>
      <c r="S68" s="443">
        <v>0</v>
      </c>
      <c r="T68" s="443">
        <v>0</v>
      </c>
      <c r="U68" s="443">
        <v>0</v>
      </c>
      <c r="V68" s="443">
        <v>0</v>
      </c>
      <c r="W68" s="443">
        <v>0</v>
      </c>
      <c r="X68" s="443">
        <v>0</v>
      </c>
      <c r="Y68" s="443">
        <v>0</v>
      </c>
      <c r="Z68" s="443">
        <v>0</v>
      </c>
      <c r="AA68" s="443">
        <v>0</v>
      </c>
      <c r="AB68" s="443">
        <v>0</v>
      </c>
      <c r="AC68" s="443">
        <v>0</v>
      </c>
      <c r="AD68" s="443">
        <v>0</v>
      </c>
      <c r="AE68" s="443">
        <v>0</v>
      </c>
      <c r="AF68" s="443">
        <v>0</v>
      </c>
      <c r="AG68" s="443">
        <v>0</v>
      </c>
      <c r="AH68" s="443">
        <v>0</v>
      </c>
      <c r="AI68" s="443">
        <v>0</v>
      </c>
      <c r="AJ68" s="100">
        <f t="shared" si="17"/>
        <v>6177.6708573199994</v>
      </c>
    </row>
    <row r="69" spans="2:36" s="571" customFormat="1" x14ac:dyDescent="0.2">
      <c r="B69" s="444" t="s">
        <v>261</v>
      </c>
      <c r="C69" s="443">
        <f t="shared" ref="C69:AI69" si="36">+C70+C71</f>
        <v>61.60665848</v>
      </c>
      <c r="D69" s="443">
        <f t="shared" si="36"/>
        <v>123.21331696000001</v>
      </c>
      <c r="E69" s="443">
        <f t="shared" si="36"/>
        <v>123.21331696000001</v>
      </c>
      <c r="F69" s="443">
        <f t="shared" si="36"/>
        <v>123.21331696000001</v>
      </c>
      <c r="G69" s="443">
        <f t="shared" si="36"/>
        <v>123.21331696000001</v>
      </c>
      <c r="H69" s="443">
        <f t="shared" si="36"/>
        <v>123.21331696000001</v>
      </c>
      <c r="I69" s="443">
        <f t="shared" si="36"/>
        <v>120.13298404</v>
      </c>
      <c r="J69" s="443">
        <f t="shared" si="36"/>
        <v>107.81165234000001</v>
      </c>
      <c r="K69" s="443">
        <f t="shared" si="36"/>
        <v>95.490320640000007</v>
      </c>
      <c r="L69" s="443">
        <f t="shared" si="36"/>
        <v>83.168988960000007</v>
      </c>
      <c r="M69" s="443">
        <f t="shared" si="36"/>
        <v>70.847657260000005</v>
      </c>
      <c r="N69" s="443">
        <f t="shared" si="36"/>
        <v>58.526325559999997</v>
      </c>
      <c r="O69" s="443">
        <f t="shared" si="36"/>
        <v>46.204993849999994</v>
      </c>
      <c r="P69" s="443">
        <f t="shared" si="36"/>
        <v>33.88366216</v>
      </c>
      <c r="Q69" s="443">
        <f t="shared" si="36"/>
        <v>21.56233044</v>
      </c>
      <c r="R69" s="443">
        <f t="shared" si="36"/>
        <v>9.2409987600000001</v>
      </c>
      <c r="S69" s="443">
        <f t="shared" si="36"/>
        <v>0</v>
      </c>
      <c r="T69" s="443">
        <f t="shared" si="36"/>
        <v>0</v>
      </c>
      <c r="U69" s="443">
        <f t="shared" si="36"/>
        <v>0</v>
      </c>
      <c r="V69" s="443">
        <f t="shared" si="36"/>
        <v>0</v>
      </c>
      <c r="W69" s="443">
        <f t="shared" si="36"/>
        <v>0</v>
      </c>
      <c r="X69" s="443">
        <f t="shared" si="36"/>
        <v>0</v>
      </c>
      <c r="Y69" s="443">
        <f t="shared" si="36"/>
        <v>0</v>
      </c>
      <c r="Z69" s="443">
        <f t="shared" si="36"/>
        <v>0</v>
      </c>
      <c r="AA69" s="443">
        <f t="shared" si="36"/>
        <v>0</v>
      </c>
      <c r="AB69" s="443">
        <f t="shared" si="36"/>
        <v>0</v>
      </c>
      <c r="AC69" s="443">
        <f t="shared" si="36"/>
        <v>0</v>
      </c>
      <c r="AD69" s="443">
        <f t="shared" si="36"/>
        <v>0</v>
      </c>
      <c r="AE69" s="443">
        <f t="shared" si="36"/>
        <v>0</v>
      </c>
      <c r="AF69" s="443">
        <f t="shared" si="36"/>
        <v>0</v>
      </c>
      <c r="AG69" s="443">
        <f t="shared" si="36"/>
        <v>0</v>
      </c>
      <c r="AH69" s="443">
        <f t="shared" si="36"/>
        <v>0</v>
      </c>
      <c r="AI69" s="443">
        <f t="shared" si="36"/>
        <v>0</v>
      </c>
      <c r="AJ69" s="100">
        <f t="shared" si="17"/>
        <v>1324.5431572900004</v>
      </c>
    </row>
    <row r="70" spans="2:36" s="571" customFormat="1" x14ac:dyDescent="0.2">
      <c r="B70" s="445" t="s">
        <v>262</v>
      </c>
      <c r="C70" s="443">
        <v>53.975224019999999</v>
      </c>
      <c r="D70" s="443">
        <v>107.95044804000001</v>
      </c>
      <c r="E70" s="443">
        <v>107.95044804000001</v>
      </c>
      <c r="F70" s="443">
        <v>107.95044804000001</v>
      </c>
      <c r="G70" s="443">
        <v>107.95044804000001</v>
      </c>
      <c r="H70" s="443">
        <v>107.95044804000001</v>
      </c>
      <c r="I70" s="443">
        <v>105.25168684</v>
      </c>
      <c r="J70" s="443">
        <v>94.456642020000004</v>
      </c>
      <c r="K70" s="100">
        <v>83.661597220000004</v>
      </c>
      <c r="L70" s="443">
        <v>72.866552430000013</v>
      </c>
      <c r="M70" s="443">
        <v>62.071507619999998</v>
      </c>
      <c r="N70" s="443">
        <v>51.276462819999999</v>
      </c>
      <c r="O70" s="443">
        <v>40.481417999999991</v>
      </c>
      <c r="P70" s="443">
        <v>29.686373199999998</v>
      </c>
      <c r="Q70" s="443">
        <v>18.891328380000001</v>
      </c>
      <c r="R70" s="443">
        <v>8.0962835900000005</v>
      </c>
      <c r="S70" s="443">
        <v>0</v>
      </c>
      <c r="T70" s="443">
        <v>0</v>
      </c>
      <c r="U70" s="443">
        <v>0</v>
      </c>
      <c r="V70" s="443">
        <v>0</v>
      </c>
      <c r="W70" s="443">
        <v>0</v>
      </c>
      <c r="X70" s="443">
        <v>0</v>
      </c>
      <c r="Y70" s="443">
        <v>0</v>
      </c>
      <c r="Z70" s="443">
        <v>0</v>
      </c>
      <c r="AA70" s="443">
        <v>0</v>
      </c>
      <c r="AB70" s="443">
        <v>0</v>
      </c>
      <c r="AC70" s="443">
        <v>0</v>
      </c>
      <c r="AD70" s="443">
        <v>0</v>
      </c>
      <c r="AE70" s="443">
        <v>0</v>
      </c>
      <c r="AF70" s="443">
        <v>0</v>
      </c>
      <c r="AG70" s="443">
        <v>0</v>
      </c>
      <c r="AH70" s="443">
        <v>0</v>
      </c>
      <c r="AI70" s="443">
        <v>0</v>
      </c>
      <c r="AJ70" s="100">
        <f t="shared" si="17"/>
        <v>1160.46731634</v>
      </c>
    </row>
    <row r="71" spans="2:36" s="571" customFormat="1" x14ac:dyDescent="0.2">
      <c r="B71" s="446" t="s">
        <v>263</v>
      </c>
      <c r="C71" s="443">
        <v>7.6314344600000004</v>
      </c>
      <c r="D71" s="443">
        <v>15.262868920000001</v>
      </c>
      <c r="E71" s="443">
        <v>15.262868920000001</v>
      </c>
      <c r="F71" s="443">
        <v>15.262868920000001</v>
      </c>
      <c r="G71" s="443">
        <v>15.262868920000001</v>
      </c>
      <c r="H71" s="443">
        <v>15.262868920000001</v>
      </c>
      <c r="I71" s="443">
        <v>14.881297199999999</v>
      </c>
      <c r="J71" s="443">
        <v>13.35501032</v>
      </c>
      <c r="K71" s="100">
        <v>11.828723419999999</v>
      </c>
      <c r="L71" s="443">
        <v>10.302436530000001</v>
      </c>
      <c r="M71" s="443">
        <v>8.7761496399999999</v>
      </c>
      <c r="N71" s="443">
        <v>7.2498627400000002</v>
      </c>
      <c r="O71" s="443">
        <v>5.7235758499999996</v>
      </c>
      <c r="P71" s="443">
        <v>4.1972889599999998</v>
      </c>
      <c r="Q71" s="443">
        <v>2.6710020599999997</v>
      </c>
      <c r="R71" s="443">
        <v>1.14471517</v>
      </c>
      <c r="S71" s="443">
        <v>0</v>
      </c>
      <c r="T71" s="443">
        <v>0</v>
      </c>
      <c r="U71" s="443">
        <v>0</v>
      </c>
      <c r="V71" s="443">
        <v>0</v>
      </c>
      <c r="W71" s="443">
        <v>0</v>
      </c>
      <c r="X71" s="443">
        <v>0</v>
      </c>
      <c r="Y71" s="443">
        <v>0</v>
      </c>
      <c r="Z71" s="443">
        <v>0</v>
      </c>
      <c r="AA71" s="443">
        <v>0</v>
      </c>
      <c r="AB71" s="443">
        <v>0</v>
      </c>
      <c r="AC71" s="443">
        <v>0</v>
      </c>
      <c r="AD71" s="443">
        <v>0</v>
      </c>
      <c r="AE71" s="443">
        <v>0</v>
      </c>
      <c r="AF71" s="443">
        <v>0</v>
      </c>
      <c r="AG71" s="443">
        <v>0</v>
      </c>
      <c r="AH71" s="443">
        <v>0</v>
      </c>
      <c r="AI71" s="443">
        <v>0</v>
      </c>
      <c r="AJ71" s="100">
        <f t="shared" si="17"/>
        <v>164.07584095000004</v>
      </c>
    </row>
    <row r="72" spans="2:36" s="571" customFormat="1" x14ac:dyDescent="0.2">
      <c r="B72" s="348" t="s">
        <v>26</v>
      </c>
      <c r="C72" s="443">
        <f t="shared" ref="C72:S72" si="37">+C73+C74</f>
        <v>263.8774449468396</v>
      </c>
      <c r="D72" s="443">
        <f t="shared" si="37"/>
        <v>527.75488989367909</v>
      </c>
      <c r="E72" s="443">
        <f t="shared" si="37"/>
        <v>527.75488989367909</v>
      </c>
      <c r="F72" s="443">
        <f t="shared" si="37"/>
        <v>527.75488989367909</v>
      </c>
      <c r="G72" s="443">
        <f t="shared" si="37"/>
        <v>527.75488989367909</v>
      </c>
      <c r="H72" s="443">
        <f t="shared" si="37"/>
        <v>527.75488989367909</v>
      </c>
      <c r="I72" s="443">
        <f t="shared" si="37"/>
        <v>514.56101765393146</v>
      </c>
      <c r="J72" s="443">
        <f t="shared" si="37"/>
        <v>461.78552867157379</v>
      </c>
      <c r="K72" s="443">
        <f t="shared" si="37"/>
        <v>409.0100396775324</v>
      </c>
      <c r="L72" s="443">
        <f t="shared" si="37"/>
        <v>356.23455069517468</v>
      </c>
      <c r="M72" s="443">
        <f t="shared" si="37"/>
        <v>303.45906171281689</v>
      </c>
      <c r="N72" s="443">
        <f t="shared" si="37"/>
        <v>250.68357271877557</v>
      </c>
      <c r="O72" s="443">
        <f t="shared" si="37"/>
        <v>197.90808373641781</v>
      </c>
      <c r="P72" s="443">
        <f t="shared" si="37"/>
        <v>145.13259473069286</v>
      </c>
      <c r="Q72" s="443">
        <f t="shared" si="37"/>
        <v>92.357105736651476</v>
      </c>
      <c r="R72" s="443">
        <f t="shared" si="37"/>
        <v>39.581616754293719</v>
      </c>
      <c r="S72" s="443">
        <f t="shared" si="37"/>
        <v>0</v>
      </c>
      <c r="T72" s="443">
        <f t="shared" ref="T72:AI72" si="38">+T73+T74</f>
        <v>0</v>
      </c>
      <c r="U72" s="443">
        <f t="shared" si="38"/>
        <v>0</v>
      </c>
      <c r="V72" s="443">
        <f t="shared" si="38"/>
        <v>0</v>
      </c>
      <c r="W72" s="443">
        <f t="shared" si="38"/>
        <v>0</v>
      </c>
      <c r="X72" s="443">
        <f t="shared" si="38"/>
        <v>0</v>
      </c>
      <c r="Y72" s="443">
        <f t="shared" si="38"/>
        <v>0</v>
      </c>
      <c r="Z72" s="443">
        <f t="shared" si="38"/>
        <v>0</v>
      </c>
      <c r="AA72" s="443">
        <f t="shared" si="38"/>
        <v>0</v>
      </c>
      <c r="AB72" s="443">
        <f t="shared" si="38"/>
        <v>0</v>
      </c>
      <c r="AC72" s="443">
        <f t="shared" si="38"/>
        <v>0</v>
      </c>
      <c r="AD72" s="443">
        <f t="shared" si="38"/>
        <v>0</v>
      </c>
      <c r="AE72" s="443">
        <f t="shared" si="38"/>
        <v>0</v>
      </c>
      <c r="AF72" s="443">
        <f t="shared" si="38"/>
        <v>0</v>
      </c>
      <c r="AG72" s="443">
        <f t="shared" si="38"/>
        <v>0</v>
      </c>
      <c r="AH72" s="443">
        <f t="shared" si="38"/>
        <v>0</v>
      </c>
      <c r="AI72" s="443">
        <f t="shared" si="38"/>
        <v>0</v>
      </c>
      <c r="AJ72" s="100">
        <f t="shared" si="17"/>
        <v>5673.3650665030955</v>
      </c>
    </row>
    <row r="73" spans="2:36" s="571" customFormat="1" x14ac:dyDescent="0.2">
      <c r="B73" s="444" t="s">
        <v>260</v>
      </c>
      <c r="C73" s="443">
        <v>142.29364740039725</v>
      </c>
      <c r="D73" s="443">
        <v>284.5872948007945</v>
      </c>
      <c r="E73" s="443">
        <v>284.5872948007945</v>
      </c>
      <c r="F73" s="443">
        <v>284.5872948007945</v>
      </c>
      <c r="G73" s="443">
        <v>284.5872948007945</v>
      </c>
      <c r="H73" s="443">
        <v>284.5872948007945</v>
      </c>
      <c r="I73" s="443">
        <v>277.47261243135881</v>
      </c>
      <c r="J73" s="443">
        <v>249.01388295361608</v>
      </c>
      <c r="K73" s="100">
        <v>220.55515347587334</v>
      </c>
      <c r="L73" s="443">
        <v>192.09642399813063</v>
      </c>
      <c r="M73" s="443">
        <v>163.6376945203879</v>
      </c>
      <c r="N73" s="443">
        <v>135.17896504264516</v>
      </c>
      <c r="O73" s="443">
        <v>106.72023556490245</v>
      </c>
      <c r="P73" s="443">
        <v>78.261506075476106</v>
      </c>
      <c r="Q73" s="443">
        <v>49.802776586049774</v>
      </c>
      <c r="R73" s="443">
        <v>21.344047108307041</v>
      </c>
      <c r="S73" s="443">
        <v>0</v>
      </c>
      <c r="T73" s="443">
        <v>0</v>
      </c>
      <c r="U73" s="443">
        <v>0</v>
      </c>
      <c r="V73" s="443">
        <v>0</v>
      </c>
      <c r="W73" s="443">
        <v>0</v>
      </c>
      <c r="X73" s="443">
        <v>0</v>
      </c>
      <c r="Y73" s="443">
        <v>0</v>
      </c>
      <c r="Z73" s="443">
        <v>0</v>
      </c>
      <c r="AA73" s="443">
        <v>0</v>
      </c>
      <c r="AB73" s="443">
        <v>0</v>
      </c>
      <c r="AC73" s="443">
        <v>0</v>
      </c>
      <c r="AD73" s="443">
        <v>0</v>
      </c>
      <c r="AE73" s="443">
        <v>0</v>
      </c>
      <c r="AF73" s="443">
        <v>0</v>
      </c>
      <c r="AG73" s="443">
        <v>0</v>
      </c>
      <c r="AH73" s="443">
        <v>0</v>
      </c>
      <c r="AI73" s="443">
        <v>0</v>
      </c>
      <c r="AJ73" s="100">
        <f t="shared" si="17"/>
        <v>3059.3134191611175</v>
      </c>
    </row>
    <row r="74" spans="2:36" s="571" customFormat="1" x14ac:dyDescent="0.2">
      <c r="B74" s="444" t="s">
        <v>261</v>
      </c>
      <c r="C74" s="443">
        <v>121.58379754644234</v>
      </c>
      <c r="D74" s="443">
        <v>243.16759509288465</v>
      </c>
      <c r="E74" s="443">
        <v>243.16759509288465</v>
      </c>
      <c r="F74" s="443">
        <v>243.16759509288465</v>
      </c>
      <c r="G74" s="443">
        <v>243.16759509288465</v>
      </c>
      <c r="H74" s="443">
        <v>243.16759509288465</v>
      </c>
      <c r="I74" s="443">
        <v>237.0884052225727</v>
      </c>
      <c r="J74" s="443">
        <v>212.77164571795771</v>
      </c>
      <c r="K74" s="100">
        <v>188.45488620165906</v>
      </c>
      <c r="L74" s="443">
        <v>164.13812669704404</v>
      </c>
      <c r="M74" s="443">
        <v>139.82136719242899</v>
      </c>
      <c r="N74" s="443">
        <v>115.50460767613039</v>
      </c>
      <c r="O74" s="443">
        <v>91.187848171515355</v>
      </c>
      <c r="P74" s="443">
        <v>66.871088655216738</v>
      </c>
      <c r="Q74" s="443">
        <v>42.55432915060171</v>
      </c>
      <c r="R74" s="443">
        <v>18.237569645986682</v>
      </c>
      <c r="S74" s="443">
        <v>0</v>
      </c>
      <c r="T74" s="443">
        <v>0</v>
      </c>
      <c r="U74" s="443">
        <v>0</v>
      </c>
      <c r="V74" s="443">
        <v>0</v>
      </c>
      <c r="W74" s="443">
        <v>0</v>
      </c>
      <c r="X74" s="443">
        <v>0</v>
      </c>
      <c r="Y74" s="443">
        <v>0</v>
      </c>
      <c r="Z74" s="443">
        <v>0</v>
      </c>
      <c r="AA74" s="443">
        <v>0</v>
      </c>
      <c r="AB74" s="443">
        <v>0</v>
      </c>
      <c r="AC74" s="443">
        <v>0</v>
      </c>
      <c r="AD74" s="443">
        <v>0</v>
      </c>
      <c r="AE74" s="443">
        <v>0</v>
      </c>
      <c r="AF74" s="443">
        <v>0</v>
      </c>
      <c r="AG74" s="443">
        <v>0</v>
      </c>
      <c r="AH74" s="443">
        <v>0</v>
      </c>
      <c r="AI74" s="443">
        <v>0</v>
      </c>
      <c r="AJ74" s="100">
        <f t="shared" si="17"/>
        <v>2614.0516473419793</v>
      </c>
    </row>
    <row r="75" spans="2:36" s="571" customFormat="1" x14ac:dyDescent="0.2">
      <c r="B75" s="348" t="s">
        <v>27</v>
      </c>
      <c r="C75" s="443">
        <f t="shared" ref="C75:AD75" si="39">+C76+C77</f>
        <v>1.9221333760166277</v>
      </c>
      <c r="D75" s="443">
        <f t="shared" si="39"/>
        <v>3.8442667520332554</v>
      </c>
      <c r="E75" s="443">
        <f t="shared" si="39"/>
        <v>3.8442667520332554</v>
      </c>
      <c r="F75" s="443">
        <f t="shared" si="39"/>
        <v>3.8442667520332554</v>
      </c>
      <c r="G75" s="443">
        <f t="shared" si="39"/>
        <v>3.8442667520332554</v>
      </c>
      <c r="H75" s="443">
        <f t="shared" si="39"/>
        <v>3.8442667520332554</v>
      </c>
      <c r="I75" s="443">
        <f t="shared" si="39"/>
        <v>3.7481600832279049</v>
      </c>
      <c r="J75" s="443">
        <f t="shared" si="39"/>
        <v>3.3637334079161398</v>
      </c>
      <c r="K75" s="443">
        <f t="shared" si="39"/>
        <v>2.9793067327851075</v>
      </c>
      <c r="L75" s="443">
        <f t="shared" si="39"/>
        <v>2.5948800577444429</v>
      </c>
      <c r="M75" s="443">
        <f t="shared" si="39"/>
        <v>2.2104533823423096</v>
      </c>
      <c r="N75" s="443">
        <f t="shared" si="39"/>
        <v>1.8260267072112777</v>
      </c>
      <c r="O75" s="443">
        <f t="shared" si="39"/>
        <v>1.441600031989879</v>
      </c>
      <c r="P75" s="443">
        <f t="shared" si="39"/>
        <v>1.05717335676848</v>
      </c>
      <c r="Q75" s="443">
        <f t="shared" si="39"/>
        <v>0.67274668154708106</v>
      </c>
      <c r="R75" s="443">
        <f t="shared" si="39"/>
        <v>0.28832000641604916</v>
      </c>
      <c r="S75" s="443">
        <f t="shared" si="39"/>
        <v>0</v>
      </c>
      <c r="T75" s="443">
        <f t="shared" si="39"/>
        <v>0</v>
      </c>
      <c r="U75" s="443">
        <f t="shared" si="39"/>
        <v>0</v>
      </c>
      <c r="V75" s="443">
        <f t="shared" si="39"/>
        <v>0</v>
      </c>
      <c r="W75" s="443">
        <f t="shared" si="39"/>
        <v>0</v>
      </c>
      <c r="X75" s="443">
        <f t="shared" si="39"/>
        <v>0</v>
      </c>
      <c r="Y75" s="443">
        <f t="shared" si="39"/>
        <v>0</v>
      </c>
      <c r="Z75" s="443">
        <f t="shared" si="39"/>
        <v>0</v>
      </c>
      <c r="AA75" s="443">
        <f t="shared" si="39"/>
        <v>0</v>
      </c>
      <c r="AB75" s="443">
        <f t="shared" si="39"/>
        <v>0</v>
      </c>
      <c r="AC75" s="443">
        <f t="shared" si="39"/>
        <v>0</v>
      </c>
      <c r="AD75" s="443">
        <f t="shared" si="39"/>
        <v>0</v>
      </c>
      <c r="AE75" s="443">
        <f t="shared" ref="AE75:AI75" si="40">+AE76+AE77</f>
        <v>0</v>
      </c>
      <c r="AF75" s="443">
        <f t="shared" si="40"/>
        <v>0</v>
      </c>
      <c r="AG75" s="443">
        <f t="shared" si="40"/>
        <v>0</v>
      </c>
      <c r="AH75" s="443">
        <f t="shared" si="40"/>
        <v>0</v>
      </c>
      <c r="AI75" s="443">
        <f t="shared" si="40"/>
        <v>0</v>
      </c>
      <c r="AJ75" s="100">
        <f t="shared" si="17"/>
        <v>41.325867584131579</v>
      </c>
    </row>
    <row r="76" spans="2:36" s="571" customFormat="1" x14ac:dyDescent="0.2">
      <c r="B76" s="444" t="s">
        <v>260</v>
      </c>
      <c r="C76" s="443">
        <v>1.3262066120549432</v>
      </c>
      <c r="D76" s="443">
        <v>2.6524132241098863</v>
      </c>
      <c r="E76" s="443">
        <v>2.6524132241098863</v>
      </c>
      <c r="F76" s="443">
        <v>2.6524132241098863</v>
      </c>
      <c r="G76" s="443">
        <v>2.6524132241098863</v>
      </c>
      <c r="H76" s="443">
        <v>2.6524132241098863</v>
      </c>
      <c r="I76" s="443">
        <v>2.5861028935478041</v>
      </c>
      <c r="J76" s="443">
        <v>2.3208615711187424</v>
      </c>
      <c r="K76" s="100">
        <v>2.0556202486896802</v>
      </c>
      <c r="L76" s="443">
        <v>1.7903789263509853</v>
      </c>
      <c r="M76" s="443">
        <v>1.5251376039219229</v>
      </c>
      <c r="N76" s="443">
        <v>1.2598962814928609</v>
      </c>
      <c r="O76" s="443">
        <v>0.99465495906379897</v>
      </c>
      <c r="P76" s="443">
        <v>0.72941363663473702</v>
      </c>
      <c r="Q76" s="443">
        <v>0.46417231429604189</v>
      </c>
      <c r="R76" s="443">
        <v>0.19893099186697993</v>
      </c>
      <c r="S76" s="443">
        <v>0</v>
      </c>
      <c r="T76" s="443">
        <v>0</v>
      </c>
      <c r="U76" s="443">
        <v>0</v>
      </c>
      <c r="V76" s="443">
        <v>0</v>
      </c>
      <c r="W76" s="443">
        <v>0</v>
      </c>
      <c r="X76" s="443">
        <v>0</v>
      </c>
      <c r="Y76" s="443">
        <v>0</v>
      </c>
      <c r="Z76" s="443">
        <v>0</v>
      </c>
      <c r="AA76" s="443">
        <v>0</v>
      </c>
      <c r="AB76" s="443">
        <v>0</v>
      </c>
      <c r="AC76" s="443">
        <v>0</v>
      </c>
      <c r="AD76" s="443">
        <v>0</v>
      </c>
      <c r="AE76" s="443">
        <v>0</v>
      </c>
      <c r="AF76" s="443">
        <v>0</v>
      </c>
      <c r="AG76" s="443">
        <v>0</v>
      </c>
      <c r="AH76" s="443">
        <v>0</v>
      </c>
      <c r="AI76" s="443">
        <v>0</v>
      </c>
      <c r="AJ76" s="100">
        <f t="shared" si="17"/>
        <v>28.513442159587925</v>
      </c>
    </row>
    <row r="77" spans="2:36" s="571" customFormat="1" x14ac:dyDescent="0.2">
      <c r="B77" s="444" t="s">
        <v>261</v>
      </c>
      <c r="C77" s="443">
        <v>0.59592676396168454</v>
      </c>
      <c r="D77" s="443">
        <v>1.1918535279233688</v>
      </c>
      <c r="E77" s="443">
        <v>1.1918535279233688</v>
      </c>
      <c r="F77" s="443">
        <v>1.1918535279233688</v>
      </c>
      <c r="G77" s="443">
        <v>1.1918535279233688</v>
      </c>
      <c r="H77" s="443">
        <v>1.1918535279233688</v>
      </c>
      <c r="I77" s="443">
        <v>1.1620571896801011</v>
      </c>
      <c r="J77" s="443">
        <v>1.0428718367973975</v>
      </c>
      <c r="K77" s="104">
        <v>0.92368648409542742</v>
      </c>
      <c r="L77" s="443">
        <v>0.80450113139345758</v>
      </c>
      <c r="M77" s="443">
        <v>0.68531577842038682</v>
      </c>
      <c r="N77" s="443">
        <v>0.56613042571841676</v>
      </c>
      <c r="O77" s="443">
        <v>0.44694507292607993</v>
      </c>
      <c r="P77" s="443">
        <v>0.32775972013374294</v>
      </c>
      <c r="Q77" s="443">
        <v>0.20857436725103923</v>
      </c>
      <c r="R77" s="443">
        <v>8.9389014549069223E-2</v>
      </c>
      <c r="S77" s="443">
        <v>0</v>
      </c>
      <c r="T77" s="443">
        <v>0</v>
      </c>
      <c r="U77" s="443">
        <v>0</v>
      </c>
      <c r="V77" s="443">
        <v>0</v>
      </c>
      <c r="W77" s="443">
        <v>0</v>
      </c>
      <c r="X77" s="443">
        <v>0</v>
      </c>
      <c r="Y77" s="443">
        <v>0</v>
      </c>
      <c r="Z77" s="443">
        <v>0</v>
      </c>
      <c r="AA77" s="443">
        <v>0</v>
      </c>
      <c r="AB77" s="443">
        <v>0</v>
      </c>
      <c r="AC77" s="443">
        <v>0</v>
      </c>
      <c r="AD77" s="443">
        <v>0</v>
      </c>
      <c r="AE77" s="443">
        <v>0</v>
      </c>
      <c r="AF77" s="443">
        <v>0</v>
      </c>
      <c r="AG77" s="443">
        <v>0</v>
      </c>
      <c r="AH77" s="443">
        <v>0</v>
      </c>
      <c r="AI77" s="443">
        <v>0</v>
      </c>
      <c r="AJ77" s="104">
        <f t="shared" si="17"/>
        <v>12.812425424543648</v>
      </c>
    </row>
    <row r="78" spans="2:36" s="571" customFormat="1" x14ac:dyDescent="0.2">
      <c r="B78" s="450" t="s">
        <v>28</v>
      </c>
      <c r="C78" s="426">
        <v>123.40983457886581</v>
      </c>
      <c r="D78" s="426">
        <v>246.81966915773162</v>
      </c>
      <c r="E78" s="426">
        <v>246.81966915773162</v>
      </c>
      <c r="F78" s="426">
        <v>246.81966915773162</v>
      </c>
      <c r="G78" s="426">
        <v>246.81966915773162</v>
      </c>
      <c r="H78" s="426">
        <v>246.81966915773162</v>
      </c>
      <c r="I78" s="426">
        <v>246.81966915773162</v>
      </c>
      <c r="J78" s="426">
        <v>246.81966915773162</v>
      </c>
      <c r="K78" s="99">
        <v>246.81966915773162</v>
      </c>
      <c r="L78" s="426">
        <v>246.81966915773162</v>
      </c>
      <c r="M78" s="426">
        <v>246.81966915773162</v>
      </c>
      <c r="N78" s="426">
        <v>246.81966915773162</v>
      </c>
      <c r="O78" s="426">
        <v>246.81966915773162</v>
      </c>
      <c r="P78" s="426">
        <v>246.81966915773162</v>
      </c>
      <c r="Q78" s="426">
        <v>246.81966915773162</v>
      </c>
      <c r="R78" s="426">
        <v>246.81966915773162</v>
      </c>
      <c r="S78" s="426">
        <v>246.81966915773162</v>
      </c>
      <c r="T78" s="426">
        <v>246.81966915773162</v>
      </c>
      <c r="U78" s="426">
        <v>240.64917742778684</v>
      </c>
      <c r="V78" s="426">
        <v>215.96721051134602</v>
      </c>
      <c r="W78" s="426">
        <v>191.28524359490515</v>
      </c>
      <c r="X78" s="426">
        <v>166.60327667846434</v>
      </c>
      <c r="Y78" s="426">
        <v>141.9213097620235</v>
      </c>
      <c r="Z78" s="426">
        <v>117.23934284892103</v>
      </c>
      <c r="AA78" s="426">
        <v>92.557375932480184</v>
      </c>
      <c r="AB78" s="426">
        <v>67.87540901603937</v>
      </c>
      <c r="AC78" s="426">
        <v>43.193442102936864</v>
      </c>
      <c r="AD78" s="426">
        <v>18.511475186496039</v>
      </c>
      <c r="AE78" s="426">
        <v>0</v>
      </c>
      <c r="AF78" s="426">
        <v>0</v>
      </c>
      <c r="AG78" s="426">
        <v>0</v>
      </c>
      <c r="AH78" s="426">
        <v>0</v>
      </c>
      <c r="AI78" s="426">
        <v>0</v>
      </c>
      <c r="AJ78" s="99">
        <f>SUM(C78:AI78)</f>
        <v>5615.1474733217037</v>
      </c>
    </row>
    <row r="79" spans="2:36" s="571" customFormat="1" x14ac:dyDescent="0.2">
      <c r="B79" s="450" t="s">
        <v>610</v>
      </c>
      <c r="C79" s="426">
        <v>91.40625</v>
      </c>
      <c r="D79" s="426">
        <v>182.8125</v>
      </c>
      <c r="E79" s="426">
        <v>182.8125</v>
      </c>
      <c r="F79" s="426">
        <v>182.8125</v>
      </c>
      <c r="G79" s="426">
        <v>91.40625</v>
      </c>
      <c r="H79" s="426">
        <v>0</v>
      </c>
      <c r="I79" s="426">
        <v>0</v>
      </c>
      <c r="J79" s="426">
        <v>0</v>
      </c>
      <c r="K79" s="99">
        <v>0</v>
      </c>
      <c r="L79" s="426">
        <v>0</v>
      </c>
      <c r="M79" s="426">
        <v>0</v>
      </c>
      <c r="N79" s="426">
        <v>0</v>
      </c>
      <c r="O79" s="426">
        <v>0</v>
      </c>
      <c r="P79" s="426">
        <v>0</v>
      </c>
      <c r="Q79" s="426">
        <v>0</v>
      </c>
      <c r="R79" s="426">
        <v>0</v>
      </c>
      <c r="S79" s="426">
        <v>0</v>
      </c>
      <c r="T79" s="426">
        <v>0</v>
      </c>
      <c r="U79" s="426">
        <v>0</v>
      </c>
      <c r="V79" s="426">
        <v>0</v>
      </c>
      <c r="W79" s="426">
        <v>0</v>
      </c>
      <c r="X79" s="426">
        <v>0</v>
      </c>
      <c r="Y79" s="426">
        <v>0</v>
      </c>
      <c r="Z79" s="426">
        <v>0</v>
      </c>
      <c r="AA79" s="426">
        <v>0</v>
      </c>
      <c r="AB79" s="426">
        <v>0</v>
      </c>
      <c r="AC79" s="426">
        <v>0</v>
      </c>
      <c r="AD79" s="426">
        <v>0</v>
      </c>
      <c r="AE79" s="426">
        <v>0</v>
      </c>
      <c r="AF79" s="426">
        <v>0</v>
      </c>
      <c r="AG79" s="426">
        <v>0</v>
      </c>
      <c r="AH79" s="426">
        <v>0</v>
      </c>
      <c r="AI79" s="426">
        <v>0</v>
      </c>
      <c r="AJ79" s="99">
        <f t="shared" si="17"/>
        <v>731.25</v>
      </c>
    </row>
    <row r="80" spans="2:36" s="571" customFormat="1" x14ac:dyDescent="0.2">
      <c r="B80" s="425" t="s">
        <v>801</v>
      </c>
      <c r="C80" s="451">
        <v>40.46875</v>
      </c>
      <c r="D80" s="451">
        <v>80.9375</v>
      </c>
      <c r="E80" s="451">
        <v>80.9375</v>
      </c>
      <c r="F80" s="451">
        <v>80.9375</v>
      </c>
      <c r="G80" s="451">
        <v>80.9375</v>
      </c>
      <c r="H80" s="451">
        <v>40.46875</v>
      </c>
      <c r="I80" s="451">
        <v>0</v>
      </c>
      <c r="J80" s="451">
        <v>0</v>
      </c>
      <c r="K80" s="99">
        <v>0</v>
      </c>
      <c r="L80" s="451">
        <v>0</v>
      </c>
      <c r="M80" s="451">
        <v>0</v>
      </c>
      <c r="N80" s="451">
        <v>0</v>
      </c>
      <c r="O80" s="451">
        <v>0</v>
      </c>
      <c r="P80" s="451">
        <v>0</v>
      </c>
      <c r="Q80" s="451">
        <v>0</v>
      </c>
      <c r="R80" s="451">
        <v>0</v>
      </c>
      <c r="S80" s="451">
        <v>0</v>
      </c>
      <c r="T80" s="451">
        <v>0</v>
      </c>
      <c r="U80" s="451">
        <v>0</v>
      </c>
      <c r="V80" s="451">
        <v>0</v>
      </c>
      <c r="W80" s="451">
        <v>0</v>
      </c>
      <c r="X80" s="451">
        <v>0</v>
      </c>
      <c r="Y80" s="451">
        <v>0</v>
      </c>
      <c r="Z80" s="451">
        <v>0</v>
      </c>
      <c r="AA80" s="451">
        <v>0</v>
      </c>
      <c r="AB80" s="451">
        <v>0</v>
      </c>
      <c r="AC80" s="451">
        <v>0</v>
      </c>
      <c r="AD80" s="451">
        <v>0</v>
      </c>
      <c r="AE80" s="451">
        <v>0</v>
      </c>
      <c r="AF80" s="451">
        <v>0</v>
      </c>
      <c r="AG80" s="451">
        <v>0</v>
      </c>
      <c r="AH80" s="451">
        <v>0</v>
      </c>
      <c r="AI80" s="451">
        <v>0</v>
      </c>
      <c r="AJ80" s="99">
        <f t="shared" si="17"/>
        <v>404.6875</v>
      </c>
    </row>
    <row r="81" spans="2:36" s="571" customFormat="1" x14ac:dyDescent="0.2">
      <c r="B81" s="425" t="s">
        <v>802</v>
      </c>
      <c r="C81" s="451">
        <v>124.84375</v>
      </c>
      <c r="D81" s="451">
        <v>249.6875</v>
      </c>
      <c r="E81" s="451">
        <v>249.6875</v>
      </c>
      <c r="F81" s="451">
        <v>249.6875</v>
      </c>
      <c r="G81" s="451">
        <v>249.6875</v>
      </c>
      <c r="H81" s="451">
        <v>249.6875</v>
      </c>
      <c r="I81" s="451">
        <v>249.6875</v>
      </c>
      <c r="J81" s="451">
        <v>249.6875</v>
      </c>
      <c r="K81" s="99">
        <v>249.6875</v>
      </c>
      <c r="L81" s="451">
        <v>249.6875</v>
      </c>
      <c r="M81" s="451">
        <v>124.84375</v>
      </c>
      <c r="N81" s="451">
        <v>0</v>
      </c>
      <c r="O81" s="451">
        <v>0</v>
      </c>
      <c r="P81" s="451">
        <v>0</v>
      </c>
      <c r="Q81" s="451">
        <v>0</v>
      </c>
      <c r="R81" s="451">
        <v>0</v>
      </c>
      <c r="S81" s="451">
        <v>0</v>
      </c>
      <c r="T81" s="451">
        <v>0</v>
      </c>
      <c r="U81" s="451">
        <v>0</v>
      </c>
      <c r="V81" s="451">
        <v>0</v>
      </c>
      <c r="W81" s="451">
        <v>0</v>
      </c>
      <c r="X81" s="451">
        <v>0</v>
      </c>
      <c r="Y81" s="451">
        <v>0</v>
      </c>
      <c r="Z81" s="451">
        <v>0</v>
      </c>
      <c r="AA81" s="451">
        <v>0</v>
      </c>
      <c r="AB81" s="451">
        <v>0</v>
      </c>
      <c r="AC81" s="451">
        <v>0</v>
      </c>
      <c r="AD81" s="451">
        <v>0</v>
      </c>
      <c r="AE81" s="451">
        <v>0</v>
      </c>
      <c r="AF81" s="451">
        <v>0</v>
      </c>
      <c r="AG81" s="451">
        <v>0</v>
      </c>
      <c r="AH81" s="451">
        <v>0</v>
      </c>
      <c r="AI81" s="451">
        <v>0</v>
      </c>
      <c r="AJ81" s="99">
        <f t="shared" si="17"/>
        <v>2496.875</v>
      </c>
    </row>
    <row r="82" spans="2:36" s="571" customFormat="1" x14ac:dyDescent="0.2">
      <c r="B82" s="450" t="s">
        <v>480</v>
      </c>
      <c r="C82" s="451">
        <v>85.9375</v>
      </c>
      <c r="D82" s="451">
        <v>85.9375</v>
      </c>
      <c r="E82" s="451">
        <v>0</v>
      </c>
      <c r="F82" s="451">
        <v>0</v>
      </c>
      <c r="G82" s="451">
        <v>0</v>
      </c>
      <c r="H82" s="451">
        <v>0</v>
      </c>
      <c r="I82" s="451">
        <v>0</v>
      </c>
      <c r="J82" s="451">
        <v>0</v>
      </c>
      <c r="K82" s="99">
        <v>0</v>
      </c>
      <c r="L82" s="451">
        <v>0</v>
      </c>
      <c r="M82" s="451">
        <v>0</v>
      </c>
      <c r="N82" s="451">
        <v>0</v>
      </c>
      <c r="O82" s="451">
        <v>0</v>
      </c>
      <c r="P82" s="451">
        <v>0</v>
      </c>
      <c r="Q82" s="451">
        <v>0</v>
      </c>
      <c r="R82" s="451">
        <v>0</v>
      </c>
      <c r="S82" s="451">
        <v>0</v>
      </c>
      <c r="T82" s="451">
        <v>0</v>
      </c>
      <c r="U82" s="451">
        <v>0</v>
      </c>
      <c r="V82" s="451">
        <v>0</v>
      </c>
      <c r="W82" s="451">
        <v>0</v>
      </c>
      <c r="X82" s="451">
        <v>0</v>
      </c>
      <c r="Y82" s="451">
        <v>0</v>
      </c>
      <c r="Z82" s="451">
        <v>0</v>
      </c>
      <c r="AA82" s="451">
        <v>0</v>
      </c>
      <c r="AB82" s="451">
        <v>0</v>
      </c>
      <c r="AC82" s="451">
        <v>0</v>
      </c>
      <c r="AD82" s="451">
        <v>0</v>
      </c>
      <c r="AE82" s="451">
        <v>0</v>
      </c>
      <c r="AF82" s="451">
        <v>0</v>
      </c>
      <c r="AG82" s="451">
        <v>0</v>
      </c>
      <c r="AH82" s="451">
        <v>0</v>
      </c>
      <c r="AI82" s="451">
        <v>0</v>
      </c>
      <c r="AJ82" s="99">
        <f t="shared" si="17"/>
        <v>171.875</v>
      </c>
    </row>
    <row r="83" spans="2:36" s="571" customFormat="1" x14ac:dyDescent="0.2">
      <c r="B83" s="425" t="s">
        <v>489</v>
      </c>
      <c r="C83" s="451">
        <v>33.125</v>
      </c>
      <c r="D83" s="451">
        <v>66.25</v>
      </c>
      <c r="E83" s="451">
        <v>66.25</v>
      </c>
      <c r="F83" s="451">
        <v>66.25</v>
      </c>
      <c r="G83" s="451">
        <v>66.25</v>
      </c>
      <c r="H83" s="451">
        <v>66.25</v>
      </c>
      <c r="I83" s="451">
        <v>66.25</v>
      </c>
      <c r="J83" s="451">
        <v>66.25</v>
      </c>
      <c r="K83" s="99">
        <v>66.25</v>
      </c>
      <c r="L83" s="451">
        <v>66.25</v>
      </c>
      <c r="M83" s="451">
        <v>66.25</v>
      </c>
      <c r="N83" s="451">
        <v>0</v>
      </c>
      <c r="O83" s="451">
        <v>0</v>
      </c>
      <c r="P83" s="451">
        <v>0</v>
      </c>
      <c r="Q83" s="451">
        <v>0</v>
      </c>
      <c r="R83" s="451">
        <v>0</v>
      </c>
      <c r="S83" s="451">
        <v>0</v>
      </c>
      <c r="T83" s="451">
        <v>0</v>
      </c>
      <c r="U83" s="451">
        <v>0</v>
      </c>
      <c r="V83" s="451">
        <v>0</v>
      </c>
      <c r="W83" s="451">
        <v>0</v>
      </c>
      <c r="X83" s="451">
        <v>0</v>
      </c>
      <c r="Y83" s="451">
        <v>0</v>
      </c>
      <c r="Z83" s="451">
        <v>0</v>
      </c>
      <c r="AA83" s="451">
        <v>0</v>
      </c>
      <c r="AB83" s="451">
        <v>0</v>
      </c>
      <c r="AC83" s="451">
        <v>0</v>
      </c>
      <c r="AD83" s="451">
        <v>0</v>
      </c>
      <c r="AE83" s="451">
        <v>0</v>
      </c>
      <c r="AF83" s="451">
        <v>0</v>
      </c>
      <c r="AG83" s="451">
        <v>0</v>
      </c>
      <c r="AH83" s="451">
        <v>0</v>
      </c>
      <c r="AI83" s="451">
        <v>0</v>
      </c>
      <c r="AJ83" s="99">
        <f t="shared" si="17"/>
        <v>695.625</v>
      </c>
    </row>
    <row r="84" spans="2:36" s="571" customFormat="1" x14ac:dyDescent="0.2">
      <c r="B84" s="450" t="s">
        <v>803</v>
      </c>
      <c r="C84" s="451">
        <v>103.125</v>
      </c>
      <c r="D84" s="451">
        <v>206.25</v>
      </c>
      <c r="E84" s="451">
        <v>206.25</v>
      </c>
      <c r="F84" s="451">
        <v>206.25</v>
      </c>
      <c r="G84" s="451">
        <v>206.25</v>
      </c>
      <c r="H84" s="451">
        <v>206.25</v>
      </c>
      <c r="I84" s="451">
        <v>206.25</v>
      </c>
      <c r="J84" s="451">
        <v>206.25</v>
      </c>
      <c r="K84" s="99">
        <v>206.25</v>
      </c>
      <c r="L84" s="451">
        <v>206.25</v>
      </c>
      <c r="M84" s="451">
        <v>206.25</v>
      </c>
      <c r="N84" s="451">
        <v>206.25</v>
      </c>
      <c r="O84" s="451">
        <v>206.25</v>
      </c>
      <c r="P84" s="451">
        <v>206.25</v>
      </c>
      <c r="Q84" s="451">
        <v>206.25</v>
      </c>
      <c r="R84" s="451">
        <v>206.25</v>
      </c>
      <c r="S84" s="451">
        <v>206.25</v>
      </c>
      <c r="T84" s="451">
        <v>206.25</v>
      </c>
      <c r="U84" s="451">
        <v>206.25</v>
      </c>
      <c r="V84" s="451">
        <v>206.25</v>
      </c>
      <c r="W84" s="451">
        <v>206.25</v>
      </c>
      <c r="X84" s="451">
        <v>206.25</v>
      </c>
      <c r="Y84" s="451">
        <v>206.25</v>
      </c>
      <c r="Z84" s="451">
        <v>206.25</v>
      </c>
      <c r="AA84" s="451">
        <v>206.25</v>
      </c>
      <c r="AB84" s="451">
        <v>206.25</v>
      </c>
      <c r="AC84" s="451">
        <v>206.25</v>
      </c>
      <c r="AD84" s="451">
        <v>206.25</v>
      </c>
      <c r="AE84" s="451">
        <v>206.25</v>
      </c>
      <c r="AF84" s="451">
        <v>206.25</v>
      </c>
      <c r="AG84" s="451">
        <v>103.125</v>
      </c>
      <c r="AH84" s="451">
        <v>0</v>
      </c>
      <c r="AI84" s="451">
        <v>0</v>
      </c>
      <c r="AJ84" s="99">
        <f t="shared" si="17"/>
        <v>6187.5</v>
      </c>
    </row>
    <row r="85" spans="2:36" s="571" customFormat="1" x14ac:dyDescent="0.2">
      <c r="B85" s="450" t="s">
        <v>481</v>
      </c>
      <c r="C85" s="451">
        <v>154.6875</v>
      </c>
      <c r="D85" s="451">
        <v>309.375</v>
      </c>
      <c r="E85" s="451">
        <v>309.375</v>
      </c>
      <c r="F85" s="451">
        <v>154.6875</v>
      </c>
      <c r="G85" s="451">
        <v>0</v>
      </c>
      <c r="H85" s="451">
        <v>0</v>
      </c>
      <c r="I85" s="451">
        <v>0</v>
      </c>
      <c r="J85" s="451">
        <v>0</v>
      </c>
      <c r="K85" s="99">
        <v>0</v>
      </c>
      <c r="L85" s="451">
        <v>0</v>
      </c>
      <c r="M85" s="451">
        <v>0</v>
      </c>
      <c r="N85" s="451">
        <v>0</v>
      </c>
      <c r="O85" s="451">
        <v>0</v>
      </c>
      <c r="P85" s="451">
        <v>0</v>
      </c>
      <c r="Q85" s="451">
        <v>0</v>
      </c>
      <c r="R85" s="451">
        <v>0</v>
      </c>
      <c r="S85" s="451">
        <v>0</v>
      </c>
      <c r="T85" s="451">
        <v>0</v>
      </c>
      <c r="U85" s="451">
        <v>0</v>
      </c>
      <c r="V85" s="451">
        <v>0</v>
      </c>
      <c r="W85" s="451">
        <v>0</v>
      </c>
      <c r="X85" s="451">
        <v>0</v>
      </c>
      <c r="Y85" s="451">
        <v>0</v>
      </c>
      <c r="Z85" s="451">
        <v>0</v>
      </c>
      <c r="AA85" s="451">
        <v>0</v>
      </c>
      <c r="AB85" s="451">
        <v>0</v>
      </c>
      <c r="AC85" s="451">
        <v>0</v>
      </c>
      <c r="AD85" s="451">
        <v>0</v>
      </c>
      <c r="AE85" s="451">
        <v>0</v>
      </c>
      <c r="AF85" s="451">
        <v>0</v>
      </c>
      <c r="AG85" s="451">
        <v>0</v>
      </c>
      <c r="AH85" s="451">
        <v>0</v>
      </c>
      <c r="AI85" s="451">
        <v>0</v>
      </c>
      <c r="AJ85" s="99">
        <f t="shared" si="17"/>
        <v>928.125</v>
      </c>
    </row>
    <row r="86" spans="2:36" s="571" customFormat="1" x14ac:dyDescent="0.2">
      <c r="B86" s="450" t="s">
        <v>611</v>
      </c>
      <c r="C86" s="451">
        <v>128.90625</v>
      </c>
      <c r="D86" s="451">
        <v>257.8125</v>
      </c>
      <c r="E86" s="451">
        <v>257.8125</v>
      </c>
      <c r="F86" s="451">
        <v>257.8125</v>
      </c>
      <c r="G86" s="451">
        <v>257.8125</v>
      </c>
      <c r="H86" s="451">
        <v>257.8125</v>
      </c>
      <c r="I86" s="451">
        <v>257.8125</v>
      </c>
      <c r="J86" s="451">
        <v>257.8125</v>
      </c>
      <c r="K86" s="99">
        <v>257.8125</v>
      </c>
      <c r="L86" s="451">
        <v>128.90625</v>
      </c>
      <c r="M86" s="451">
        <v>0</v>
      </c>
      <c r="N86" s="451">
        <v>0</v>
      </c>
      <c r="O86" s="451">
        <v>0</v>
      </c>
      <c r="P86" s="451">
        <v>0</v>
      </c>
      <c r="Q86" s="451">
        <v>0</v>
      </c>
      <c r="R86" s="451">
        <v>0</v>
      </c>
      <c r="S86" s="451">
        <v>0</v>
      </c>
      <c r="T86" s="451">
        <v>0</v>
      </c>
      <c r="U86" s="451">
        <v>0</v>
      </c>
      <c r="V86" s="451">
        <v>0</v>
      </c>
      <c r="W86" s="451">
        <v>0</v>
      </c>
      <c r="X86" s="451">
        <v>0</v>
      </c>
      <c r="Y86" s="451">
        <v>0</v>
      </c>
      <c r="Z86" s="451">
        <v>0</v>
      </c>
      <c r="AA86" s="451">
        <v>0</v>
      </c>
      <c r="AB86" s="451">
        <v>0</v>
      </c>
      <c r="AC86" s="451">
        <v>0</v>
      </c>
      <c r="AD86" s="451">
        <v>0</v>
      </c>
      <c r="AE86" s="451">
        <v>0</v>
      </c>
      <c r="AF86" s="451">
        <v>0</v>
      </c>
      <c r="AG86" s="451">
        <v>0</v>
      </c>
      <c r="AH86" s="451">
        <v>0</v>
      </c>
      <c r="AI86" s="451">
        <v>0</v>
      </c>
      <c r="AJ86" s="99">
        <f t="shared" ref="AJ86:AJ89" si="41">SUM(C86:AI86)</f>
        <v>2320.3125</v>
      </c>
    </row>
    <row r="87" spans="2:36" s="571" customFormat="1" x14ac:dyDescent="0.2">
      <c r="B87" s="450" t="s">
        <v>491</v>
      </c>
      <c r="C87" s="451">
        <v>62.34375</v>
      </c>
      <c r="D87" s="451">
        <v>124.6875</v>
      </c>
      <c r="E87" s="451">
        <v>124.6875</v>
      </c>
      <c r="F87" s="451">
        <v>124.6875</v>
      </c>
      <c r="G87" s="451">
        <v>124.6875</v>
      </c>
      <c r="H87" s="451">
        <v>124.6875</v>
      </c>
      <c r="I87" s="451">
        <v>124.6875</v>
      </c>
      <c r="J87" s="451">
        <v>124.6875</v>
      </c>
      <c r="K87" s="99">
        <v>124.6875</v>
      </c>
      <c r="L87" s="451">
        <v>124.6875</v>
      </c>
      <c r="M87" s="451">
        <v>124.6875</v>
      </c>
      <c r="N87" s="451">
        <v>124.6875</v>
      </c>
      <c r="O87" s="451">
        <v>124.6875</v>
      </c>
      <c r="P87" s="451">
        <v>124.6875</v>
      </c>
      <c r="Q87" s="451">
        <v>124.6875</v>
      </c>
      <c r="R87" s="451">
        <v>124.6875</v>
      </c>
      <c r="S87" s="451">
        <v>124.6875</v>
      </c>
      <c r="T87" s="451">
        <v>124.6875</v>
      </c>
      <c r="U87" s="451">
        <v>124.6875</v>
      </c>
      <c r="V87" s="451">
        <v>0</v>
      </c>
      <c r="W87" s="451">
        <v>0</v>
      </c>
      <c r="X87" s="451">
        <v>0</v>
      </c>
      <c r="Y87" s="451">
        <v>0</v>
      </c>
      <c r="Z87" s="451">
        <v>0</v>
      </c>
      <c r="AA87" s="451">
        <v>0</v>
      </c>
      <c r="AB87" s="451">
        <v>0</v>
      </c>
      <c r="AC87" s="451">
        <v>0</v>
      </c>
      <c r="AD87" s="451">
        <v>0</v>
      </c>
      <c r="AE87" s="451">
        <v>0</v>
      </c>
      <c r="AF87" s="451">
        <v>0</v>
      </c>
      <c r="AG87" s="451">
        <v>0</v>
      </c>
      <c r="AH87" s="451">
        <v>0</v>
      </c>
      <c r="AI87" s="451">
        <v>0</v>
      </c>
      <c r="AJ87" s="99">
        <f t="shared" si="41"/>
        <v>2306.71875</v>
      </c>
    </row>
    <row r="88" spans="2:36" s="571" customFormat="1" x14ac:dyDescent="0.2">
      <c r="B88" s="450" t="s">
        <v>647</v>
      </c>
      <c r="C88" s="451">
        <v>97.96875</v>
      </c>
      <c r="D88" s="451">
        <v>195.9375</v>
      </c>
      <c r="E88" s="451">
        <v>195.9375</v>
      </c>
      <c r="F88" s="451">
        <v>195.9375</v>
      </c>
      <c r="G88" s="451">
        <v>195.9375</v>
      </c>
      <c r="H88" s="451">
        <v>195.9375</v>
      </c>
      <c r="I88" s="451">
        <v>195.9375</v>
      </c>
      <c r="J88" s="451">
        <v>195.9375</v>
      </c>
      <c r="K88" s="99">
        <v>195.9375</v>
      </c>
      <c r="L88" s="451">
        <v>195.9375</v>
      </c>
      <c r="M88" s="451">
        <v>195.9375</v>
      </c>
      <c r="N88" s="451">
        <v>195.9375</v>
      </c>
      <c r="O88" s="451">
        <v>195.9375</v>
      </c>
      <c r="P88" s="451">
        <v>195.9375</v>
      </c>
      <c r="Q88" s="451">
        <v>195.9375</v>
      </c>
      <c r="R88" s="451">
        <v>195.9375</v>
      </c>
      <c r="S88" s="451">
        <v>195.9375</v>
      </c>
      <c r="T88" s="451">
        <v>195.9375</v>
      </c>
      <c r="U88" s="451">
        <v>195.9375</v>
      </c>
      <c r="V88" s="451">
        <v>195.9375</v>
      </c>
      <c r="W88" s="451">
        <v>195.9375</v>
      </c>
      <c r="X88" s="451">
        <v>195.9375</v>
      </c>
      <c r="Y88" s="451">
        <v>195.9375</v>
      </c>
      <c r="Z88" s="451">
        <v>195.9375</v>
      </c>
      <c r="AA88" s="451">
        <v>195.9375</v>
      </c>
      <c r="AB88" s="451">
        <v>195.9375</v>
      </c>
      <c r="AC88" s="451">
        <v>195.9375</v>
      </c>
      <c r="AD88" s="451">
        <v>195.9375</v>
      </c>
      <c r="AE88" s="451">
        <v>195.9375</v>
      </c>
      <c r="AF88" s="451">
        <v>195.9375</v>
      </c>
      <c r="AG88" s="451">
        <v>195.9375</v>
      </c>
      <c r="AH88" s="451">
        <v>195.9375</v>
      </c>
      <c r="AI88" s="451">
        <v>13225.78125</v>
      </c>
      <c r="AJ88" s="99">
        <f t="shared" si="41"/>
        <v>19397.8125</v>
      </c>
    </row>
    <row r="89" spans="2:36" s="571" customFormat="1" x14ac:dyDescent="0.2">
      <c r="B89" s="450" t="s">
        <v>482</v>
      </c>
      <c r="C89" s="451">
        <v>243.75</v>
      </c>
      <c r="D89" s="451">
        <v>487.5</v>
      </c>
      <c r="E89" s="451">
        <v>487.5</v>
      </c>
      <c r="F89" s="451">
        <v>487.5</v>
      </c>
      <c r="G89" s="451">
        <v>487.5</v>
      </c>
      <c r="H89" s="451">
        <v>487.5</v>
      </c>
      <c r="I89" s="451">
        <v>487.5</v>
      </c>
      <c r="J89" s="451">
        <v>487.5</v>
      </c>
      <c r="K89" s="99">
        <v>243.75</v>
      </c>
      <c r="L89" s="451">
        <v>0</v>
      </c>
      <c r="M89" s="451">
        <v>0</v>
      </c>
      <c r="N89" s="451">
        <v>0</v>
      </c>
      <c r="O89" s="451">
        <v>0</v>
      </c>
      <c r="P89" s="451">
        <v>0</v>
      </c>
      <c r="Q89" s="451">
        <v>0</v>
      </c>
      <c r="R89" s="451">
        <v>0</v>
      </c>
      <c r="S89" s="451">
        <v>0</v>
      </c>
      <c r="T89" s="451">
        <v>0</v>
      </c>
      <c r="U89" s="451">
        <v>0</v>
      </c>
      <c r="V89" s="451">
        <v>0</v>
      </c>
      <c r="W89" s="451">
        <v>0</v>
      </c>
      <c r="X89" s="451">
        <v>0</v>
      </c>
      <c r="Y89" s="451">
        <v>0</v>
      </c>
      <c r="Z89" s="451">
        <v>0</v>
      </c>
      <c r="AA89" s="451">
        <v>0</v>
      </c>
      <c r="AB89" s="451">
        <v>0</v>
      </c>
      <c r="AC89" s="451">
        <v>0</v>
      </c>
      <c r="AD89" s="451">
        <v>0</v>
      </c>
      <c r="AE89" s="451">
        <v>0</v>
      </c>
      <c r="AF89" s="451">
        <v>0</v>
      </c>
      <c r="AG89" s="451">
        <v>0</v>
      </c>
      <c r="AH89" s="451">
        <v>0</v>
      </c>
      <c r="AI89" s="451">
        <v>0</v>
      </c>
      <c r="AJ89" s="99">
        <f t="shared" si="41"/>
        <v>3900</v>
      </c>
    </row>
    <row r="90" spans="2:36" s="571" customFormat="1" x14ac:dyDescent="0.2">
      <c r="B90" s="425" t="s">
        <v>483</v>
      </c>
      <c r="C90" s="451">
        <v>104.84375</v>
      </c>
      <c r="D90" s="451">
        <v>209.6875</v>
      </c>
      <c r="E90" s="451">
        <v>209.6875</v>
      </c>
      <c r="F90" s="451">
        <v>209.6875</v>
      </c>
      <c r="G90" s="451">
        <v>209.6875</v>
      </c>
      <c r="H90" s="451">
        <v>209.6875</v>
      </c>
      <c r="I90" s="451">
        <v>209.6875</v>
      </c>
      <c r="J90" s="451">
        <v>209.6875</v>
      </c>
      <c r="K90" s="99">
        <v>209.6875</v>
      </c>
      <c r="L90" s="451">
        <v>209.6875</v>
      </c>
      <c r="M90" s="451">
        <v>209.6875</v>
      </c>
      <c r="N90" s="451">
        <v>209.6875</v>
      </c>
      <c r="O90" s="451">
        <v>209.6875</v>
      </c>
      <c r="P90" s="451">
        <v>209.6875</v>
      </c>
      <c r="Q90" s="451">
        <v>209.6875</v>
      </c>
      <c r="R90" s="451">
        <v>209.6875</v>
      </c>
      <c r="S90" s="451">
        <v>209.6875</v>
      </c>
      <c r="T90" s="451">
        <v>209.6875</v>
      </c>
      <c r="U90" s="451">
        <v>209.6875</v>
      </c>
      <c r="V90" s="451">
        <v>209.6875</v>
      </c>
      <c r="W90" s="451">
        <v>209.6875</v>
      </c>
      <c r="X90" s="451">
        <v>209.6875</v>
      </c>
      <c r="Y90" s="451">
        <v>209.6875</v>
      </c>
      <c r="Z90" s="451">
        <v>209.6875</v>
      </c>
      <c r="AA90" s="451">
        <v>209.6875</v>
      </c>
      <c r="AB90" s="451">
        <v>209.6875</v>
      </c>
      <c r="AC90" s="451">
        <v>209.6875</v>
      </c>
      <c r="AD90" s="451">
        <v>209.6875</v>
      </c>
      <c r="AE90" s="451">
        <v>104.84375</v>
      </c>
      <c r="AF90" s="451">
        <v>0</v>
      </c>
      <c r="AG90" s="451">
        <v>0</v>
      </c>
      <c r="AH90" s="451">
        <v>0</v>
      </c>
      <c r="AI90" s="451">
        <v>0</v>
      </c>
      <c r="AJ90" s="99">
        <f t="shared" ref="AJ90:AJ142" si="42">SUM(C90:AI90)</f>
        <v>5871.25</v>
      </c>
    </row>
    <row r="91" spans="2:36" s="571" customFormat="1" x14ac:dyDescent="0.2">
      <c r="B91" s="450" t="s">
        <v>710</v>
      </c>
      <c r="C91" s="451">
        <v>0</v>
      </c>
      <c r="D91" s="451">
        <v>39.43217665615142</v>
      </c>
      <c r="E91" s="451">
        <v>39.43217665615142</v>
      </c>
      <c r="F91" s="451">
        <v>39.540210012851965</v>
      </c>
      <c r="G91" s="451">
        <v>39.43217665615142</v>
      </c>
      <c r="H91" s="451">
        <v>39.43217665615142</v>
      </c>
      <c r="I91" s="451">
        <v>0</v>
      </c>
      <c r="J91" s="451">
        <v>0</v>
      </c>
      <c r="K91" s="99">
        <v>0</v>
      </c>
      <c r="L91" s="451">
        <v>0</v>
      </c>
      <c r="M91" s="451">
        <v>0</v>
      </c>
      <c r="N91" s="451">
        <v>0</v>
      </c>
      <c r="O91" s="451">
        <v>0</v>
      </c>
      <c r="P91" s="451">
        <v>0</v>
      </c>
      <c r="Q91" s="451">
        <v>0</v>
      </c>
      <c r="R91" s="451">
        <v>0</v>
      </c>
      <c r="S91" s="451">
        <v>0</v>
      </c>
      <c r="T91" s="451">
        <v>0</v>
      </c>
      <c r="U91" s="451">
        <v>0</v>
      </c>
      <c r="V91" s="451">
        <v>0</v>
      </c>
      <c r="W91" s="451">
        <v>0</v>
      </c>
      <c r="X91" s="451">
        <v>0</v>
      </c>
      <c r="Y91" s="451">
        <v>0</v>
      </c>
      <c r="Z91" s="451">
        <v>0</v>
      </c>
      <c r="AA91" s="451">
        <v>0</v>
      </c>
      <c r="AB91" s="451">
        <v>0</v>
      </c>
      <c r="AC91" s="451">
        <v>0</v>
      </c>
      <c r="AD91" s="451">
        <v>0</v>
      </c>
      <c r="AE91" s="451">
        <v>0</v>
      </c>
      <c r="AF91" s="451">
        <v>0</v>
      </c>
      <c r="AG91" s="451">
        <v>0</v>
      </c>
      <c r="AH91" s="451">
        <v>0</v>
      </c>
      <c r="AI91" s="451">
        <v>0</v>
      </c>
      <c r="AJ91" s="99">
        <f t="shared" si="42"/>
        <v>197.26891663745766</v>
      </c>
    </row>
    <row r="92" spans="2:36" s="571" customFormat="1" x14ac:dyDescent="0.2">
      <c r="B92" s="450" t="s">
        <v>593</v>
      </c>
      <c r="C92" s="451">
        <v>0</v>
      </c>
      <c r="D92" s="451">
        <v>56.592475756513608</v>
      </c>
      <c r="E92" s="451">
        <v>56.592475756513608</v>
      </c>
      <c r="F92" s="451">
        <v>56.592475756513608</v>
      </c>
      <c r="G92" s="451">
        <v>56.592475756513608</v>
      </c>
      <c r="H92" s="451">
        <v>0</v>
      </c>
      <c r="I92" s="451">
        <v>0</v>
      </c>
      <c r="J92" s="451">
        <v>0</v>
      </c>
      <c r="K92" s="99">
        <v>0</v>
      </c>
      <c r="L92" s="451">
        <v>0</v>
      </c>
      <c r="M92" s="451">
        <v>0</v>
      </c>
      <c r="N92" s="451">
        <v>0</v>
      </c>
      <c r="O92" s="451">
        <v>0</v>
      </c>
      <c r="P92" s="451">
        <v>0</v>
      </c>
      <c r="Q92" s="451">
        <v>0</v>
      </c>
      <c r="R92" s="451">
        <v>0</v>
      </c>
      <c r="S92" s="451">
        <v>0</v>
      </c>
      <c r="T92" s="451">
        <v>0</v>
      </c>
      <c r="U92" s="451">
        <v>0</v>
      </c>
      <c r="V92" s="451">
        <v>0</v>
      </c>
      <c r="W92" s="451">
        <v>0</v>
      </c>
      <c r="X92" s="451">
        <v>0</v>
      </c>
      <c r="Y92" s="451">
        <v>0</v>
      </c>
      <c r="Z92" s="451">
        <v>0</v>
      </c>
      <c r="AA92" s="451">
        <v>0</v>
      </c>
      <c r="AB92" s="451">
        <v>0</v>
      </c>
      <c r="AC92" s="451">
        <v>0</v>
      </c>
      <c r="AD92" s="451">
        <v>0</v>
      </c>
      <c r="AE92" s="451">
        <v>0</v>
      </c>
      <c r="AF92" s="451">
        <v>0</v>
      </c>
      <c r="AG92" s="451">
        <v>0</v>
      </c>
      <c r="AH92" s="451">
        <v>0</v>
      </c>
      <c r="AI92" s="451">
        <v>0</v>
      </c>
      <c r="AJ92" s="99">
        <f t="shared" si="42"/>
        <v>226.36990302605443</v>
      </c>
    </row>
    <row r="93" spans="2:36" s="571" customFormat="1" x14ac:dyDescent="0.2">
      <c r="B93" s="425" t="s">
        <v>594</v>
      </c>
      <c r="C93" s="452">
        <v>0</v>
      </c>
      <c r="D93" s="452">
        <v>73.022549363243371</v>
      </c>
      <c r="E93" s="452">
        <v>73.022549363243371</v>
      </c>
      <c r="F93" s="452">
        <v>73.022549363243371</v>
      </c>
      <c r="G93" s="452">
        <v>73.022549363243371</v>
      </c>
      <c r="H93" s="452">
        <v>73.022549363243371</v>
      </c>
      <c r="I93" s="452">
        <v>73.022549363243371</v>
      </c>
      <c r="J93" s="452">
        <v>73.022549363243371</v>
      </c>
      <c r="K93" s="99">
        <v>73.022549363243371</v>
      </c>
      <c r="L93" s="452">
        <v>73.022549363243371</v>
      </c>
      <c r="M93" s="452">
        <v>0</v>
      </c>
      <c r="N93" s="452">
        <v>0</v>
      </c>
      <c r="O93" s="452">
        <v>0</v>
      </c>
      <c r="P93" s="452">
        <v>0</v>
      </c>
      <c r="Q93" s="452">
        <v>0</v>
      </c>
      <c r="R93" s="452">
        <v>0</v>
      </c>
      <c r="S93" s="452">
        <v>0</v>
      </c>
      <c r="T93" s="452">
        <v>0</v>
      </c>
      <c r="U93" s="452">
        <v>0</v>
      </c>
      <c r="V93" s="452">
        <v>0</v>
      </c>
      <c r="W93" s="452">
        <v>0</v>
      </c>
      <c r="X93" s="452">
        <v>0</v>
      </c>
      <c r="Y93" s="452">
        <v>0</v>
      </c>
      <c r="Z93" s="452">
        <v>0</v>
      </c>
      <c r="AA93" s="452">
        <v>0</v>
      </c>
      <c r="AB93" s="452">
        <v>0</v>
      </c>
      <c r="AC93" s="452">
        <v>0</v>
      </c>
      <c r="AD93" s="452">
        <v>0</v>
      </c>
      <c r="AE93" s="452">
        <v>0</v>
      </c>
      <c r="AF93" s="452">
        <v>0</v>
      </c>
      <c r="AG93" s="452">
        <v>0</v>
      </c>
      <c r="AH93" s="452">
        <v>0</v>
      </c>
      <c r="AI93" s="452">
        <v>0</v>
      </c>
      <c r="AJ93" s="99">
        <f t="shared" si="42"/>
        <v>657.2029442691902</v>
      </c>
    </row>
    <row r="94" spans="2:36" s="571" customFormat="1" x14ac:dyDescent="0.2">
      <c r="B94" s="425" t="s">
        <v>711</v>
      </c>
      <c r="C94" s="452">
        <v>0</v>
      </c>
      <c r="D94" s="452">
        <v>61.338941465124428</v>
      </c>
      <c r="E94" s="452">
        <v>61.338941465124428</v>
      </c>
      <c r="F94" s="452">
        <v>61.506993363710706</v>
      </c>
      <c r="G94" s="452">
        <v>61.338941465124428</v>
      </c>
      <c r="H94" s="452">
        <v>61.338941465124428</v>
      </c>
      <c r="I94" s="452">
        <v>61.338941465124428</v>
      </c>
      <c r="J94" s="452">
        <v>61.506993363710706</v>
      </c>
      <c r="K94" s="99">
        <v>61.338941465124428</v>
      </c>
      <c r="L94" s="452">
        <v>61.338941465124428</v>
      </c>
      <c r="M94" s="452">
        <v>61.338941465124428</v>
      </c>
      <c r="N94" s="452">
        <v>0</v>
      </c>
      <c r="O94" s="452">
        <v>0</v>
      </c>
      <c r="P94" s="452">
        <v>0</v>
      </c>
      <c r="Q94" s="452">
        <v>0</v>
      </c>
      <c r="R94" s="452">
        <v>0</v>
      </c>
      <c r="S94" s="452">
        <v>0</v>
      </c>
      <c r="T94" s="452">
        <v>0</v>
      </c>
      <c r="U94" s="452">
        <v>0</v>
      </c>
      <c r="V94" s="452">
        <v>0</v>
      </c>
      <c r="W94" s="452">
        <v>0</v>
      </c>
      <c r="X94" s="452">
        <v>0</v>
      </c>
      <c r="Y94" s="452">
        <v>0</v>
      </c>
      <c r="Z94" s="452">
        <v>0</v>
      </c>
      <c r="AA94" s="452">
        <v>0</v>
      </c>
      <c r="AB94" s="452">
        <v>0</v>
      </c>
      <c r="AC94" s="452">
        <v>0</v>
      </c>
      <c r="AD94" s="452">
        <v>0</v>
      </c>
      <c r="AE94" s="452">
        <v>0</v>
      </c>
      <c r="AF94" s="452">
        <v>0</v>
      </c>
      <c r="AG94" s="452">
        <v>0</v>
      </c>
      <c r="AH94" s="452">
        <v>0</v>
      </c>
      <c r="AI94" s="452">
        <v>0</v>
      </c>
      <c r="AJ94" s="99">
        <f t="shared" si="42"/>
        <v>613.72551844841689</v>
      </c>
    </row>
    <row r="95" spans="2:36" s="571" customFormat="1" x14ac:dyDescent="0.2">
      <c r="B95" s="450" t="s">
        <v>712</v>
      </c>
      <c r="C95" s="451">
        <v>54.766912022432528</v>
      </c>
      <c r="D95" s="451">
        <v>54.766912022432528</v>
      </c>
      <c r="E95" s="451">
        <v>54.916958359621454</v>
      </c>
      <c r="F95" s="451">
        <v>54.766912022432528</v>
      </c>
      <c r="G95" s="451">
        <v>54.766912022432528</v>
      </c>
      <c r="H95" s="451">
        <v>54.766912022432528</v>
      </c>
      <c r="I95" s="451">
        <v>54.916958359621454</v>
      </c>
      <c r="J95" s="451">
        <v>54.766912022432528</v>
      </c>
      <c r="K95" s="99">
        <v>54.766912022432528</v>
      </c>
      <c r="L95" s="451">
        <v>54.766912022432528</v>
      </c>
      <c r="M95" s="451">
        <v>54.916958359621454</v>
      </c>
      <c r="N95" s="451">
        <v>54.766912022432528</v>
      </c>
      <c r="O95" s="451">
        <v>54.766912022432528</v>
      </c>
      <c r="P95" s="451">
        <v>54.766912022432528</v>
      </c>
      <c r="Q95" s="451">
        <v>54.916958359621454</v>
      </c>
      <c r="R95" s="451">
        <v>54.766912022432528</v>
      </c>
      <c r="S95" s="451">
        <v>54.766912022432528</v>
      </c>
      <c r="T95" s="451">
        <v>54.766912022432528</v>
      </c>
      <c r="U95" s="451">
        <v>54.916958359621454</v>
      </c>
      <c r="V95" s="451">
        <v>54.766912022432528</v>
      </c>
      <c r="W95" s="451">
        <v>54.766912022432528</v>
      </c>
      <c r="X95" s="451">
        <v>54.766912022432528</v>
      </c>
      <c r="Y95" s="451">
        <v>54.916958359621454</v>
      </c>
      <c r="Z95" s="451">
        <v>54.766912022432528</v>
      </c>
      <c r="AA95" s="451">
        <v>54.766912022432528</v>
      </c>
      <c r="AB95" s="451">
        <v>54.766912022432528</v>
      </c>
      <c r="AC95" s="451">
        <v>54.916958359621454</v>
      </c>
      <c r="AD95" s="451">
        <v>54.766912022432528</v>
      </c>
      <c r="AE95" s="451">
        <v>54.766912022432528</v>
      </c>
      <c r="AF95" s="451">
        <v>54.766912022432528</v>
      </c>
      <c r="AG95" s="451">
        <v>0</v>
      </c>
      <c r="AH95" s="451">
        <v>0</v>
      </c>
      <c r="AI95" s="451">
        <v>0</v>
      </c>
      <c r="AJ95" s="99">
        <f t="shared" si="42"/>
        <v>1644.0576850332982</v>
      </c>
    </row>
    <row r="96" spans="2:36" s="571" customFormat="1" x14ac:dyDescent="0.2">
      <c r="B96" s="450" t="s">
        <v>648</v>
      </c>
      <c r="C96" s="451">
        <v>13.633609371844072</v>
      </c>
      <c r="D96" s="451">
        <v>13.633609371844072</v>
      </c>
      <c r="E96" s="451">
        <v>13.633609371844072</v>
      </c>
      <c r="F96" s="451">
        <v>0</v>
      </c>
      <c r="G96" s="451">
        <v>0</v>
      </c>
      <c r="H96" s="451">
        <v>0</v>
      </c>
      <c r="I96" s="451">
        <v>0</v>
      </c>
      <c r="J96" s="451">
        <v>0</v>
      </c>
      <c r="K96" s="99">
        <v>0</v>
      </c>
      <c r="L96" s="451">
        <v>0</v>
      </c>
      <c r="M96" s="451">
        <v>0</v>
      </c>
      <c r="N96" s="451">
        <v>0</v>
      </c>
      <c r="O96" s="451">
        <v>0</v>
      </c>
      <c r="P96" s="451">
        <v>0</v>
      </c>
      <c r="Q96" s="451">
        <v>0</v>
      </c>
      <c r="R96" s="451">
        <v>0</v>
      </c>
      <c r="S96" s="451">
        <v>0</v>
      </c>
      <c r="T96" s="451">
        <v>0</v>
      </c>
      <c r="U96" s="451">
        <v>0</v>
      </c>
      <c r="V96" s="451">
        <v>0</v>
      </c>
      <c r="W96" s="451">
        <v>0</v>
      </c>
      <c r="X96" s="451">
        <v>0</v>
      </c>
      <c r="Y96" s="451">
        <v>0</v>
      </c>
      <c r="Z96" s="451">
        <v>0</v>
      </c>
      <c r="AA96" s="451">
        <v>0</v>
      </c>
      <c r="AB96" s="451">
        <v>0</v>
      </c>
      <c r="AC96" s="451">
        <v>0</v>
      </c>
      <c r="AD96" s="451">
        <v>0</v>
      </c>
      <c r="AE96" s="451">
        <v>0</v>
      </c>
      <c r="AF96" s="451">
        <v>0</v>
      </c>
      <c r="AG96" s="451">
        <v>0</v>
      </c>
      <c r="AH96" s="451">
        <v>0</v>
      </c>
      <c r="AI96" s="451">
        <v>0</v>
      </c>
      <c r="AJ96" s="99">
        <f t="shared" si="42"/>
        <v>40.900828115532214</v>
      </c>
    </row>
    <row r="97" spans="2:36" s="571" customFormat="1" x14ac:dyDescent="0.2">
      <c r="B97" s="450" t="s">
        <v>643</v>
      </c>
      <c r="C97" s="451">
        <v>272.3438785724054</v>
      </c>
      <c r="D97" s="451">
        <v>543.19953922911452</v>
      </c>
      <c r="E97" s="451">
        <v>544.6877571448108</v>
      </c>
      <c r="F97" s="451">
        <v>543.19953922911452</v>
      </c>
      <c r="G97" s="451">
        <v>270.85566065670918</v>
      </c>
      <c r="H97" s="451">
        <v>0</v>
      </c>
      <c r="I97" s="451">
        <v>0</v>
      </c>
      <c r="J97" s="451">
        <v>0</v>
      </c>
      <c r="K97" s="99">
        <v>0</v>
      </c>
      <c r="L97" s="451">
        <v>0</v>
      </c>
      <c r="M97" s="451">
        <v>0</v>
      </c>
      <c r="N97" s="451">
        <v>0</v>
      </c>
      <c r="O97" s="451">
        <v>0</v>
      </c>
      <c r="P97" s="451">
        <v>0</v>
      </c>
      <c r="Q97" s="451">
        <v>0</v>
      </c>
      <c r="R97" s="451">
        <v>0</v>
      </c>
      <c r="S97" s="451">
        <v>0</v>
      </c>
      <c r="T97" s="451">
        <v>0</v>
      </c>
      <c r="U97" s="451">
        <v>0</v>
      </c>
      <c r="V97" s="451">
        <v>0</v>
      </c>
      <c r="W97" s="451">
        <v>0</v>
      </c>
      <c r="X97" s="451">
        <v>0</v>
      </c>
      <c r="Y97" s="451">
        <v>0</v>
      </c>
      <c r="Z97" s="451">
        <v>0</v>
      </c>
      <c r="AA97" s="451">
        <v>0</v>
      </c>
      <c r="AB97" s="451">
        <v>0</v>
      </c>
      <c r="AC97" s="451">
        <v>0</v>
      </c>
      <c r="AD97" s="451">
        <v>0</v>
      </c>
      <c r="AE97" s="451">
        <v>0</v>
      </c>
      <c r="AF97" s="451">
        <v>0</v>
      </c>
      <c r="AG97" s="451">
        <v>0</v>
      </c>
      <c r="AH97" s="451">
        <v>0</v>
      </c>
      <c r="AI97" s="451">
        <v>0</v>
      </c>
      <c r="AJ97" s="99">
        <f t="shared" si="42"/>
        <v>2174.2863748321543</v>
      </c>
    </row>
    <row r="98" spans="2:36" s="571" customFormat="1" x14ac:dyDescent="0.2">
      <c r="B98" s="450" t="s">
        <v>413</v>
      </c>
      <c r="C98" s="451">
        <v>203.4571300037766</v>
      </c>
      <c r="D98" s="451">
        <v>100.06088360838066</v>
      </c>
      <c r="E98" s="451">
        <v>0</v>
      </c>
      <c r="F98" s="451">
        <v>0</v>
      </c>
      <c r="G98" s="451">
        <v>0</v>
      </c>
      <c r="H98" s="451">
        <v>0</v>
      </c>
      <c r="I98" s="451">
        <v>0</v>
      </c>
      <c r="J98" s="451">
        <v>0</v>
      </c>
      <c r="K98" s="99">
        <v>0</v>
      </c>
      <c r="L98" s="451">
        <v>0</v>
      </c>
      <c r="M98" s="451">
        <v>0</v>
      </c>
      <c r="N98" s="451">
        <v>0</v>
      </c>
      <c r="O98" s="451">
        <v>0</v>
      </c>
      <c r="P98" s="451">
        <v>0</v>
      </c>
      <c r="Q98" s="451">
        <v>0</v>
      </c>
      <c r="R98" s="451">
        <v>0</v>
      </c>
      <c r="S98" s="451">
        <v>0</v>
      </c>
      <c r="T98" s="451">
        <v>0</v>
      </c>
      <c r="U98" s="451">
        <v>0</v>
      </c>
      <c r="V98" s="451">
        <v>0</v>
      </c>
      <c r="W98" s="451">
        <v>0</v>
      </c>
      <c r="X98" s="451">
        <v>0</v>
      </c>
      <c r="Y98" s="451">
        <v>0</v>
      </c>
      <c r="Z98" s="451">
        <v>0</v>
      </c>
      <c r="AA98" s="451">
        <v>0</v>
      </c>
      <c r="AB98" s="451">
        <v>0</v>
      </c>
      <c r="AC98" s="451">
        <v>0</v>
      </c>
      <c r="AD98" s="451">
        <v>0</v>
      </c>
      <c r="AE98" s="451">
        <v>0</v>
      </c>
      <c r="AF98" s="451">
        <v>0</v>
      </c>
      <c r="AG98" s="451">
        <v>0</v>
      </c>
      <c r="AH98" s="451">
        <v>0</v>
      </c>
      <c r="AI98" s="451">
        <v>0</v>
      </c>
      <c r="AJ98" s="99">
        <f t="shared" si="42"/>
        <v>303.51801361215723</v>
      </c>
    </row>
    <row r="99" spans="2:36" s="571" customFormat="1" x14ac:dyDescent="0.2">
      <c r="B99" s="450" t="s">
        <v>414</v>
      </c>
      <c r="C99" s="451">
        <v>78.747962686882616</v>
      </c>
      <c r="D99" s="451">
        <v>78.317645950862214</v>
      </c>
      <c r="E99" s="451">
        <v>0</v>
      </c>
      <c r="F99" s="451">
        <v>0</v>
      </c>
      <c r="G99" s="451">
        <v>0</v>
      </c>
      <c r="H99" s="451">
        <v>0</v>
      </c>
      <c r="I99" s="451">
        <v>0</v>
      </c>
      <c r="J99" s="451">
        <v>0</v>
      </c>
      <c r="K99" s="99">
        <v>0</v>
      </c>
      <c r="L99" s="451">
        <v>0</v>
      </c>
      <c r="M99" s="451">
        <v>0</v>
      </c>
      <c r="N99" s="451">
        <v>0</v>
      </c>
      <c r="O99" s="451">
        <v>0</v>
      </c>
      <c r="P99" s="451">
        <v>0</v>
      </c>
      <c r="Q99" s="451">
        <v>0</v>
      </c>
      <c r="R99" s="451">
        <v>0</v>
      </c>
      <c r="S99" s="451">
        <v>0</v>
      </c>
      <c r="T99" s="451">
        <v>0</v>
      </c>
      <c r="U99" s="451">
        <v>0</v>
      </c>
      <c r="V99" s="451">
        <v>0</v>
      </c>
      <c r="W99" s="451">
        <v>0</v>
      </c>
      <c r="X99" s="451">
        <v>0</v>
      </c>
      <c r="Y99" s="451">
        <v>0</v>
      </c>
      <c r="Z99" s="451">
        <v>0</v>
      </c>
      <c r="AA99" s="451">
        <v>0</v>
      </c>
      <c r="AB99" s="451">
        <v>0</v>
      </c>
      <c r="AC99" s="451">
        <v>0</v>
      </c>
      <c r="AD99" s="451">
        <v>0</v>
      </c>
      <c r="AE99" s="451">
        <v>0</v>
      </c>
      <c r="AF99" s="451">
        <v>0</v>
      </c>
      <c r="AG99" s="451">
        <v>0</v>
      </c>
      <c r="AH99" s="451">
        <v>0</v>
      </c>
      <c r="AI99" s="451">
        <v>0</v>
      </c>
      <c r="AJ99" s="99">
        <f t="shared" si="42"/>
        <v>157.06560863774484</v>
      </c>
    </row>
    <row r="100" spans="2:36" s="571" customFormat="1" x14ac:dyDescent="0.2">
      <c r="B100" s="450" t="s">
        <v>415</v>
      </c>
      <c r="C100" s="451">
        <v>50.00328736491614</v>
      </c>
      <c r="D100" s="451">
        <v>0</v>
      </c>
      <c r="E100" s="451">
        <v>0</v>
      </c>
      <c r="F100" s="451">
        <v>0</v>
      </c>
      <c r="G100" s="451">
        <v>0</v>
      </c>
      <c r="H100" s="451">
        <v>0</v>
      </c>
      <c r="I100" s="451">
        <v>0</v>
      </c>
      <c r="J100" s="451">
        <v>0</v>
      </c>
      <c r="K100" s="99">
        <v>0</v>
      </c>
      <c r="L100" s="451">
        <v>0</v>
      </c>
      <c r="M100" s="451">
        <v>0</v>
      </c>
      <c r="N100" s="451">
        <v>0</v>
      </c>
      <c r="O100" s="451">
        <v>0</v>
      </c>
      <c r="P100" s="451">
        <v>0</v>
      </c>
      <c r="Q100" s="451">
        <v>0</v>
      </c>
      <c r="R100" s="451">
        <v>0</v>
      </c>
      <c r="S100" s="451">
        <v>0</v>
      </c>
      <c r="T100" s="451">
        <v>0</v>
      </c>
      <c r="U100" s="451">
        <v>0</v>
      </c>
      <c r="V100" s="451">
        <v>0</v>
      </c>
      <c r="W100" s="451">
        <v>0</v>
      </c>
      <c r="X100" s="451">
        <v>0</v>
      </c>
      <c r="Y100" s="451">
        <v>0</v>
      </c>
      <c r="Z100" s="451">
        <v>0</v>
      </c>
      <c r="AA100" s="451">
        <v>0</v>
      </c>
      <c r="AB100" s="451">
        <v>0</v>
      </c>
      <c r="AC100" s="451">
        <v>0</v>
      </c>
      <c r="AD100" s="451">
        <v>0</v>
      </c>
      <c r="AE100" s="451">
        <v>0</v>
      </c>
      <c r="AF100" s="451">
        <v>0</v>
      </c>
      <c r="AG100" s="451">
        <v>0</v>
      </c>
      <c r="AH100" s="451">
        <v>0</v>
      </c>
      <c r="AI100" s="451">
        <v>0</v>
      </c>
      <c r="AJ100" s="99">
        <f t="shared" si="42"/>
        <v>50.00328736491614</v>
      </c>
    </row>
    <row r="101" spans="2:36" s="571" customFormat="1" x14ac:dyDescent="0.2">
      <c r="B101" s="450" t="s">
        <v>380</v>
      </c>
      <c r="C101" s="451">
        <v>186.06398427226588</v>
      </c>
      <c r="D101" s="451">
        <v>371.1112254610768</v>
      </c>
      <c r="E101" s="451">
        <v>372.12796854453177</v>
      </c>
      <c r="F101" s="451">
        <v>0</v>
      </c>
      <c r="G101" s="451">
        <v>0</v>
      </c>
      <c r="H101" s="451">
        <v>0</v>
      </c>
      <c r="I101" s="451">
        <v>0</v>
      </c>
      <c r="J101" s="451">
        <v>0</v>
      </c>
      <c r="K101" s="99">
        <v>0</v>
      </c>
      <c r="L101" s="451">
        <v>0</v>
      </c>
      <c r="M101" s="451">
        <v>0</v>
      </c>
      <c r="N101" s="451">
        <v>0</v>
      </c>
      <c r="O101" s="451">
        <v>0</v>
      </c>
      <c r="P101" s="451">
        <v>0</v>
      </c>
      <c r="Q101" s="451">
        <v>0</v>
      </c>
      <c r="R101" s="451">
        <v>0</v>
      </c>
      <c r="S101" s="451">
        <v>0</v>
      </c>
      <c r="T101" s="451">
        <v>0</v>
      </c>
      <c r="U101" s="451">
        <v>0</v>
      </c>
      <c r="V101" s="451">
        <v>0</v>
      </c>
      <c r="W101" s="451">
        <v>0</v>
      </c>
      <c r="X101" s="451">
        <v>0</v>
      </c>
      <c r="Y101" s="451">
        <v>0</v>
      </c>
      <c r="Z101" s="451">
        <v>0</v>
      </c>
      <c r="AA101" s="451">
        <v>0</v>
      </c>
      <c r="AB101" s="451">
        <v>0</v>
      </c>
      <c r="AC101" s="451">
        <v>0</v>
      </c>
      <c r="AD101" s="451">
        <v>0</v>
      </c>
      <c r="AE101" s="451">
        <v>0</v>
      </c>
      <c r="AF101" s="451">
        <v>0</v>
      </c>
      <c r="AG101" s="451">
        <v>0</v>
      </c>
      <c r="AH101" s="451">
        <v>0</v>
      </c>
      <c r="AI101" s="451">
        <v>0</v>
      </c>
      <c r="AJ101" s="99">
        <f t="shared" si="42"/>
        <v>929.30317827787439</v>
      </c>
    </row>
    <row r="102" spans="2:36" s="571" customFormat="1" x14ac:dyDescent="0.2">
      <c r="B102" s="450" t="s">
        <v>427</v>
      </c>
      <c r="C102" s="451">
        <v>88.586019625974444</v>
      </c>
      <c r="D102" s="451">
        <v>176.68796264197087</v>
      </c>
      <c r="E102" s="451">
        <v>44.05097150799822</v>
      </c>
      <c r="F102" s="451">
        <v>0</v>
      </c>
      <c r="G102" s="451">
        <v>0</v>
      </c>
      <c r="H102" s="451">
        <v>0</v>
      </c>
      <c r="I102" s="451">
        <v>0</v>
      </c>
      <c r="J102" s="451">
        <v>0</v>
      </c>
      <c r="K102" s="99">
        <v>0</v>
      </c>
      <c r="L102" s="451">
        <v>0</v>
      </c>
      <c r="M102" s="451">
        <v>0</v>
      </c>
      <c r="N102" s="451">
        <v>0</v>
      </c>
      <c r="O102" s="451">
        <v>0</v>
      </c>
      <c r="P102" s="451">
        <v>0</v>
      </c>
      <c r="Q102" s="451">
        <v>0</v>
      </c>
      <c r="R102" s="451">
        <v>0</v>
      </c>
      <c r="S102" s="451">
        <v>0</v>
      </c>
      <c r="T102" s="451">
        <v>0</v>
      </c>
      <c r="U102" s="451">
        <v>0</v>
      </c>
      <c r="V102" s="451">
        <v>0</v>
      </c>
      <c r="W102" s="451">
        <v>0</v>
      </c>
      <c r="X102" s="451">
        <v>0</v>
      </c>
      <c r="Y102" s="451">
        <v>0</v>
      </c>
      <c r="Z102" s="451">
        <v>0</v>
      </c>
      <c r="AA102" s="451">
        <v>0</v>
      </c>
      <c r="AB102" s="451">
        <v>0</v>
      </c>
      <c r="AC102" s="451">
        <v>0</v>
      </c>
      <c r="AD102" s="451">
        <v>0</v>
      </c>
      <c r="AE102" s="451">
        <v>0</v>
      </c>
      <c r="AF102" s="451">
        <v>0</v>
      </c>
      <c r="AG102" s="451">
        <v>0</v>
      </c>
      <c r="AH102" s="451">
        <v>0</v>
      </c>
      <c r="AI102" s="451">
        <v>0</v>
      </c>
      <c r="AJ102" s="99">
        <f t="shared" si="42"/>
        <v>309.32495377594353</v>
      </c>
    </row>
    <row r="103" spans="2:36" s="571" customFormat="1" x14ac:dyDescent="0.2">
      <c r="B103" s="450" t="s">
        <v>793</v>
      </c>
      <c r="C103" s="451">
        <v>0</v>
      </c>
      <c r="D103" s="451">
        <v>0</v>
      </c>
      <c r="E103" s="451">
        <v>0</v>
      </c>
      <c r="F103" s="451">
        <v>0</v>
      </c>
      <c r="G103" s="451">
        <v>0</v>
      </c>
      <c r="H103" s="451">
        <v>0</v>
      </c>
      <c r="I103" s="451">
        <v>0</v>
      </c>
      <c r="J103" s="451">
        <v>0</v>
      </c>
      <c r="K103" s="99">
        <v>0</v>
      </c>
      <c r="L103" s="451">
        <v>0</v>
      </c>
      <c r="M103" s="451">
        <v>0</v>
      </c>
      <c r="N103" s="451">
        <v>0</v>
      </c>
      <c r="O103" s="451">
        <v>0</v>
      </c>
      <c r="P103" s="451">
        <v>0</v>
      </c>
      <c r="Q103" s="451">
        <v>0</v>
      </c>
      <c r="R103" s="451">
        <v>0</v>
      </c>
      <c r="S103" s="451">
        <v>0</v>
      </c>
      <c r="T103" s="451">
        <v>0</v>
      </c>
      <c r="U103" s="451">
        <v>0</v>
      </c>
      <c r="V103" s="451">
        <v>0</v>
      </c>
      <c r="W103" s="451">
        <v>0</v>
      </c>
      <c r="X103" s="451">
        <v>0</v>
      </c>
      <c r="Y103" s="451">
        <v>0</v>
      </c>
      <c r="Z103" s="451">
        <v>0</v>
      </c>
      <c r="AA103" s="451">
        <v>0</v>
      </c>
      <c r="AB103" s="451">
        <v>0</v>
      </c>
      <c r="AC103" s="451">
        <v>0</v>
      </c>
      <c r="AD103" s="451">
        <v>0</v>
      </c>
      <c r="AE103" s="451">
        <v>0</v>
      </c>
      <c r="AF103" s="451">
        <v>0</v>
      </c>
      <c r="AG103" s="451">
        <v>0</v>
      </c>
      <c r="AH103" s="451">
        <v>0</v>
      </c>
      <c r="AI103" s="451">
        <v>0</v>
      </c>
      <c r="AJ103" s="99">
        <f t="shared" si="42"/>
        <v>0</v>
      </c>
    </row>
    <row r="104" spans="2:36" s="571" customFormat="1" x14ac:dyDescent="0.2">
      <c r="B104" s="450" t="s">
        <v>883</v>
      </c>
      <c r="C104" s="451">
        <v>86.19646619499197</v>
      </c>
      <c r="D104" s="451">
        <v>196.63477150618291</v>
      </c>
      <c r="E104" s="451">
        <v>181.4218521563179</v>
      </c>
      <c r="F104" s="451">
        <v>165.1325990658901</v>
      </c>
      <c r="G104" s="451">
        <v>147.71008380587423</v>
      </c>
      <c r="H104" s="451">
        <v>129.08208175748484</v>
      </c>
      <c r="I104" s="451">
        <v>109.18385157838937</v>
      </c>
      <c r="J104" s="451">
        <v>87.894029283444851</v>
      </c>
      <c r="K104" s="99">
        <v>65.1272756012293</v>
      </c>
      <c r="L104" s="451">
        <v>40.785260231725772</v>
      </c>
      <c r="M104" s="451">
        <v>14.762950381647652</v>
      </c>
      <c r="N104" s="451">
        <v>0</v>
      </c>
      <c r="O104" s="451">
        <v>0</v>
      </c>
      <c r="P104" s="451">
        <v>0</v>
      </c>
      <c r="Q104" s="451">
        <v>0</v>
      </c>
      <c r="R104" s="451">
        <v>0</v>
      </c>
      <c r="S104" s="451">
        <v>0</v>
      </c>
      <c r="T104" s="451">
        <v>0</v>
      </c>
      <c r="U104" s="451">
        <v>0</v>
      </c>
      <c r="V104" s="451">
        <v>0</v>
      </c>
      <c r="W104" s="451">
        <v>0</v>
      </c>
      <c r="X104" s="451">
        <v>0</v>
      </c>
      <c r="Y104" s="451">
        <v>0</v>
      </c>
      <c r="Z104" s="451">
        <v>0</v>
      </c>
      <c r="AA104" s="451">
        <v>0</v>
      </c>
      <c r="AB104" s="451">
        <v>0</v>
      </c>
      <c r="AC104" s="451">
        <v>0</v>
      </c>
      <c r="AD104" s="451">
        <v>0</v>
      </c>
      <c r="AE104" s="451">
        <v>0</v>
      </c>
      <c r="AF104" s="451">
        <v>0</v>
      </c>
      <c r="AG104" s="451">
        <v>0</v>
      </c>
      <c r="AH104" s="451">
        <v>0</v>
      </c>
      <c r="AI104" s="451">
        <v>0</v>
      </c>
      <c r="AJ104" s="99">
        <f t="shared" si="42"/>
        <v>1223.9312215631787</v>
      </c>
    </row>
    <row r="105" spans="2:36" s="571" customFormat="1" x14ac:dyDescent="0.2">
      <c r="B105" s="450" t="s">
        <v>488</v>
      </c>
      <c r="C105" s="451">
        <v>3.4734359700000002</v>
      </c>
      <c r="D105" s="451">
        <v>6.9468719400000003</v>
      </c>
      <c r="E105" s="451">
        <v>6.9468719400000003</v>
      </c>
      <c r="F105" s="451">
        <v>6.9468719400000003</v>
      </c>
      <c r="G105" s="451">
        <v>6.9468719400000003</v>
      </c>
      <c r="H105" s="451">
        <v>6.9468719400000003</v>
      </c>
      <c r="I105" s="451">
        <v>0</v>
      </c>
      <c r="J105" s="451">
        <v>0</v>
      </c>
      <c r="K105" s="99">
        <v>0</v>
      </c>
      <c r="L105" s="451">
        <v>0</v>
      </c>
      <c r="M105" s="451">
        <v>0</v>
      </c>
      <c r="N105" s="451">
        <v>0</v>
      </c>
      <c r="O105" s="451">
        <v>0</v>
      </c>
      <c r="P105" s="451">
        <v>0</v>
      </c>
      <c r="Q105" s="451">
        <v>0</v>
      </c>
      <c r="R105" s="451">
        <v>0</v>
      </c>
      <c r="S105" s="451">
        <v>0</v>
      </c>
      <c r="T105" s="451">
        <v>0</v>
      </c>
      <c r="U105" s="451">
        <v>0</v>
      </c>
      <c r="V105" s="451">
        <v>0</v>
      </c>
      <c r="W105" s="451">
        <v>0</v>
      </c>
      <c r="X105" s="451">
        <v>0</v>
      </c>
      <c r="Y105" s="451">
        <v>0</v>
      </c>
      <c r="Z105" s="451">
        <v>0</v>
      </c>
      <c r="AA105" s="451">
        <v>0</v>
      </c>
      <c r="AB105" s="451">
        <v>0</v>
      </c>
      <c r="AC105" s="451">
        <v>0</v>
      </c>
      <c r="AD105" s="451">
        <v>0</v>
      </c>
      <c r="AE105" s="451">
        <v>0</v>
      </c>
      <c r="AF105" s="451">
        <v>0</v>
      </c>
      <c r="AG105" s="451">
        <v>0</v>
      </c>
      <c r="AH105" s="451">
        <v>0</v>
      </c>
      <c r="AI105" s="451">
        <v>0</v>
      </c>
      <c r="AJ105" s="99">
        <f t="shared" si="42"/>
        <v>38.207795670000003</v>
      </c>
    </row>
    <row r="106" spans="2:36" s="571" customFormat="1" x14ac:dyDescent="0.2">
      <c r="B106" s="450" t="s">
        <v>958</v>
      </c>
      <c r="C106" s="114">
        <v>44.154652329999998</v>
      </c>
      <c r="D106" s="114">
        <v>88.309304659999995</v>
      </c>
      <c r="E106" s="114">
        <v>88.309304659999995</v>
      </c>
      <c r="F106" s="114">
        <v>88.309304659999995</v>
      </c>
      <c r="G106" s="114">
        <v>88.309304659999995</v>
      </c>
      <c r="H106" s="114">
        <v>73.738269389999999</v>
      </c>
      <c r="I106" s="114">
        <v>44.596198849999993</v>
      </c>
      <c r="J106" s="114">
        <v>15.012581789999999</v>
      </c>
      <c r="K106" s="99">
        <v>0</v>
      </c>
      <c r="L106" s="114">
        <v>0</v>
      </c>
      <c r="M106" s="114">
        <v>0</v>
      </c>
      <c r="N106" s="114">
        <v>0</v>
      </c>
      <c r="O106" s="114">
        <v>0</v>
      </c>
      <c r="P106" s="114">
        <v>0</v>
      </c>
      <c r="Q106" s="114">
        <v>0</v>
      </c>
      <c r="R106" s="114">
        <v>0</v>
      </c>
      <c r="S106" s="114">
        <v>0</v>
      </c>
      <c r="T106" s="114">
        <v>0</v>
      </c>
      <c r="U106" s="114">
        <v>0</v>
      </c>
      <c r="V106" s="114">
        <v>0</v>
      </c>
      <c r="W106" s="114">
        <v>0</v>
      </c>
      <c r="X106" s="114">
        <v>0</v>
      </c>
      <c r="Y106" s="114">
        <v>0</v>
      </c>
      <c r="Z106" s="114">
        <v>0</v>
      </c>
      <c r="AA106" s="114">
        <v>0</v>
      </c>
      <c r="AB106" s="114">
        <v>0</v>
      </c>
      <c r="AC106" s="114">
        <v>0</v>
      </c>
      <c r="AD106" s="114">
        <v>0</v>
      </c>
      <c r="AE106" s="114">
        <v>0</v>
      </c>
      <c r="AF106" s="114">
        <v>0</v>
      </c>
      <c r="AG106" s="114">
        <v>0</v>
      </c>
      <c r="AH106" s="114">
        <v>0</v>
      </c>
      <c r="AI106" s="114">
        <v>0</v>
      </c>
      <c r="AJ106" s="99">
        <f t="shared" si="42"/>
        <v>530.738921</v>
      </c>
    </row>
    <row r="107" spans="2:36" s="571" customFormat="1" x14ac:dyDescent="0.2">
      <c r="B107" s="450" t="s">
        <v>957</v>
      </c>
      <c r="C107" s="114">
        <v>115.54434106000001</v>
      </c>
      <c r="D107" s="114">
        <v>174.79284999000001</v>
      </c>
      <c r="E107" s="114">
        <v>59.24850893</v>
      </c>
      <c r="F107" s="99">
        <v>0</v>
      </c>
      <c r="G107" s="99">
        <v>0</v>
      </c>
      <c r="H107" s="99">
        <v>0</v>
      </c>
      <c r="I107" s="99">
        <v>0</v>
      </c>
      <c r="J107" s="99">
        <v>0</v>
      </c>
      <c r="K107" s="99">
        <v>0</v>
      </c>
      <c r="L107" s="114">
        <v>0</v>
      </c>
      <c r="M107" s="114">
        <v>0</v>
      </c>
      <c r="N107" s="114">
        <v>0</v>
      </c>
      <c r="O107" s="114">
        <v>0</v>
      </c>
      <c r="P107" s="114">
        <v>0</v>
      </c>
      <c r="Q107" s="114">
        <v>0</v>
      </c>
      <c r="R107" s="114">
        <v>0</v>
      </c>
      <c r="S107" s="114">
        <v>0</v>
      </c>
      <c r="T107" s="114">
        <v>0</v>
      </c>
      <c r="U107" s="114">
        <v>0</v>
      </c>
      <c r="V107" s="114">
        <v>0</v>
      </c>
      <c r="W107" s="114">
        <v>0</v>
      </c>
      <c r="X107" s="114">
        <v>0</v>
      </c>
      <c r="Y107" s="114">
        <v>0</v>
      </c>
      <c r="Z107" s="114">
        <v>0</v>
      </c>
      <c r="AA107" s="114">
        <v>0</v>
      </c>
      <c r="AB107" s="114">
        <v>0</v>
      </c>
      <c r="AC107" s="114">
        <v>0</v>
      </c>
      <c r="AD107" s="114">
        <v>0</v>
      </c>
      <c r="AE107" s="114">
        <v>0</v>
      </c>
      <c r="AF107" s="114">
        <v>0</v>
      </c>
      <c r="AG107" s="114">
        <v>0</v>
      </c>
      <c r="AH107" s="114">
        <v>0</v>
      </c>
      <c r="AI107" s="114">
        <v>0</v>
      </c>
      <c r="AJ107" s="99">
        <f t="shared" ref="AJ107" si="43">SUM(C107:AI107)</f>
        <v>349.58569998000002</v>
      </c>
    </row>
    <row r="108" spans="2:36" s="571" customFormat="1" x14ac:dyDescent="0.2">
      <c r="B108" s="425" t="s">
        <v>650</v>
      </c>
      <c r="C108" s="114">
        <v>103.72979526</v>
      </c>
      <c r="D108" s="114">
        <v>207.45959052000001</v>
      </c>
      <c r="E108" s="114">
        <v>207.45959052000001</v>
      </c>
      <c r="F108" s="114">
        <v>207.45959052000001</v>
      </c>
      <c r="G108" s="114">
        <v>207.45959052000001</v>
      </c>
      <c r="H108" s="114">
        <v>207.45959052000001</v>
      </c>
      <c r="I108" s="114">
        <v>207.45959052000001</v>
      </c>
      <c r="J108" s="114">
        <v>207.45959052000001</v>
      </c>
      <c r="K108" s="99">
        <v>207.45959052000001</v>
      </c>
      <c r="L108" s="114">
        <v>207.45959052000001</v>
      </c>
      <c r="M108" s="114">
        <v>207.45959052000001</v>
      </c>
      <c r="N108" s="114">
        <v>207.45959052000001</v>
      </c>
      <c r="O108" s="114">
        <v>207.45959052000001</v>
      </c>
      <c r="P108" s="114">
        <v>207.45959052000001</v>
      </c>
      <c r="Q108" s="114">
        <v>207.45959052000001</v>
      </c>
      <c r="R108" s="114">
        <v>207.45959052000001</v>
      </c>
      <c r="S108" s="114">
        <v>207.45959052000001</v>
      </c>
      <c r="T108" s="114">
        <v>173.22875807999998</v>
      </c>
      <c r="U108" s="114">
        <v>104.76709321</v>
      </c>
      <c r="V108" s="114">
        <v>35.268130390000003</v>
      </c>
      <c r="W108" s="114">
        <v>0</v>
      </c>
      <c r="X108" s="114">
        <v>0</v>
      </c>
      <c r="Y108" s="114">
        <v>0</v>
      </c>
      <c r="Z108" s="114">
        <v>0</v>
      </c>
      <c r="AA108" s="114">
        <v>0</v>
      </c>
      <c r="AB108" s="114">
        <v>0</v>
      </c>
      <c r="AC108" s="114">
        <v>0</v>
      </c>
      <c r="AD108" s="114">
        <v>0</v>
      </c>
      <c r="AE108" s="114">
        <v>0</v>
      </c>
      <c r="AF108" s="114">
        <v>0</v>
      </c>
      <c r="AG108" s="114">
        <v>0</v>
      </c>
      <c r="AH108" s="114">
        <v>0</v>
      </c>
      <c r="AI108" s="114">
        <v>0</v>
      </c>
      <c r="AJ108" s="99">
        <f t="shared" si="42"/>
        <v>3736.3472252599986</v>
      </c>
    </row>
    <row r="109" spans="2:36" s="571" customFormat="1" x14ac:dyDescent="0.2">
      <c r="B109" s="450" t="s">
        <v>564</v>
      </c>
      <c r="C109" s="99">
        <v>174.28794468000001</v>
      </c>
      <c r="D109" s="99">
        <v>348.57588936000002</v>
      </c>
      <c r="E109" s="99">
        <v>348.57588936000002</v>
      </c>
      <c r="F109" s="99">
        <v>348.57588936000002</v>
      </c>
      <c r="G109" s="99">
        <v>348.57588936000002</v>
      </c>
      <c r="H109" s="99">
        <v>0</v>
      </c>
      <c r="I109" s="99">
        <v>0</v>
      </c>
      <c r="J109" s="99">
        <v>0</v>
      </c>
      <c r="K109" s="99">
        <v>0</v>
      </c>
      <c r="L109" s="99">
        <v>0</v>
      </c>
      <c r="M109" s="99">
        <v>0</v>
      </c>
      <c r="N109" s="99">
        <v>0</v>
      </c>
      <c r="O109" s="99">
        <v>0</v>
      </c>
      <c r="P109" s="99">
        <v>0</v>
      </c>
      <c r="Q109" s="99">
        <v>0</v>
      </c>
      <c r="R109" s="99">
        <v>0</v>
      </c>
      <c r="S109" s="99">
        <v>0</v>
      </c>
      <c r="T109" s="99">
        <v>0</v>
      </c>
      <c r="U109" s="99">
        <v>0</v>
      </c>
      <c r="V109" s="99">
        <v>0</v>
      </c>
      <c r="W109" s="99">
        <v>0</v>
      </c>
      <c r="X109" s="99">
        <v>0</v>
      </c>
      <c r="Y109" s="99">
        <v>0</v>
      </c>
      <c r="Z109" s="99">
        <v>0</v>
      </c>
      <c r="AA109" s="99">
        <v>0</v>
      </c>
      <c r="AB109" s="99">
        <v>0</v>
      </c>
      <c r="AC109" s="99">
        <v>0</v>
      </c>
      <c r="AD109" s="99">
        <v>0</v>
      </c>
      <c r="AE109" s="99">
        <v>0</v>
      </c>
      <c r="AF109" s="99">
        <v>0</v>
      </c>
      <c r="AG109" s="99">
        <v>0</v>
      </c>
      <c r="AH109" s="99">
        <v>0</v>
      </c>
      <c r="AI109" s="99">
        <v>0</v>
      </c>
      <c r="AJ109" s="99">
        <f t="shared" si="42"/>
        <v>1568.5915021200001</v>
      </c>
    </row>
    <row r="110" spans="2:36" s="571" customFormat="1" x14ac:dyDescent="0.2">
      <c r="B110" s="425" t="s">
        <v>565</v>
      </c>
      <c r="C110" s="99">
        <v>177.59946388999998</v>
      </c>
      <c r="D110" s="99">
        <v>355.19892777999996</v>
      </c>
      <c r="E110" s="99">
        <v>355.19892777999996</v>
      </c>
      <c r="F110" s="99">
        <v>355.19892777999996</v>
      </c>
      <c r="G110" s="99">
        <v>355.19892777999996</v>
      </c>
      <c r="H110" s="99">
        <v>355.19892777999996</v>
      </c>
      <c r="I110" s="99">
        <v>355.19892777999996</v>
      </c>
      <c r="J110" s="99">
        <v>355.19892777999996</v>
      </c>
      <c r="K110" s="99">
        <v>0</v>
      </c>
      <c r="L110" s="99">
        <v>0</v>
      </c>
      <c r="M110" s="99">
        <v>0</v>
      </c>
      <c r="N110" s="99">
        <v>0</v>
      </c>
      <c r="O110" s="99">
        <v>0</v>
      </c>
      <c r="P110" s="99">
        <v>0</v>
      </c>
      <c r="Q110" s="99">
        <v>0</v>
      </c>
      <c r="R110" s="99">
        <v>0</v>
      </c>
      <c r="S110" s="99">
        <v>0</v>
      </c>
      <c r="T110" s="99">
        <v>0</v>
      </c>
      <c r="U110" s="99">
        <v>0</v>
      </c>
      <c r="V110" s="99">
        <v>0</v>
      </c>
      <c r="W110" s="99">
        <v>0</v>
      </c>
      <c r="X110" s="99">
        <v>0</v>
      </c>
      <c r="Y110" s="99">
        <v>0</v>
      </c>
      <c r="Z110" s="99">
        <v>0</v>
      </c>
      <c r="AA110" s="99">
        <v>0</v>
      </c>
      <c r="AB110" s="99">
        <v>0</v>
      </c>
      <c r="AC110" s="99">
        <v>0</v>
      </c>
      <c r="AD110" s="99">
        <v>0</v>
      </c>
      <c r="AE110" s="99">
        <v>0</v>
      </c>
      <c r="AF110" s="99">
        <v>0</v>
      </c>
      <c r="AG110" s="99">
        <v>0</v>
      </c>
      <c r="AH110" s="99">
        <v>0</v>
      </c>
      <c r="AI110" s="99">
        <v>0</v>
      </c>
      <c r="AJ110" s="99">
        <f t="shared" si="42"/>
        <v>2663.9919583499995</v>
      </c>
    </row>
    <row r="111" spans="2:36" s="571" customFormat="1" x14ac:dyDescent="0.2">
      <c r="B111" s="450" t="s">
        <v>566</v>
      </c>
      <c r="C111" s="99">
        <v>184.68842028999998</v>
      </c>
      <c r="D111" s="99">
        <v>369.37684057999996</v>
      </c>
      <c r="E111" s="99">
        <v>369.37684057999996</v>
      </c>
      <c r="F111" s="99">
        <v>369.37684057999996</v>
      </c>
      <c r="G111" s="99">
        <v>369.37684057999996</v>
      </c>
      <c r="H111" s="99">
        <v>369.37684057999996</v>
      </c>
      <c r="I111" s="99">
        <v>369.37684057999996</v>
      </c>
      <c r="J111" s="99">
        <v>369.37684057999996</v>
      </c>
      <c r="K111" s="99">
        <v>369.37684057999996</v>
      </c>
      <c r="L111" s="99">
        <v>369.37684057999996</v>
      </c>
      <c r="M111" s="99">
        <v>0</v>
      </c>
      <c r="N111" s="99">
        <v>0</v>
      </c>
      <c r="O111" s="99">
        <v>0</v>
      </c>
      <c r="P111" s="99">
        <v>0</v>
      </c>
      <c r="Q111" s="99">
        <v>0</v>
      </c>
      <c r="R111" s="99">
        <v>0</v>
      </c>
      <c r="S111" s="99">
        <v>0</v>
      </c>
      <c r="T111" s="99">
        <v>0</v>
      </c>
      <c r="U111" s="99">
        <v>0</v>
      </c>
      <c r="V111" s="99">
        <v>0</v>
      </c>
      <c r="W111" s="99">
        <v>0</v>
      </c>
      <c r="X111" s="99">
        <v>0</v>
      </c>
      <c r="Y111" s="99">
        <v>0</v>
      </c>
      <c r="Z111" s="99">
        <v>0</v>
      </c>
      <c r="AA111" s="99">
        <v>0</v>
      </c>
      <c r="AB111" s="99">
        <v>0</v>
      </c>
      <c r="AC111" s="99">
        <v>0</v>
      </c>
      <c r="AD111" s="99">
        <v>0</v>
      </c>
      <c r="AE111" s="99">
        <v>0</v>
      </c>
      <c r="AF111" s="99">
        <v>0</v>
      </c>
      <c r="AG111" s="99">
        <v>0</v>
      </c>
      <c r="AH111" s="99">
        <v>0</v>
      </c>
      <c r="AI111" s="99">
        <v>0</v>
      </c>
      <c r="AJ111" s="99">
        <f t="shared" si="42"/>
        <v>3509.0799855099999</v>
      </c>
    </row>
    <row r="112" spans="2:36" s="571" customFormat="1" x14ac:dyDescent="0.2">
      <c r="B112" s="450" t="s">
        <v>416</v>
      </c>
      <c r="C112" s="99">
        <v>117.90242668</v>
      </c>
      <c r="D112" s="99">
        <v>235.80485336000001</v>
      </c>
      <c r="E112" s="99">
        <v>235.80485336000001</v>
      </c>
      <c r="F112" s="99">
        <v>0</v>
      </c>
      <c r="G112" s="99">
        <v>0</v>
      </c>
      <c r="H112" s="99">
        <v>0</v>
      </c>
      <c r="I112" s="99">
        <v>0</v>
      </c>
      <c r="J112" s="99">
        <v>0</v>
      </c>
      <c r="K112" s="99">
        <v>0</v>
      </c>
      <c r="L112" s="99">
        <v>0</v>
      </c>
      <c r="M112" s="99">
        <v>0</v>
      </c>
      <c r="N112" s="99">
        <v>0</v>
      </c>
      <c r="O112" s="99">
        <v>0</v>
      </c>
      <c r="P112" s="99">
        <v>0</v>
      </c>
      <c r="Q112" s="99">
        <v>0</v>
      </c>
      <c r="R112" s="99">
        <v>0</v>
      </c>
      <c r="S112" s="99">
        <v>0</v>
      </c>
      <c r="T112" s="99">
        <v>0</v>
      </c>
      <c r="U112" s="99">
        <v>0</v>
      </c>
      <c r="V112" s="99">
        <v>0</v>
      </c>
      <c r="W112" s="99">
        <v>0</v>
      </c>
      <c r="X112" s="99">
        <v>0</v>
      </c>
      <c r="Y112" s="99">
        <v>0</v>
      </c>
      <c r="Z112" s="99">
        <v>0</v>
      </c>
      <c r="AA112" s="99">
        <v>0</v>
      </c>
      <c r="AB112" s="99">
        <v>0</v>
      </c>
      <c r="AC112" s="99">
        <v>0</v>
      </c>
      <c r="AD112" s="99">
        <v>0</v>
      </c>
      <c r="AE112" s="99">
        <v>0</v>
      </c>
      <c r="AF112" s="99">
        <v>0</v>
      </c>
      <c r="AG112" s="99">
        <v>0</v>
      </c>
      <c r="AH112" s="99">
        <v>0</v>
      </c>
      <c r="AI112" s="99">
        <v>0</v>
      </c>
      <c r="AJ112" s="99">
        <f t="shared" si="42"/>
        <v>589.51213340000004</v>
      </c>
    </row>
    <row r="113" spans="2:36" s="571" customFormat="1" x14ac:dyDescent="0.2">
      <c r="B113" s="450" t="s">
        <v>955</v>
      </c>
      <c r="C113" s="99">
        <v>337.81011945999995</v>
      </c>
      <c r="D113" s="99">
        <v>619.34107300999995</v>
      </c>
      <c r="E113" s="99">
        <v>506.78274120000003</v>
      </c>
      <c r="F113" s="99">
        <v>394.22440939999996</v>
      </c>
      <c r="G113" s="99">
        <v>281.66607760000005</v>
      </c>
      <c r="H113" s="99">
        <v>169.1077458</v>
      </c>
      <c r="I113" s="99">
        <v>56.414289950000004</v>
      </c>
      <c r="J113" s="99">
        <v>0</v>
      </c>
      <c r="K113" s="99">
        <v>0</v>
      </c>
      <c r="L113" s="99">
        <v>0</v>
      </c>
      <c r="M113" s="99">
        <v>0</v>
      </c>
      <c r="N113" s="99">
        <v>0</v>
      </c>
      <c r="O113" s="99">
        <v>0</v>
      </c>
      <c r="P113" s="99">
        <v>0</v>
      </c>
      <c r="Q113" s="99">
        <v>0</v>
      </c>
      <c r="R113" s="99">
        <v>0</v>
      </c>
      <c r="S113" s="99">
        <v>0</v>
      </c>
      <c r="T113" s="99">
        <v>0</v>
      </c>
      <c r="U113" s="99">
        <v>0</v>
      </c>
      <c r="V113" s="99">
        <v>0</v>
      </c>
      <c r="W113" s="99">
        <v>0</v>
      </c>
      <c r="X113" s="99">
        <v>0</v>
      </c>
      <c r="Y113" s="99">
        <v>0</v>
      </c>
      <c r="Z113" s="99">
        <v>0</v>
      </c>
      <c r="AA113" s="99">
        <v>0</v>
      </c>
      <c r="AB113" s="99">
        <v>0</v>
      </c>
      <c r="AC113" s="99">
        <v>0</v>
      </c>
      <c r="AD113" s="99">
        <v>0</v>
      </c>
      <c r="AE113" s="99">
        <v>0</v>
      </c>
      <c r="AF113" s="99">
        <v>0</v>
      </c>
      <c r="AG113" s="99">
        <v>0</v>
      </c>
      <c r="AH113" s="99">
        <v>0</v>
      </c>
      <c r="AI113" s="99">
        <v>0</v>
      </c>
      <c r="AJ113" s="99">
        <f t="shared" si="42"/>
        <v>2365.3464564199999</v>
      </c>
    </row>
    <row r="114" spans="2:36" s="571" customFormat="1" x14ac:dyDescent="0.2">
      <c r="B114" s="450" t="s">
        <v>959</v>
      </c>
      <c r="C114" s="99">
        <v>523.83551163000004</v>
      </c>
      <c r="D114" s="99">
        <v>0</v>
      </c>
      <c r="E114" s="99">
        <v>0</v>
      </c>
      <c r="F114" s="99">
        <v>0</v>
      </c>
      <c r="G114" s="99">
        <v>0</v>
      </c>
      <c r="H114" s="99">
        <v>0</v>
      </c>
      <c r="I114" s="99">
        <v>0</v>
      </c>
      <c r="J114" s="99">
        <v>0</v>
      </c>
      <c r="K114" s="99">
        <v>0</v>
      </c>
      <c r="L114" s="99">
        <v>0</v>
      </c>
      <c r="M114" s="99">
        <v>0</v>
      </c>
      <c r="N114" s="99">
        <v>0</v>
      </c>
      <c r="O114" s="99">
        <v>0</v>
      </c>
      <c r="P114" s="99">
        <v>0</v>
      </c>
      <c r="Q114" s="99">
        <v>0</v>
      </c>
      <c r="R114" s="99">
        <v>0</v>
      </c>
      <c r="S114" s="99">
        <v>0</v>
      </c>
      <c r="T114" s="99">
        <v>0</v>
      </c>
      <c r="U114" s="99">
        <v>0</v>
      </c>
      <c r="V114" s="99">
        <v>0</v>
      </c>
      <c r="W114" s="99">
        <v>0</v>
      </c>
      <c r="X114" s="99">
        <v>0</v>
      </c>
      <c r="Y114" s="99">
        <v>0</v>
      </c>
      <c r="Z114" s="99">
        <v>0</v>
      </c>
      <c r="AA114" s="99">
        <v>0</v>
      </c>
      <c r="AB114" s="99">
        <v>0</v>
      </c>
      <c r="AC114" s="99">
        <v>0</v>
      </c>
      <c r="AD114" s="99">
        <v>0</v>
      </c>
      <c r="AE114" s="99">
        <v>0</v>
      </c>
      <c r="AF114" s="99">
        <v>0</v>
      </c>
      <c r="AG114" s="99">
        <v>0</v>
      </c>
      <c r="AH114" s="99">
        <v>0</v>
      </c>
      <c r="AI114" s="99">
        <v>0</v>
      </c>
      <c r="AJ114" s="99">
        <f t="shared" ref="AJ114" si="44">SUM(C114:AI114)</f>
        <v>523.83551163000004</v>
      </c>
    </row>
    <row r="115" spans="2:36" s="571" customFormat="1" x14ac:dyDescent="0.2">
      <c r="B115" s="450" t="s">
        <v>567</v>
      </c>
      <c r="C115" s="99">
        <v>151.84618559999998</v>
      </c>
      <c r="D115" s="99">
        <v>0</v>
      </c>
      <c r="E115" s="99">
        <v>0</v>
      </c>
      <c r="F115" s="99">
        <v>0</v>
      </c>
      <c r="G115" s="99">
        <v>0</v>
      </c>
      <c r="H115" s="99">
        <v>0</v>
      </c>
      <c r="I115" s="99">
        <v>0</v>
      </c>
      <c r="J115" s="99">
        <v>0</v>
      </c>
      <c r="K115" s="99">
        <v>0</v>
      </c>
      <c r="L115" s="99">
        <v>0</v>
      </c>
      <c r="M115" s="99">
        <v>0</v>
      </c>
      <c r="N115" s="99">
        <v>0</v>
      </c>
      <c r="O115" s="99">
        <v>0</v>
      </c>
      <c r="P115" s="99">
        <v>0</v>
      </c>
      <c r="Q115" s="99">
        <v>0</v>
      </c>
      <c r="R115" s="99">
        <v>0</v>
      </c>
      <c r="S115" s="99">
        <v>0</v>
      </c>
      <c r="T115" s="99">
        <v>0</v>
      </c>
      <c r="U115" s="99">
        <v>0</v>
      </c>
      <c r="V115" s="99">
        <v>0</v>
      </c>
      <c r="W115" s="99">
        <v>0</v>
      </c>
      <c r="X115" s="99">
        <v>0</v>
      </c>
      <c r="Y115" s="99">
        <v>0</v>
      </c>
      <c r="Z115" s="99">
        <v>0</v>
      </c>
      <c r="AA115" s="99">
        <v>0</v>
      </c>
      <c r="AB115" s="99">
        <v>0</v>
      </c>
      <c r="AC115" s="99">
        <v>0</v>
      </c>
      <c r="AD115" s="99">
        <v>0</v>
      </c>
      <c r="AE115" s="99">
        <v>0</v>
      </c>
      <c r="AF115" s="99">
        <v>0</v>
      </c>
      <c r="AG115" s="99">
        <v>0</v>
      </c>
      <c r="AH115" s="99">
        <v>0</v>
      </c>
      <c r="AI115" s="99">
        <v>0</v>
      </c>
      <c r="AJ115" s="99">
        <f t="shared" si="42"/>
        <v>151.84618559999998</v>
      </c>
    </row>
    <row r="116" spans="2:36" s="571" customFormat="1" x14ac:dyDescent="0.2">
      <c r="B116" s="425" t="s">
        <v>568</v>
      </c>
      <c r="C116" s="99">
        <v>85.49966714</v>
      </c>
      <c r="D116" s="99">
        <v>85.49966714</v>
      </c>
      <c r="E116" s="99">
        <v>0</v>
      </c>
      <c r="F116" s="99">
        <v>0</v>
      </c>
      <c r="G116" s="99">
        <v>0</v>
      </c>
      <c r="H116" s="99">
        <v>0</v>
      </c>
      <c r="I116" s="99">
        <v>0</v>
      </c>
      <c r="J116" s="99">
        <v>0</v>
      </c>
      <c r="K116" s="99">
        <v>0</v>
      </c>
      <c r="L116" s="99">
        <v>0</v>
      </c>
      <c r="M116" s="99">
        <v>0</v>
      </c>
      <c r="N116" s="99">
        <v>0</v>
      </c>
      <c r="O116" s="99">
        <v>0</v>
      </c>
      <c r="P116" s="99">
        <v>0</v>
      </c>
      <c r="Q116" s="99">
        <v>0</v>
      </c>
      <c r="R116" s="99">
        <v>0</v>
      </c>
      <c r="S116" s="99">
        <v>0</v>
      </c>
      <c r="T116" s="99">
        <v>0</v>
      </c>
      <c r="U116" s="99">
        <v>0</v>
      </c>
      <c r="V116" s="99">
        <v>0</v>
      </c>
      <c r="W116" s="99">
        <v>0</v>
      </c>
      <c r="X116" s="99">
        <v>0</v>
      </c>
      <c r="Y116" s="99">
        <v>0</v>
      </c>
      <c r="Z116" s="99">
        <v>0</v>
      </c>
      <c r="AA116" s="99">
        <v>0</v>
      </c>
      <c r="AB116" s="99">
        <v>0</v>
      </c>
      <c r="AC116" s="99">
        <v>0</v>
      </c>
      <c r="AD116" s="99">
        <v>0</v>
      </c>
      <c r="AE116" s="99">
        <v>0</v>
      </c>
      <c r="AF116" s="99">
        <v>0</v>
      </c>
      <c r="AG116" s="99">
        <v>0</v>
      </c>
      <c r="AH116" s="99">
        <v>0</v>
      </c>
      <c r="AI116" s="99">
        <v>0</v>
      </c>
      <c r="AJ116" s="99">
        <f t="shared" si="42"/>
        <v>170.99933428</v>
      </c>
    </row>
    <row r="117" spans="2:36" s="571" customFormat="1" x14ac:dyDescent="0.2">
      <c r="B117" s="425" t="s">
        <v>909</v>
      </c>
      <c r="C117" s="426">
        <v>0</v>
      </c>
      <c r="D117" s="426">
        <v>0</v>
      </c>
      <c r="E117" s="426">
        <v>0</v>
      </c>
      <c r="F117" s="426">
        <v>0</v>
      </c>
      <c r="G117" s="426">
        <v>0</v>
      </c>
      <c r="H117" s="426">
        <v>0</v>
      </c>
      <c r="I117" s="426">
        <v>0</v>
      </c>
      <c r="J117" s="426">
        <v>0</v>
      </c>
      <c r="K117" s="99">
        <v>0</v>
      </c>
      <c r="L117" s="426">
        <v>0</v>
      </c>
      <c r="M117" s="426">
        <v>0</v>
      </c>
      <c r="N117" s="426">
        <v>0</v>
      </c>
      <c r="O117" s="426">
        <v>0</v>
      </c>
      <c r="P117" s="426">
        <v>0</v>
      </c>
      <c r="Q117" s="426">
        <v>0</v>
      </c>
      <c r="R117" s="426">
        <v>0</v>
      </c>
      <c r="S117" s="426">
        <v>0</v>
      </c>
      <c r="T117" s="426">
        <v>0</v>
      </c>
      <c r="U117" s="426">
        <v>0</v>
      </c>
      <c r="V117" s="426">
        <v>0</v>
      </c>
      <c r="W117" s="426">
        <v>0</v>
      </c>
      <c r="X117" s="426">
        <v>0</v>
      </c>
      <c r="Y117" s="426">
        <v>0</v>
      </c>
      <c r="Z117" s="426">
        <v>0</v>
      </c>
      <c r="AA117" s="426">
        <v>0</v>
      </c>
      <c r="AB117" s="426">
        <v>0</v>
      </c>
      <c r="AC117" s="426">
        <v>0</v>
      </c>
      <c r="AD117" s="426">
        <v>0</v>
      </c>
      <c r="AE117" s="426">
        <v>0</v>
      </c>
      <c r="AF117" s="426">
        <v>0</v>
      </c>
      <c r="AG117" s="426">
        <v>0</v>
      </c>
      <c r="AH117" s="426">
        <v>0</v>
      </c>
      <c r="AI117" s="426">
        <v>0</v>
      </c>
      <c r="AJ117" s="99">
        <f t="shared" si="42"/>
        <v>0</v>
      </c>
    </row>
    <row r="118" spans="2:36" s="571" customFormat="1" x14ac:dyDescent="0.2">
      <c r="B118" s="425" t="s">
        <v>592</v>
      </c>
      <c r="C118" s="426">
        <v>32.742137328384587</v>
      </c>
      <c r="D118" s="426">
        <v>65.484274656769173</v>
      </c>
      <c r="E118" s="426">
        <v>32.742137328384587</v>
      </c>
      <c r="F118" s="426">
        <v>0</v>
      </c>
      <c r="G118" s="426">
        <v>0</v>
      </c>
      <c r="H118" s="426">
        <v>0</v>
      </c>
      <c r="I118" s="426">
        <v>0</v>
      </c>
      <c r="J118" s="426">
        <v>0</v>
      </c>
      <c r="K118" s="99">
        <v>0</v>
      </c>
      <c r="L118" s="426">
        <v>0</v>
      </c>
      <c r="M118" s="426">
        <v>0</v>
      </c>
      <c r="N118" s="426">
        <v>0</v>
      </c>
      <c r="O118" s="426">
        <v>0</v>
      </c>
      <c r="P118" s="426">
        <v>0</v>
      </c>
      <c r="Q118" s="426">
        <v>0</v>
      </c>
      <c r="R118" s="426">
        <v>0</v>
      </c>
      <c r="S118" s="426">
        <v>0</v>
      </c>
      <c r="T118" s="426">
        <v>0</v>
      </c>
      <c r="U118" s="426">
        <v>0</v>
      </c>
      <c r="V118" s="426">
        <v>0</v>
      </c>
      <c r="W118" s="426">
        <v>0</v>
      </c>
      <c r="X118" s="426">
        <v>0</v>
      </c>
      <c r="Y118" s="426">
        <v>0</v>
      </c>
      <c r="Z118" s="426">
        <v>0</v>
      </c>
      <c r="AA118" s="426">
        <v>0</v>
      </c>
      <c r="AB118" s="426">
        <v>0</v>
      </c>
      <c r="AC118" s="426">
        <v>0</v>
      </c>
      <c r="AD118" s="426">
        <v>0</v>
      </c>
      <c r="AE118" s="426">
        <v>0</v>
      </c>
      <c r="AF118" s="426">
        <v>0</v>
      </c>
      <c r="AG118" s="426">
        <v>0</v>
      </c>
      <c r="AH118" s="426">
        <v>0</v>
      </c>
      <c r="AI118" s="426">
        <v>0</v>
      </c>
      <c r="AJ118" s="99">
        <f t="shared" si="42"/>
        <v>130.96854931353835</v>
      </c>
    </row>
    <row r="119" spans="2:36" s="571" customFormat="1" x14ac:dyDescent="0.2">
      <c r="B119" s="425" t="s">
        <v>494</v>
      </c>
      <c r="C119" s="426">
        <v>17.811383212051656</v>
      </c>
      <c r="D119" s="426">
        <v>35.622766424103311</v>
      </c>
      <c r="E119" s="426">
        <v>35.622766424103311</v>
      </c>
      <c r="F119" s="426">
        <v>35.622766424103311</v>
      </c>
      <c r="G119" s="426">
        <v>0</v>
      </c>
      <c r="H119" s="426">
        <v>0</v>
      </c>
      <c r="I119" s="426">
        <v>0</v>
      </c>
      <c r="J119" s="426">
        <v>0</v>
      </c>
      <c r="K119" s="99">
        <v>0</v>
      </c>
      <c r="L119" s="426">
        <v>0</v>
      </c>
      <c r="M119" s="426">
        <v>0</v>
      </c>
      <c r="N119" s="426">
        <v>0</v>
      </c>
      <c r="O119" s="426">
        <v>0</v>
      </c>
      <c r="P119" s="426">
        <v>0</v>
      </c>
      <c r="Q119" s="426">
        <v>0</v>
      </c>
      <c r="R119" s="426">
        <v>0</v>
      </c>
      <c r="S119" s="426">
        <v>0</v>
      </c>
      <c r="T119" s="426">
        <v>0</v>
      </c>
      <c r="U119" s="426">
        <v>0</v>
      </c>
      <c r="V119" s="426">
        <v>0</v>
      </c>
      <c r="W119" s="426">
        <v>0</v>
      </c>
      <c r="X119" s="426">
        <v>0</v>
      </c>
      <c r="Y119" s="426">
        <v>0</v>
      </c>
      <c r="Z119" s="426">
        <v>0</v>
      </c>
      <c r="AA119" s="426">
        <v>0</v>
      </c>
      <c r="AB119" s="426">
        <v>0</v>
      </c>
      <c r="AC119" s="426">
        <v>0</v>
      </c>
      <c r="AD119" s="426">
        <v>0</v>
      </c>
      <c r="AE119" s="426">
        <v>0</v>
      </c>
      <c r="AF119" s="426">
        <v>0</v>
      </c>
      <c r="AG119" s="426">
        <v>0</v>
      </c>
      <c r="AH119" s="426">
        <v>0</v>
      </c>
      <c r="AI119" s="426">
        <v>0</v>
      </c>
      <c r="AJ119" s="99">
        <f t="shared" si="42"/>
        <v>124.67968248436159</v>
      </c>
    </row>
    <row r="120" spans="2:36" s="571" customFormat="1" x14ac:dyDescent="0.2">
      <c r="B120" s="450" t="s">
        <v>813</v>
      </c>
      <c r="C120" s="426">
        <v>21.437113248980307</v>
      </c>
      <c r="D120" s="426">
        <v>42.874226497960613</v>
      </c>
      <c r="E120" s="426">
        <v>42.874226497960613</v>
      </c>
      <c r="F120" s="426">
        <v>42.874226497960613</v>
      </c>
      <c r="G120" s="426">
        <v>42.874226497960613</v>
      </c>
      <c r="H120" s="426">
        <v>21.437113248980307</v>
      </c>
      <c r="I120" s="426">
        <v>0</v>
      </c>
      <c r="J120" s="426">
        <v>0</v>
      </c>
      <c r="K120" s="99">
        <v>0</v>
      </c>
      <c r="L120" s="426">
        <v>0</v>
      </c>
      <c r="M120" s="426">
        <v>0</v>
      </c>
      <c r="N120" s="426">
        <v>0</v>
      </c>
      <c r="O120" s="426">
        <v>0</v>
      </c>
      <c r="P120" s="426">
        <v>0</v>
      </c>
      <c r="Q120" s="426">
        <v>0</v>
      </c>
      <c r="R120" s="426">
        <v>0</v>
      </c>
      <c r="S120" s="426">
        <v>0</v>
      </c>
      <c r="T120" s="426">
        <v>0</v>
      </c>
      <c r="U120" s="426">
        <v>0</v>
      </c>
      <c r="V120" s="426">
        <v>0</v>
      </c>
      <c r="W120" s="426">
        <v>0</v>
      </c>
      <c r="X120" s="426">
        <v>0</v>
      </c>
      <c r="Y120" s="426">
        <v>0</v>
      </c>
      <c r="Z120" s="426">
        <v>0</v>
      </c>
      <c r="AA120" s="426">
        <v>0</v>
      </c>
      <c r="AB120" s="426">
        <v>0</v>
      </c>
      <c r="AC120" s="426">
        <v>0</v>
      </c>
      <c r="AD120" s="426">
        <v>0</v>
      </c>
      <c r="AE120" s="426">
        <v>0</v>
      </c>
      <c r="AF120" s="426">
        <v>0</v>
      </c>
      <c r="AG120" s="426">
        <v>0</v>
      </c>
      <c r="AH120" s="426">
        <v>0</v>
      </c>
      <c r="AI120" s="426">
        <v>0</v>
      </c>
      <c r="AJ120" s="99">
        <f t="shared" si="42"/>
        <v>214.37113248980307</v>
      </c>
    </row>
    <row r="121" spans="2:36" s="571" customFormat="1" x14ac:dyDescent="0.2">
      <c r="B121" s="425" t="s">
        <v>708</v>
      </c>
      <c r="C121" s="426">
        <v>21.975508695358979</v>
      </c>
      <c r="D121" s="426">
        <v>18.836150309830796</v>
      </c>
      <c r="E121" s="426">
        <v>0</v>
      </c>
      <c r="F121" s="426">
        <v>0</v>
      </c>
      <c r="G121" s="426">
        <v>0</v>
      </c>
      <c r="H121" s="426">
        <v>0</v>
      </c>
      <c r="I121" s="426">
        <v>0</v>
      </c>
      <c r="J121" s="426">
        <v>0</v>
      </c>
      <c r="K121" s="99">
        <v>0</v>
      </c>
      <c r="L121" s="426">
        <v>0</v>
      </c>
      <c r="M121" s="426">
        <v>0</v>
      </c>
      <c r="N121" s="426">
        <v>0</v>
      </c>
      <c r="O121" s="426">
        <v>0</v>
      </c>
      <c r="P121" s="426">
        <v>0</v>
      </c>
      <c r="Q121" s="426">
        <v>0</v>
      </c>
      <c r="R121" s="426">
        <v>0</v>
      </c>
      <c r="S121" s="426">
        <v>0</v>
      </c>
      <c r="T121" s="426">
        <v>0</v>
      </c>
      <c r="U121" s="426">
        <v>0</v>
      </c>
      <c r="V121" s="426">
        <v>0</v>
      </c>
      <c r="W121" s="426">
        <v>0</v>
      </c>
      <c r="X121" s="426">
        <v>0</v>
      </c>
      <c r="Y121" s="426">
        <v>0</v>
      </c>
      <c r="Z121" s="426">
        <v>0</v>
      </c>
      <c r="AA121" s="426">
        <v>0</v>
      </c>
      <c r="AB121" s="426">
        <v>0</v>
      </c>
      <c r="AC121" s="426">
        <v>0</v>
      </c>
      <c r="AD121" s="426">
        <v>0</v>
      </c>
      <c r="AE121" s="426">
        <v>0</v>
      </c>
      <c r="AF121" s="426">
        <v>0</v>
      </c>
      <c r="AG121" s="426">
        <v>0</v>
      </c>
      <c r="AH121" s="426">
        <v>0</v>
      </c>
      <c r="AI121" s="426">
        <v>0</v>
      </c>
      <c r="AJ121" s="99">
        <f t="shared" si="42"/>
        <v>40.811659005189775</v>
      </c>
    </row>
    <row r="122" spans="2:36" s="571" customFormat="1" x14ac:dyDescent="0.2">
      <c r="B122" s="450" t="s">
        <v>709</v>
      </c>
      <c r="C122" s="426">
        <v>27.469657430163721</v>
      </c>
      <c r="D122" s="426">
        <v>27.469657430163721</v>
      </c>
      <c r="E122" s="426">
        <v>0</v>
      </c>
      <c r="F122" s="426">
        <v>0</v>
      </c>
      <c r="G122" s="426">
        <v>0</v>
      </c>
      <c r="H122" s="426">
        <v>0</v>
      </c>
      <c r="I122" s="426">
        <v>0</v>
      </c>
      <c r="J122" s="426">
        <v>0</v>
      </c>
      <c r="K122" s="99">
        <v>0</v>
      </c>
      <c r="L122" s="426">
        <v>0</v>
      </c>
      <c r="M122" s="426">
        <v>0</v>
      </c>
      <c r="N122" s="426">
        <v>0</v>
      </c>
      <c r="O122" s="426">
        <v>0</v>
      </c>
      <c r="P122" s="426">
        <v>0</v>
      </c>
      <c r="Q122" s="426">
        <v>0</v>
      </c>
      <c r="R122" s="426">
        <v>0</v>
      </c>
      <c r="S122" s="426">
        <v>0</v>
      </c>
      <c r="T122" s="426">
        <v>0</v>
      </c>
      <c r="U122" s="426">
        <v>0</v>
      </c>
      <c r="V122" s="426">
        <v>0</v>
      </c>
      <c r="W122" s="426">
        <v>0</v>
      </c>
      <c r="X122" s="426">
        <v>0</v>
      </c>
      <c r="Y122" s="426">
        <v>0</v>
      </c>
      <c r="Z122" s="426">
        <v>0</v>
      </c>
      <c r="AA122" s="426">
        <v>0</v>
      </c>
      <c r="AB122" s="426">
        <v>0</v>
      </c>
      <c r="AC122" s="426">
        <v>0</v>
      </c>
      <c r="AD122" s="426">
        <v>0</v>
      </c>
      <c r="AE122" s="426">
        <v>0</v>
      </c>
      <c r="AF122" s="426">
        <v>0</v>
      </c>
      <c r="AG122" s="426">
        <v>0</v>
      </c>
      <c r="AH122" s="426">
        <v>0</v>
      </c>
      <c r="AI122" s="426">
        <v>0</v>
      </c>
      <c r="AJ122" s="99">
        <f t="shared" si="42"/>
        <v>54.939314860327443</v>
      </c>
    </row>
    <row r="123" spans="2:36" s="571" customFormat="1" x14ac:dyDescent="0.2">
      <c r="B123" s="425" t="s">
        <v>910</v>
      </c>
      <c r="C123" s="426">
        <v>21.211755215980208</v>
      </c>
      <c r="D123" s="426">
        <v>42.423510431960416</v>
      </c>
      <c r="E123" s="426">
        <v>42.423510431960416</v>
      </c>
      <c r="F123" s="426">
        <v>42.423510431960416</v>
      </c>
      <c r="G123" s="426">
        <v>42.423510431960416</v>
      </c>
      <c r="H123" s="426">
        <v>42.423510431960416</v>
      </c>
      <c r="I123" s="426">
        <v>42.423510431960416</v>
      </c>
      <c r="J123" s="426">
        <v>21.211755215980208</v>
      </c>
      <c r="K123" s="99">
        <v>0</v>
      </c>
      <c r="L123" s="426">
        <v>0</v>
      </c>
      <c r="M123" s="426">
        <v>0</v>
      </c>
      <c r="N123" s="426">
        <v>0</v>
      </c>
      <c r="O123" s="426">
        <v>0</v>
      </c>
      <c r="P123" s="426">
        <v>0</v>
      </c>
      <c r="Q123" s="426">
        <v>0</v>
      </c>
      <c r="R123" s="426">
        <v>0</v>
      </c>
      <c r="S123" s="426">
        <v>0</v>
      </c>
      <c r="T123" s="426">
        <v>0</v>
      </c>
      <c r="U123" s="426">
        <v>0</v>
      </c>
      <c r="V123" s="426">
        <v>0</v>
      </c>
      <c r="W123" s="426">
        <v>0</v>
      </c>
      <c r="X123" s="426">
        <v>0</v>
      </c>
      <c r="Y123" s="426">
        <v>0</v>
      </c>
      <c r="Z123" s="426">
        <v>0</v>
      </c>
      <c r="AA123" s="426">
        <v>0</v>
      </c>
      <c r="AB123" s="426">
        <v>0</v>
      </c>
      <c r="AC123" s="426">
        <v>0</v>
      </c>
      <c r="AD123" s="426">
        <v>0</v>
      </c>
      <c r="AE123" s="426">
        <v>0</v>
      </c>
      <c r="AF123" s="426">
        <v>0</v>
      </c>
      <c r="AG123" s="426">
        <v>0</v>
      </c>
      <c r="AH123" s="426">
        <v>0</v>
      </c>
      <c r="AI123" s="426">
        <v>0</v>
      </c>
      <c r="AJ123" s="99">
        <f t="shared" si="42"/>
        <v>296.96457302372289</v>
      </c>
    </row>
    <row r="124" spans="2:36" s="571" customFormat="1" x14ac:dyDescent="0.2">
      <c r="B124" s="450" t="s">
        <v>589</v>
      </c>
      <c r="C124" s="99">
        <v>259.31087963806709</v>
      </c>
      <c r="D124" s="99">
        <v>518.62175927613418</v>
      </c>
      <c r="E124" s="99">
        <v>518.62175927613418</v>
      </c>
      <c r="F124" s="99">
        <v>518.62175927613418</v>
      </c>
      <c r="G124" s="99">
        <v>518.62175927613418</v>
      </c>
      <c r="H124" s="99">
        <v>518.62175927613418</v>
      </c>
      <c r="I124" s="99">
        <v>518.62175927613418</v>
      </c>
      <c r="J124" s="99">
        <v>518.62175927613418</v>
      </c>
      <c r="K124" s="99">
        <v>518.62175927613418</v>
      </c>
      <c r="L124" s="99">
        <v>0</v>
      </c>
      <c r="M124" s="99">
        <v>0</v>
      </c>
      <c r="N124" s="99">
        <v>0</v>
      </c>
      <c r="O124" s="99">
        <v>0</v>
      </c>
      <c r="P124" s="99">
        <v>0</v>
      </c>
      <c r="Q124" s="99">
        <v>0</v>
      </c>
      <c r="R124" s="99">
        <v>0</v>
      </c>
      <c r="S124" s="99">
        <v>0</v>
      </c>
      <c r="T124" s="99">
        <v>0</v>
      </c>
      <c r="U124" s="99">
        <v>0</v>
      </c>
      <c r="V124" s="99">
        <v>0</v>
      </c>
      <c r="W124" s="99">
        <v>0</v>
      </c>
      <c r="X124" s="99">
        <v>0</v>
      </c>
      <c r="Y124" s="99">
        <v>0</v>
      </c>
      <c r="Z124" s="99">
        <v>0</v>
      </c>
      <c r="AA124" s="99">
        <v>0</v>
      </c>
      <c r="AB124" s="99">
        <v>0</v>
      </c>
      <c r="AC124" s="99">
        <v>0</v>
      </c>
      <c r="AD124" s="99">
        <v>0</v>
      </c>
      <c r="AE124" s="99">
        <v>0</v>
      </c>
      <c r="AF124" s="99">
        <v>0</v>
      </c>
      <c r="AG124" s="99">
        <v>0</v>
      </c>
      <c r="AH124" s="99">
        <v>0</v>
      </c>
      <c r="AI124" s="99">
        <v>0</v>
      </c>
      <c r="AJ124" s="99">
        <f t="shared" si="42"/>
        <v>4408.2849538471401</v>
      </c>
    </row>
    <row r="125" spans="2:36" s="571" customFormat="1" x14ac:dyDescent="0.2">
      <c r="B125" s="450" t="s">
        <v>590</v>
      </c>
      <c r="C125" s="426">
        <v>177.81448232363306</v>
      </c>
      <c r="D125" s="426">
        <v>355.62896464726612</v>
      </c>
      <c r="E125" s="426">
        <v>355.62896464726612</v>
      </c>
      <c r="F125" s="426">
        <v>355.62896464726612</v>
      </c>
      <c r="G125" s="426">
        <v>355.62896464726612</v>
      </c>
      <c r="H125" s="426">
        <v>355.62896464726612</v>
      </c>
      <c r="I125" s="426">
        <v>0</v>
      </c>
      <c r="J125" s="426">
        <v>0</v>
      </c>
      <c r="K125" s="99">
        <v>0</v>
      </c>
      <c r="L125" s="426">
        <v>0</v>
      </c>
      <c r="M125" s="426">
        <v>0</v>
      </c>
      <c r="N125" s="426">
        <v>0</v>
      </c>
      <c r="O125" s="426">
        <v>0</v>
      </c>
      <c r="P125" s="426">
        <v>0</v>
      </c>
      <c r="Q125" s="426">
        <v>0</v>
      </c>
      <c r="R125" s="426">
        <v>0</v>
      </c>
      <c r="S125" s="426">
        <v>0</v>
      </c>
      <c r="T125" s="426">
        <v>0</v>
      </c>
      <c r="U125" s="426">
        <v>0</v>
      </c>
      <c r="V125" s="426">
        <v>0</v>
      </c>
      <c r="W125" s="426">
        <v>0</v>
      </c>
      <c r="X125" s="426">
        <v>0</v>
      </c>
      <c r="Y125" s="426">
        <v>0</v>
      </c>
      <c r="Z125" s="426">
        <v>0</v>
      </c>
      <c r="AA125" s="426">
        <v>0</v>
      </c>
      <c r="AB125" s="426">
        <v>0</v>
      </c>
      <c r="AC125" s="426">
        <v>0</v>
      </c>
      <c r="AD125" s="426">
        <v>0</v>
      </c>
      <c r="AE125" s="426">
        <v>0</v>
      </c>
      <c r="AF125" s="426">
        <v>0</v>
      </c>
      <c r="AG125" s="426">
        <v>0</v>
      </c>
      <c r="AH125" s="426">
        <v>0</v>
      </c>
      <c r="AI125" s="426">
        <v>0</v>
      </c>
      <c r="AJ125" s="99">
        <f t="shared" si="42"/>
        <v>1955.9593055599635</v>
      </c>
    </row>
    <row r="126" spans="2:36" s="571" customFormat="1" x14ac:dyDescent="0.2">
      <c r="B126" s="425" t="s">
        <v>591</v>
      </c>
      <c r="C126" s="426">
        <v>197.06046418540836</v>
      </c>
      <c r="D126" s="426">
        <v>394.12092837081673</v>
      </c>
      <c r="E126" s="426">
        <v>394.12092837081673</v>
      </c>
      <c r="F126" s="426">
        <v>394.12092837081673</v>
      </c>
      <c r="G126" s="426">
        <v>0</v>
      </c>
      <c r="H126" s="426">
        <v>0</v>
      </c>
      <c r="I126" s="426">
        <v>0</v>
      </c>
      <c r="J126" s="426">
        <v>0</v>
      </c>
      <c r="K126" s="99">
        <v>0</v>
      </c>
      <c r="L126" s="426">
        <v>0</v>
      </c>
      <c r="M126" s="426">
        <v>0</v>
      </c>
      <c r="N126" s="426">
        <v>0</v>
      </c>
      <c r="O126" s="426">
        <v>0</v>
      </c>
      <c r="P126" s="426">
        <v>0</v>
      </c>
      <c r="Q126" s="426">
        <v>0</v>
      </c>
      <c r="R126" s="426">
        <v>0</v>
      </c>
      <c r="S126" s="426">
        <v>0</v>
      </c>
      <c r="T126" s="426">
        <v>0</v>
      </c>
      <c r="U126" s="426">
        <v>0</v>
      </c>
      <c r="V126" s="426">
        <v>0</v>
      </c>
      <c r="W126" s="426">
        <v>0</v>
      </c>
      <c r="X126" s="426">
        <v>0</v>
      </c>
      <c r="Y126" s="426">
        <v>0</v>
      </c>
      <c r="Z126" s="426">
        <v>0</v>
      </c>
      <c r="AA126" s="426">
        <v>0</v>
      </c>
      <c r="AB126" s="426">
        <v>0</v>
      </c>
      <c r="AC126" s="426">
        <v>0</v>
      </c>
      <c r="AD126" s="426">
        <v>0</v>
      </c>
      <c r="AE126" s="426">
        <v>0</v>
      </c>
      <c r="AF126" s="426">
        <v>0</v>
      </c>
      <c r="AG126" s="426">
        <v>0</v>
      </c>
      <c r="AH126" s="426">
        <v>0</v>
      </c>
      <c r="AI126" s="426">
        <v>0</v>
      </c>
      <c r="AJ126" s="99">
        <f t="shared" si="42"/>
        <v>1379.4232492978585</v>
      </c>
    </row>
    <row r="127" spans="2:36" s="571" customFormat="1" x14ac:dyDescent="0.2">
      <c r="B127" s="425" t="s">
        <v>492</v>
      </c>
      <c r="C127" s="426">
        <v>91.817183303824791</v>
      </c>
      <c r="D127" s="426">
        <v>0</v>
      </c>
      <c r="E127" s="426">
        <v>0</v>
      </c>
      <c r="F127" s="426">
        <v>0</v>
      </c>
      <c r="G127" s="426">
        <v>0</v>
      </c>
      <c r="H127" s="426">
        <v>0</v>
      </c>
      <c r="I127" s="426">
        <v>0</v>
      </c>
      <c r="J127" s="426">
        <v>0</v>
      </c>
      <c r="K127" s="99">
        <v>0</v>
      </c>
      <c r="L127" s="426">
        <v>0</v>
      </c>
      <c r="M127" s="426">
        <v>0</v>
      </c>
      <c r="N127" s="426">
        <v>0</v>
      </c>
      <c r="O127" s="426">
        <v>0</v>
      </c>
      <c r="P127" s="426">
        <v>0</v>
      </c>
      <c r="Q127" s="426">
        <v>0</v>
      </c>
      <c r="R127" s="426">
        <v>0</v>
      </c>
      <c r="S127" s="426">
        <v>0</v>
      </c>
      <c r="T127" s="426">
        <v>0</v>
      </c>
      <c r="U127" s="426">
        <v>0</v>
      </c>
      <c r="V127" s="426">
        <v>0</v>
      </c>
      <c r="W127" s="426">
        <v>0</v>
      </c>
      <c r="X127" s="426">
        <v>0</v>
      </c>
      <c r="Y127" s="426">
        <v>0</v>
      </c>
      <c r="Z127" s="426">
        <v>0</v>
      </c>
      <c r="AA127" s="426">
        <v>0</v>
      </c>
      <c r="AB127" s="426">
        <v>0</v>
      </c>
      <c r="AC127" s="426">
        <v>0</v>
      </c>
      <c r="AD127" s="426">
        <v>0</v>
      </c>
      <c r="AE127" s="426">
        <v>0</v>
      </c>
      <c r="AF127" s="426">
        <v>0</v>
      </c>
      <c r="AG127" s="426">
        <v>0</v>
      </c>
      <c r="AH127" s="426">
        <v>0</v>
      </c>
      <c r="AI127" s="426">
        <v>0</v>
      </c>
      <c r="AJ127" s="99">
        <f t="shared" si="42"/>
        <v>91.817183303824791</v>
      </c>
    </row>
    <row r="128" spans="2:36" s="571" customFormat="1" x14ac:dyDescent="0.2">
      <c r="B128" s="450" t="s">
        <v>609</v>
      </c>
      <c r="C128" s="426">
        <v>0</v>
      </c>
      <c r="D128" s="426">
        <v>0</v>
      </c>
      <c r="E128" s="426">
        <v>0</v>
      </c>
      <c r="F128" s="426">
        <v>0</v>
      </c>
      <c r="G128" s="426">
        <v>0</v>
      </c>
      <c r="H128" s="426">
        <v>0</v>
      </c>
      <c r="I128" s="426">
        <v>0</v>
      </c>
      <c r="J128" s="426">
        <v>0</v>
      </c>
      <c r="K128" s="99">
        <v>0</v>
      </c>
      <c r="L128" s="426">
        <v>0</v>
      </c>
      <c r="M128" s="426">
        <v>0</v>
      </c>
      <c r="N128" s="426">
        <v>0</v>
      </c>
      <c r="O128" s="426">
        <v>0</v>
      </c>
      <c r="P128" s="426">
        <v>0</v>
      </c>
      <c r="Q128" s="426">
        <v>0</v>
      </c>
      <c r="R128" s="426">
        <v>0</v>
      </c>
      <c r="S128" s="426">
        <v>0</v>
      </c>
      <c r="T128" s="426">
        <v>0</v>
      </c>
      <c r="U128" s="426">
        <v>0</v>
      </c>
      <c r="V128" s="426">
        <v>0</v>
      </c>
      <c r="W128" s="426">
        <v>0</v>
      </c>
      <c r="X128" s="426">
        <v>0</v>
      </c>
      <c r="Y128" s="426">
        <v>0</v>
      </c>
      <c r="Z128" s="426">
        <v>0</v>
      </c>
      <c r="AA128" s="426">
        <v>0</v>
      </c>
      <c r="AB128" s="426">
        <v>0</v>
      </c>
      <c r="AC128" s="426">
        <v>0</v>
      </c>
      <c r="AD128" s="426">
        <v>0</v>
      </c>
      <c r="AE128" s="426">
        <v>0</v>
      </c>
      <c r="AF128" s="426">
        <v>0</v>
      </c>
      <c r="AG128" s="426">
        <v>0</v>
      </c>
      <c r="AH128" s="426">
        <v>0</v>
      </c>
      <c r="AI128" s="426">
        <v>0</v>
      </c>
      <c r="AJ128" s="99">
        <f t="shared" si="42"/>
        <v>0</v>
      </c>
    </row>
    <row r="129" spans="2:36" s="571" customFormat="1" x14ac:dyDescent="0.2">
      <c r="B129" s="425" t="s">
        <v>948</v>
      </c>
      <c r="C129" s="99">
        <v>237.71272424458712</v>
      </c>
      <c r="D129" s="99">
        <v>570.51053818728622</v>
      </c>
      <c r="E129" s="99">
        <v>570.51053818728622</v>
      </c>
      <c r="F129" s="99">
        <v>0</v>
      </c>
      <c r="G129" s="99">
        <v>0</v>
      </c>
      <c r="H129" s="99">
        <v>0</v>
      </c>
      <c r="I129" s="99">
        <v>0</v>
      </c>
      <c r="J129" s="99">
        <v>0</v>
      </c>
      <c r="K129" s="99">
        <v>0</v>
      </c>
      <c r="L129" s="99">
        <v>0</v>
      </c>
      <c r="M129" s="99">
        <v>0</v>
      </c>
      <c r="N129" s="99">
        <v>0</v>
      </c>
      <c r="O129" s="99">
        <v>0</v>
      </c>
      <c r="P129" s="99">
        <v>0</v>
      </c>
      <c r="Q129" s="99">
        <v>0</v>
      </c>
      <c r="R129" s="99">
        <v>0</v>
      </c>
      <c r="S129" s="99">
        <v>0</v>
      </c>
      <c r="T129" s="99">
        <v>0</v>
      </c>
      <c r="U129" s="99">
        <v>0</v>
      </c>
      <c r="V129" s="99">
        <v>0</v>
      </c>
      <c r="W129" s="99">
        <v>0</v>
      </c>
      <c r="X129" s="99">
        <v>0</v>
      </c>
      <c r="Y129" s="99">
        <v>0</v>
      </c>
      <c r="Z129" s="99">
        <v>0</v>
      </c>
      <c r="AA129" s="99">
        <v>0</v>
      </c>
      <c r="AB129" s="99">
        <v>0</v>
      </c>
      <c r="AC129" s="99">
        <v>0</v>
      </c>
      <c r="AD129" s="99">
        <v>0</v>
      </c>
      <c r="AE129" s="99">
        <v>0</v>
      </c>
      <c r="AF129" s="99">
        <v>0</v>
      </c>
      <c r="AG129" s="99">
        <v>0</v>
      </c>
      <c r="AH129" s="99">
        <v>0</v>
      </c>
      <c r="AI129" s="99">
        <v>0</v>
      </c>
      <c r="AJ129" s="99">
        <f t="shared" si="42"/>
        <v>1378.7338006191594</v>
      </c>
    </row>
    <row r="130" spans="2:36" s="571" customFormat="1" x14ac:dyDescent="0.2">
      <c r="B130" s="450" t="s">
        <v>697</v>
      </c>
      <c r="C130" s="99">
        <v>584.383843346719</v>
      </c>
      <c r="D130" s="99">
        <v>1165.5743323584543</v>
      </c>
      <c r="E130" s="99">
        <v>584.383843346719</v>
      </c>
      <c r="F130" s="99">
        <v>0</v>
      </c>
      <c r="G130" s="99">
        <v>0</v>
      </c>
      <c r="H130" s="99">
        <v>0</v>
      </c>
      <c r="I130" s="99">
        <v>0</v>
      </c>
      <c r="J130" s="99">
        <v>0</v>
      </c>
      <c r="K130" s="99">
        <v>0</v>
      </c>
      <c r="L130" s="99">
        <v>0</v>
      </c>
      <c r="M130" s="99">
        <v>0</v>
      </c>
      <c r="N130" s="99">
        <v>0</v>
      </c>
      <c r="O130" s="99">
        <v>0</v>
      </c>
      <c r="P130" s="99">
        <v>0</v>
      </c>
      <c r="Q130" s="99">
        <v>0</v>
      </c>
      <c r="R130" s="99">
        <v>0</v>
      </c>
      <c r="S130" s="99">
        <v>0</v>
      </c>
      <c r="T130" s="99">
        <v>0</v>
      </c>
      <c r="U130" s="99">
        <v>0</v>
      </c>
      <c r="V130" s="99">
        <v>0</v>
      </c>
      <c r="W130" s="99">
        <v>0</v>
      </c>
      <c r="X130" s="99">
        <v>0</v>
      </c>
      <c r="Y130" s="99">
        <v>0</v>
      </c>
      <c r="Z130" s="99">
        <v>0</v>
      </c>
      <c r="AA130" s="99">
        <v>0</v>
      </c>
      <c r="AB130" s="99">
        <v>0</v>
      </c>
      <c r="AC130" s="99">
        <v>0</v>
      </c>
      <c r="AD130" s="99">
        <v>0</v>
      </c>
      <c r="AE130" s="99">
        <v>0</v>
      </c>
      <c r="AF130" s="99">
        <v>0</v>
      </c>
      <c r="AG130" s="99">
        <v>0</v>
      </c>
      <c r="AH130" s="99">
        <v>0</v>
      </c>
      <c r="AI130" s="99">
        <v>0</v>
      </c>
      <c r="AJ130" s="99">
        <f t="shared" si="42"/>
        <v>2334.3420190518923</v>
      </c>
    </row>
    <row r="131" spans="2:36" s="571" customFormat="1" x14ac:dyDescent="0.2">
      <c r="B131" s="425" t="s">
        <v>87</v>
      </c>
      <c r="C131" s="99">
        <v>143.43022912999999</v>
      </c>
      <c r="D131" s="99">
        <v>247.83219885999998</v>
      </c>
      <c r="E131" s="99">
        <v>248.51119118</v>
      </c>
      <c r="F131" s="99">
        <v>231.16738562999996</v>
      </c>
      <c r="G131" s="99">
        <v>198.41206777999997</v>
      </c>
      <c r="H131" s="99">
        <v>150.26114804999997</v>
      </c>
      <c r="I131" s="99">
        <v>95.000514809999999</v>
      </c>
      <c r="J131" s="99">
        <v>34.84461821</v>
      </c>
      <c r="K131" s="99">
        <v>0.62777468999999997</v>
      </c>
      <c r="L131" s="99">
        <v>0</v>
      </c>
      <c r="M131" s="99">
        <v>0</v>
      </c>
      <c r="N131" s="99">
        <v>0</v>
      </c>
      <c r="O131" s="99">
        <v>0</v>
      </c>
      <c r="P131" s="99">
        <v>0</v>
      </c>
      <c r="Q131" s="99">
        <v>0</v>
      </c>
      <c r="R131" s="99">
        <v>0</v>
      </c>
      <c r="S131" s="99">
        <v>0</v>
      </c>
      <c r="T131" s="99">
        <v>0</v>
      </c>
      <c r="U131" s="99">
        <v>0</v>
      </c>
      <c r="V131" s="99">
        <v>0</v>
      </c>
      <c r="W131" s="99">
        <v>0</v>
      </c>
      <c r="X131" s="99">
        <v>0</v>
      </c>
      <c r="Y131" s="99">
        <v>0</v>
      </c>
      <c r="Z131" s="99">
        <v>0</v>
      </c>
      <c r="AA131" s="99">
        <v>0</v>
      </c>
      <c r="AB131" s="99">
        <v>0</v>
      </c>
      <c r="AC131" s="99">
        <v>0</v>
      </c>
      <c r="AD131" s="99">
        <v>0</v>
      </c>
      <c r="AE131" s="99">
        <v>0</v>
      </c>
      <c r="AF131" s="99">
        <v>0</v>
      </c>
      <c r="AG131" s="99">
        <v>0</v>
      </c>
      <c r="AH131" s="99">
        <v>0</v>
      </c>
      <c r="AI131" s="99">
        <v>0</v>
      </c>
      <c r="AJ131" s="99">
        <f t="shared" si="42"/>
        <v>1350.0871283399997</v>
      </c>
    </row>
    <row r="132" spans="2:36" s="571" customFormat="1" x14ac:dyDescent="0.2">
      <c r="B132" s="425" t="s">
        <v>239</v>
      </c>
      <c r="C132" s="426">
        <f t="shared" ref="C132:I132" si="45">+C133+C134</f>
        <v>527.26590208303753</v>
      </c>
      <c r="D132" s="426">
        <f t="shared" si="45"/>
        <v>0</v>
      </c>
      <c r="E132" s="426">
        <f t="shared" si="45"/>
        <v>0</v>
      </c>
      <c r="F132" s="426">
        <f t="shared" si="45"/>
        <v>0</v>
      </c>
      <c r="G132" s="426">
        <f t="shared" si="45"/>
        <v>0</v>
      </c>
      <c r="H132" s="426">
        <f t="shared" si="45"/>
        <v>0</v>
      </c>
      <c r="I132" s="426">
        <f t="shared" si="45"/>
        <v>0</v>
      </c>
      <c r="J132" s="426">
        <f t="shared" ref="J132:AI132" si="46">+J133+J134</f>
        <v>0</v>
      </c>
      <c r="K132" s="426">
        <f t="shared" si="46"/>
        <v>0</v>
      </c>
      <c r="L132" s="426">
        <f t="shared" si="46"/>
        <v>0</v>
      </c>
      <c r="M132" s="426">
        <f t="shared" si="46"/>
        <v>0</v>
      </c>
      <c r="N132" s="426">
        <f t="shared" si="46"/>
        <v>0</v>
      </c>
      <c r="O132" s="426">
        <f t="shared" si="46"/>
        <v>0</v>
      </c>
      <c r="P132" s="426">
        <f t="shared" si="46"/>
        <v>0</v>
      </c>
      <c r="Q132" s="426">
        <f t="shared" si="46"/>
        <v>0</v>
      </c>
      <c r="R132" s="426">
        <f t="shared" si="46"/>
        <v>0</v>
      </c>
      <c r="S132" s="426">
        <f t="shared" si="46"/>
        <v>0</v>
      </c>
      <c r="T132" s="426">
        <f t="shared" si="46"/>
        <v>0</v>
      </c>
      <c r="U132" s="426">
        <f t="shared" si="46"/>
        <v>0</v>
      </c>
      <c r="V132" s="426">
        <f t="shared" si="46"/>
        <v>0</v>
      </c>
      <c r="W132" s="426">
        <f t="shared" si="46"/>
        <v>0</v>
      </c>
      <c r="X132" s="426">
        <f t="shared" si="46"/>
        <v>0</v>
      </c>
      <c r="Y132" s="426">
        <f t="shared" si="46"/>
        <v>0</v>
      </c>
      <c r="Z132" s="426">
        <f t="shared" si="46"/>
        <v>0</v>
      </c>
      <c r="AA132" s="426">
        <f t="shared" si="46"/>
        <v>0</v>
      </c>
      <c r="AB132" s="426">
        <f t="shared" si="46"/>
        <v>0</v>
      </c>
      <c r="AC132" s="426">
        <f t="shared" si="46"/>
        <v>0</v>
      </c>
      <c r="AD132" s="426">
        <f t="shared" si="46"/>
        <v>0</v>
      </c>
      <c r="AE132" s="426">
        <f t="shared" si="46"/>
        <v>0</v>
      </c>
      <c r="AF132" s="426">
        <f t="shared" si="46"/>
        <v>0</v>
      </c>
      <c r="AG132" s="426">
        <f t="shared" si="46"/>
        <v>0</v>
      </c>
      <c r="AH132" s="426">
        <f t="shared" si="46"/>
        <v>0</v>
      </c>
      <c r="AI132" s="426">
        <f t="shared" si="46"/>
        <v>0</v>
      </c>
      <c r="AJ132" s="99">
        <f t="shared" si="42"/>
        <v>527.26590208303753</v>
      </c>
    </row>
    <row r="133" spans="2:36" s="571" customFormat="1" x14ac:dyDescent="0.2">
      <c r="B133" s="433" t="s">
        <v>78</v>
      </c>
      <c r="C133" s="429">
        <v>527.26590208303753</v>
      </c>
      <c r="D133" s="429">
        <v>0</v>
      </c>
      <c r="E133" s="429">
        <v>0</v>
      </c>
      <c r="F133" s="429">
        <v>0</v>
      </c>
      <c r="G133" s="429">
        <v>0</v>
      </c>
      <c r="H133" s="429">
        <v>0</v>
      </c>
      <c r="I133" s="429">
        <v>0</v>
      </c>
      <c r="J133" s="429">
        <v>0</v>
      </c>
      <c r="K133" s="102">
        <v>0</v>
      </c>
      <c r="L133" s="429">
        <v>0</v>
      </c>
      <c r="M133" s="429">
        <v>0</v>
      </c>
      <c r="N133" s="429">
        <v>0</v>
      </c>
      <c r="O133" s="429">
        <v>0</v>
      </c>
      <c r="P133" s="429">
        <v>0</v>
      </c>
      <c r="Q133" s="429">
        <v>0</v>
      </c>
      <c r="R133" s="429">
        <v>0</v>
      </c>
      <c r="S133" s="429">
        <v>0</v>
      </c>
      <c r="T133" s="429">
        <v>0</v>
      </c>
      <c r="U133" s="429">
        <v>0</v>
      </c>
      <c r="V133" s="429">
        <v>0</v>
      </c>
      <c r="W133" s="429">
        <v>0</v>
      </c>
      <c r="X133" s="429">
        <v>0</v>
      </c>
      <c r="Y133" s="429">
        <v>0</v>
      </c>
      <c r="Z133" s="429">
        <v>0</v>
      </c>
      <c r="AA133" s="429">
        <v>0</v>
      </c>
      <c r="AB133" s="429">
        <v>0</v>
      </c>
      <c r="AC133" s="429">
        <v>0</v>
      </c>
      <c r="AD133" s="429">
        <v>0</v>
      </c>
      <c r="AE133" s="429">
        <v>0</v>
      </c>
      <c r="AF133" s="429">
        <v>0</v>
      </c>
      <c r="AG133" s="429">
        <v>0</v>
      </c>
      <c r="AH133" s="429">
        <v>0</v>
      </c>
      <c r="AI133" s="429">
        <v>0</v>
      </c>
      <c r="AJ133" s="102">
        <f t="shared" si="42"/>
        <v>527.26590208303753</v>
      </c>
    </row>
    <row r="134" spans="2:36" s="571" customFormat="1" x14ac:dyDescent="0.2">
      <c r="B134" s="464" t="s">
        <v>76</v>
      </c>
      <c r="C134" s="430">
        <v>0</v>
      </c>
      <c r="D134" s="430">
        <v>0</v>
      </c>
      <c r="E134" s="430">
        <v>0</v>
      </c>
      <c r="F134" s="430">
        <v>0</v>
      </c>
      <c r="G134" s="430">
        <v>0</v>
      </c>
      <c r="H134" s="430">
        <v>0</v>
      </c>
      <c r="I134" s="430">
        <v>0</v>
      </c>
      <c r="J134" s="430">
        <v>0</v>
      </c>
      <c r="K134" s="101">
        <v>0</v>
      </c>
      <c r="L134" s="430">
        <v>0</v>
      </c>
      <c r="M134" s="430">
        <v>0</v>
      </c>
      <c r="N134" s="430">
        <v>0</v>
      </c>
      <c r="O134" s="430">
        <v>0</v>
      </c>
      <c r="P134" s="430">
        <v>0</v>
      </c>
      <c r="Q134" s="430">
        <v>0</v>
      </c>
      <c r="R134" s="430">
        <v>0</v>
      </c>
      <c r="S134" s="430">
        <v>0</v>
      </c>
      <c r="T134" s="430">
        <v>0</v>
      </c>
      <c r="U134" s="430">
        <v>0</v>
      </c>
      <c r="V134" s="430">
        <v>0</v>
      </c>
      <c r="W134" s="430">
        <v>0</v>
      </c>
      <c r="X134" s="430">
        <v>0</v>
      </c>
      <c r="Y134" s="430">
        <v>0</v>
      </c>
      <c r="Z134" s="430">
        <v>0</v>
      </c>
      <c r="AA134" s="430">
        <v>0</v>
      </c>
      <c r="AB134" s="430">
        <v>0</v>
      </c>
      <c r="AC134" s="430">
        <v>0</v>
      </c>
      <c r="AD134" s="430">
        <v>0</v>
      </c>
      <c r="AE134" s="430">
        <v>0</v>
      </c>
      <c r="AF134" s="430">
        <v>0</v>
      </c>
      <c r="AG134" s="430">
        <v>0</v>
      </c>
      <c r="AH134" s="430">
        <v>0</v>
      </c>
      <c r="AI134" s="430">
        <v>0</v>
      </c>
      <c r="AJ134" s="101">
        <f t="shared" si="42"/>
        <v>0</v>
      </c>
    </row>
    <row r="135" spans="2:36" s="571" customFormat="1" x14ac:dyDescent="0.2">
      <c r="B135" s="425" t="s">
        <v>375</v>
      </c>
      <c r="C135" s="426">
        <f t="shared" ref="C135:J135" si="47">+C136+C141</f>
        <v>35.158478269463934</v>
      </c>
      <c r="D135" s="426">
        <f t="shared" si="47"/>
        <v>68.530780808942069</v>
      </c>
      <c r="E135" s="426">
        <f t="shared" si="47"/>
        <v>55.264596621885389</v>
      </c>
      <c r="F135" s="426">
        <f t="shared" si="47"/>
        <v>36.09614450835457</v>
      </c>
      <c r="G135" s="426">
        <f t="shared" si="47"/>
        <v>17.073492478567552</v>
      </c>
      <c r="H135" s="426">
        <f t="shared" si="47"/>
        <v>0.94224907029396709</v>
      </c>
      <c r="I135" s="426">
        <f t="shared" si="47"/>
        <v>0.10758219264458159</v>
      </c>
      <c r="J135" s="426">
        <f t="shared" si="47"/>
        <v>5.2260000000000001E-2</v>
      </c>
      <c r="K135" s="426">
        <f t="shared" ref="K135:AI135" si="48">+K136+K141</f>
        <v>5.2260000000000001E-2</v>
      </c>
      <c r="L135" s="426">
        <f t="shared" si="48"/>
        <v>5.2260000000000001E-2</v>
      </c>
      <c r="M135" s="426">
        <f t="shared" si="48"/>
        <v>0</v>
      </c>
      <c r="N135" s="426">
        <f t="shared" si="48"/>
        <v>0</v>
      </c>
      <c r="O135" s="426">
        <f t="shared" si="48"/>
        <v>0</v>
      </c>
      <c r="P135" s="426">
        <f t="shared" si="48"/>
        <v>0</v>
      </c>
      <c r="Q135" s="426">
        <f t="shared" si="48"/>
        <v>0</v>
      </c>
      <c r="R135" s="426">
        <f t="shared" si="48"/>
        <v>0</v>
      </c>
      <c r="S135" s="426">
        <f t="shared" si="48"/>
        <v>0</v>
      </c>
      <c r="T135" s="426">
        <f t="shared" si="48"/>
        <v>0</v>
      </c>
      <c r="U135" s="426">
        <f t="shared" si="48"/>
        <v>0</v>
      </c>
      <c r="V135" s="426">
        <f t="shared" si="48"/>
        <v>0</v>
      </c>
      <c r="W135" s="426">
        <f t="shared" si="48"/>
        <v>0</v>
      </c>
      <c r="X135" s="426">
        <f t="shared" si="48"/>
        <v>0</v>
      </c>
      <c r="Y135" s="426">
        <f t="shared" si="48"/>
        <v>0</v>
      </c>
      <c r="Z135" s="426">
        <f t="shared" si="48"/>
        <v>0</v>
      </c>
      <c r="AA135" s="426">
        <f t="shared" si="48"/>
        <v>0</v>
      </c>
      <c r="AB135" s="426">
        <f t="shared" si="48"/>
        <v>0</v>
      </c>
      <c r="AC135" s="426">
        <f t="shared" si="48"/>
        <v>0</v>
      </c>
      <c r="AD135" s="426">
        <f t="shared" si="48"/>
        <v>0</v>
      </c>
      <c r="AE135" s="426">
        <f t="shared" si="48"/>
        <v>0</v>
      </c>
      <c r="AF135" s="426">
        <f t="shared" si="48"/>
        <v>0</v>
      </c>
      <c r="AG135" s="426">
        <f t="shared" si="48"/>
        <v>0</v>
      </c>
      <c r="AH135" s="426">
        <f t="shared" si="48"/>
        <v>0</v>
      </c>
      <c r="AI135" s="426">
        <f t="shared" si="48"/>
        <v>0</v>
      </c>
      <c r="AJ135" s="99">
        <f t="shared" si="42"/>
        <v>213.33010395015202</v>
      </c>
    </row>
    <row r="136" spans="2:36" s="571" customFormat="1" x14ac:dyDescent="0.2">
      <c r="B136" s="432" t="s">
        <v>78</v>
      </c>
      <c r="C136" s="454">
        <f t="shared" ref="C136:I136" si="49">+C137+C139</f>
        <v>35.132348269463932</v>
      </c>
      <c r="D136" s="454">
        <f t="shared" si="49"/>
        <v>68.478520808942065</v>
      </c>
      <c r="E136" s="454">
        <f t="shared" si="49"/>
        <v>55.212336621885392</v>
      </c>
      <c r="F136" s="454">
        <f t="shared" si="49"/>
        <v>36.043884508354573</v>
      </c>
      <c r="G136" s="454">
        <f t="shared" si="49"/>
        <v>17.021232478567551</v>
      </c>
      <c r="H136" s="454">
        <f t="shared" si="49"/>
        <v>0.88998907029396712</v>
      </c>
      <c r="I136" s="454">
        <f t="shared" si="49"/>
        <v>5.5322192644581589E-2</v>
      </c>
      <c r="J136" s="454">
        <f t="shared" ref="J136:AI136" si="50">+J137+J139</f>
        <v>0</v>
      </c>
      <c r="K136" s="454">
        <f t="shared" si="50"/>
        <v>0</v>
      </c>
      <c r="L136" s="454">
        <f t="shared" si="50"/>
        <v>0</v>
      </c>
      <c r="M136" s="454">
        <f t="shared" si="50"/>
        <v>0</v>
      </c>
      <c r="N136" s="454">
        <f t="shared" si="50"/>
        <v>0</v>
      </c>
      <c r="O136" s="454">
        <f t="shared" si="50"/>
        <v>0</v>
      </c>
      <c r="P136" s="454">
        <f t="shared" si="50"/>
        <v>0</v>
      </c>
      <c r="Q136" s="454">
        <f t="shared" si="50"/>
        <v>0</v>
      </c>
      <c r="R136" s="454">
        <f t="shared" si="50"/>
        <v>0</v>
      </c>
      <c r="S136" s="454">
        <f t="shared" si="50"/>
        <v>0</v>
      </c>
      <c r="T136" s="454">
        <f t="shared" si="50"/>
        <v>0</v>
      </c>
      <c r="U136" s="454">
        <f t="shared" si="50"/>
        <v>0</v>
      </c>
      <c r="V136" s="454">
        <f t="shared" si="50"/>
        <v>0</v>
      </c>
      <c r="W136" s="454">
        <f t="shared" si="50"/>
        <v>0</v>
      </c>
      <c r="X136" s="454">
        <f t="shared" si="50"/>
        <v>0</v>
      </c>
      <c r="Y136" s="454">
        <f t="shared" si="50"/>
        <v>0</v>
      </c>
      <c r="Z136" s="454">
        <f t="shared" si="50"/>
        <v>0</v>
      </c>
      <c r="AA136" s="454">
        <f t="shared" si="50"/>
        <v>0</v>
      </c>
      <c r="AB136" s="454">
        <f t="shared" si="50"/>
        <v>0</v>
      </c>
      <c r="AC136" s="454">
        <f t="shared" si="50"/>
        <v>0</v>
      </c>
      <c r="AD136" s="454">
        <f t="shared" si="50"/>
        <v>0</v>
      </c>
      <c r="AE136" s="454">
        <f t="shared" si="50"/>
        <v>0</v>
      </c>
      <c r="AF136" s="454">
        <f t="shared" si="50"/>
        <v>0</v>
      </c>
      <c r="AG136" s="454">
        <f t="shared" si="50"/>
        <v>0</v>
      </c>
      <c r="AH136" s="454">
        <f t="shared" si="50"/>
        <v>0</v>
      </c>
      <c r="AI136" s="454">
        <f t="shared" si="50"/>
        <v>0</v>
      </c>
      <c r="AJ136" s="113">
        <f t="shared" si="42"/>
        <v>212.83363395015209</v>
      </c>
    </row>
    <row r="137" spans="2:36" s="571" customFormat="1" x14ac:dyDescent="0.2">
      <c r="B137" s="436" t="s">
        <v>90</v>
      </c>
      <c r="C137" s="455">
        <f t="shared" ref="C137:I137" si="51">+C138</f>
        <v>2.9860676893987201</v>
      </c>
      <c r="D137" s="455">
        <f t="shared" si="51"/>
        <v>5.1696709671087291</v>
      </c>
      <c r="E137" s="455">
        <f t="shared" si="51"/>
        <v>4.0997504995817069</v>
      </c>
      <c r="F137" s="455">
        <f t="shared" si="51"/>
        <v>3.029830015363014</v>
      </c>
      <c r="G137" s="455">
        <f t="shared" si="51"/>
        <v>1.9599095444976575</v>
      </c>
      <c r="H137" s="455">
        <f t="shared" si="51"/>
        <v>0.88998907029396712</v>
      </c>
      <c r="I137" s="455">
        <f t="shared" si="51"/>
        <v>5.5322192644581589E-2</v>
      </c>
      <c r="J137" s="455">
        <f t="shared" ref="J137:AI137" si="52">+J138</f>
        <v>0</v>
      </c>
      <c r="K137" s="455">
        <f t="shared" si="52"/>
        <v>0</v>
      </c>
      <c r="L137" s="455">
        <f t="shared" si="52"/>
        <v>0</v>
      </c>
      <c r="M137" s="455">
        <f t="shared" si="52"/>
        <v>0</v>
      </c>
      <c r="N137" s="455">
        <f t="shared" si="52"/>
        <v>0</v>
      </c>
      <c r="O137" s="455">
        <f t="shared" si="52"/>
        <v>0</v>
      </c>
      <c r="P137" s="455">
        <f t="shared" si="52"/>
        <v>0</v>
      </c>
      <c r="Q137" s="455">
        <f t="shared" si="52"/>
        <v>0</v>
      </c>
      <c r="R137" s="455">
        <f t="shared" si="52"/>
        <v>0</v>
      </c>
      <c r="S137" s="455">
        <f t="shared" si="52"/>
        <v>0</v>
      </c>
      <c r="T137" s="455">
        <f t="shared" si="52"/>
        <v>0</v>
      </c>
      <c r="U137" s="455">
        <f t="shared" si="52"/>
        <v>0</v>
      </c>
      <c r="V137" s="455">
        <f t="shared" si="52"/>
        <v>0</v>
      </c>
      <c r="W137" s="455">
        <f t="shared" si="52"/>
        <v>0</v>
      </c>
      <c r="X137" s="455">
        <f t="shared" si="52"/>
        <v>0</v>
      </c>
      <c r="Y137" s="455">
        <f t="shared" si="52"/>
        <v>0</v>
      </c>
      <c r="Z137" s="455">
        <f t="shared" si="52"/>
        <v>0</v>
      </c>
      <c r="AA137" s="455">
        <f t="shared" si="52"/>
        <v>0</v>
      </c>
      <c r="AB137" s="455">
        <f t="shared" si="52"/>
        <v>0</v>
      </c>
      <c r="AC137" s="455">
        <f t="shared" si="52"/>
        <v>0</v>
      </c>
      <c r="AD137" s="455">
        <f t="shared" si="52"/>
        <v>0</v>
      </c>
      <c r="AE137" s="455">
        <f t="shared" si="52"/>
        <v>0</v>
      </c>
      <c r="AF137" s="455">
        <f t="shared" si="52"/>
        <v>0</v>
      </c>
      <c r="AG137" s="455">
        <f t="shared" si="52"/>
        <v>0</v>
      </c>
      <c r="AH137" s="455">
        <f t="shared" si="52"/>
        <v>0</v>
      </c>
      <c r="AI137" s="455">
        <f t="shared" si="52"/>
        <v>0</v>
      </c>
      <c r="AJ137" s="100">
        <f t="shared" si="42"/>
        <v>18.190539978888378</v>
      </c>
    </row>
    <row r="138" spans="2:36" s="571" customFormat="1" x14ac:dyDescent="0.2">
      <c r="B138" s="436" t="s">
        <v>146</v>
      </c>
      <c r="C138" s="455">
        <v>2.9860676893987201</v>
      </c>
      <c r="D138" s="455">
        <v>5.1696709671087291</v>
      </c>
      <c r="E138" s="455">
        <v>4.0997504995817069</v>
      </c>
      <c r="F138" s="455">
        <v>3.029830015363014</v>
      </c>
      <c r="G138" s="455">
        <v>1.9599095444976575</v>
      </c>
      <c r="H138" s="455">
        <v>0.88998907029396712</v>
      </c>
      <c r="I138" s="455">
        <v>5.5322192644581589E-2</v>
      </c>
      <c r="J138" s="455">
        <v>0</v>
      </c>
      <c r="K138" s="100">
        <v>0</v>
      </c>
      <c r="L138" s="455">
        <v>0</v>
      </c>
      <c r="M138" s="455">
        <v>0</v>
      </c>
      <c r="N138" s="455">
        <v>0</v>
      </c>
      <c r="O138" s="455">
        <v>0</v>
      </c>
      <c r="P138" s="455">
        <v>0</v>
      </c>
      <c r="Q138" s="455">
        <v>0</v>
      </c>
      <c r="R138" s="455">
        <v>0</v>
      </c>
      <c r="S138" s="455">
        <v>0</v>
      </c>
      <c r="T138" s="455">
        <v>0</v>
      </c>
      <c r="U138" s="455">
        <v>0</v>
      </c>
      <c r="V138" s="455">
        <v>0</v>
      </c>
      <c r="W138" s="455">
        <v>0</v>
      </c>
      <c r="X138" s="455">
        <v>0</v>
      </c>
      <c r="Y138" s="455">
        <v>0</v>
      </c>
      <c r="Z138" s="455">
        <v>0</v>
      </c>
      <c r="AA138" s="455">
        <v>0</v>
      </c>
      <c r="AB138" s="455">
        <v>0</v>
      </c>
      <c r="AC138" s="455">
        <v>0</v>
      </c>
      <c r="AD138" s="455">
        <v>0</v>
      </c>
      <c r="AE138" s="455">
        <v>0</v>
      </c>
      <c r="AF138" s="455">
        <v>0</v>
      </c>
      <c r="AG138" s="455">
        <v>0</v>
      </c>
      <c r="AH138" s="455">
        <v>0</v>
      </c>
      <c r="AI138" s="455">
        <v>0</v>
      </c>
      <c r="AJ138" s="100">
        <f t="shared" si="42"/>
        <v>18.190539978888378</v>
      </c>
    </row>
    <row r="139" spans="2:36" s="571" customFormat="1" x14ac:dyDescent="0.2">
      <c r="B139" s="456" t="s">
        <v>94</v>
      </c>
      <c r="C139" s="455">
        <f t="shared" ref="C139:I139" si="53">+C140</f>
        <v>32.146280580065209</v>
      </c>
      <c r="D139" s="455">
        <f t="shared" si="53"/>
        <v>63.308849841833336</v>
      </c>
      <c r="E139" s="455">
        <f t="shared" si="53"/>
        <v>51.112586122303682</v>
      </c>
      <c r="F139" s="455">
        <f t="shared" si="53"/>
        <v>33.014054492991562</v>
      </c>
      <c r="G139" s="455">
        <f t="shared" si="53"/>
        <v>15.061322934069894</v>
      </c>
      <c r="H139" s="455">
        <f t="shared" si="53"/>
        <v>0</v>
      </c>
      <c r="I139" s="455">
        <f t="shared" si="53"/>
        <v>0</v>
      </c>
      <c r="J139" s="455">
        <f t="shared" ref="J139:AI139" si="54">+J140</f>
        <v>0</v>
      </c>
      <c r="K139" s="455">
        <f t="shared" si="54"/>
        <v>0</v>
      </c>
      <c r="L139" s="455">
        <f t="shared" si="54"/>
        <v>0</v>
      </c>
      <c r="M139" s="455">
        <f t="shared" si="54"/>
        <v>0</v>
      </c>
      <c r="N139" s="455">
        <f t="shared" si="54"/>
        <v>0</v>
      </c>
      <c r="O139" s="455">
        <f t="shared" si="54"/>
        <v>0</v>
      </c>
      <c r="P139" s="455">
        <f t="shared" si="54"/>
        <v>0</v>
      </c>
      <c r="Q139" s="455">
        <f t="shared" si="54"/>
        <v>0</v>
      </c>
      <c r="R139" s="455">
        <f t="shared" si="54"/>
        <v>0</v>
      </c>
      <c r="S139" s="455">
        <f t="shared" si="54"/>
        <v>0</v>
      </c>
      <c r="T139" s="455">
        <f t="shared" si="54"/>
        <v>0</v>
      </c>
      <c r="U139" s="455">
        <f t="shared" si="54"/>
        <v>0</v>
      </c>
      <c r="V139" s="455">
        <f t="shared" si="54"/>
        <v>0</v>
      </c>
      <c r="W139" s="455">
        <f t="shared" si="54"/>
        <v>0</v>
      </c>
      <c r="X139" s="455">
        <f t="shared" si="54"/>
        <v>0</v>
      </c>
      <c r="Y139" s="455">
        <f t="shared" si="54"/>
        <v>0</v>
      </c>
      <c r="Z139" s="455">
        <f t="shared" si="54"/>
        <v>0</v>
      </c>
      <c r="AA139" s="455">
        <f t="shared" si="54"/>
        <v>0</v>
      </c>
      <c r="AB139" s="455">
        <f t="shared" si="54"/>
        <v>0</v>
      </c>
      <c r="AC139" s="455">
        <f t="shared" si="54"/>
        <v>0</v>
      </c>
      <c r="AD139" s="455">
        <f t="shared" si="54"/>
        <v>0</v>
      </c>
      <c r="AE139" s="455">
        <f t="shared" si="54"/>
        <v>0</v>
      </c>
      <c r="AF139" s="455">
        <f t="shared" si="54"/>
        <v>0</v>
      </c>
      <c r="AG139" s="455">
        <f t="shared" si="54"/>
        <v>0</v>
      </c>
      <c r="AH139" s="455">
        <f t="shared" si="54"/>
        <v>0</v>
      </c>
      <c r="AI139" s="455">
        <f t="shared" si="54"/>
        <v>0</v>
      </c>
      <c r="AJ139" s="100">
        <f t="shared" si="42"/>
        <v>194.64309397126368</v>
      </c>
    </row>
    <row r="140" spans="2:36" s="571" customFormat="1" x14ac:dyDescent="0.2">
      <c r="B140" s="436" t="s">
        <v>146</v>
      </c>
      <c r="C140" s="455">
        <v>32.146280580065209</v>
      </c>
      <c r="D140" s="455">
        <v>63.308849841833336</v>
      </c>
      <c r="E140" s="455">
        <v>51.112586122303682</v>
      </c>
      <c r="F140" s="455">
        <v>33.014054492991562</v>
      </c>
      <c r="G140" s="455">
        <v>15.061322934069894</v>
      </c>
      <c r="H140" s="455">
        <v>0</v>
      </c>
      <c r="I140" s="455">
        <v>0</v>
      </c>
      <c r="J140" s="455">
        <v>0</v>
      </c>
      <c r="K140" s="100">
        <v>0</v>
      </c>
      <c r="L140" s="455">
        <v>0</v>
      </c>
      <c r="M140" s="455">
        <v>0</v>
      </c>
      <c r="N140" s="455">
        <v>0</v>
      </c>
      <c r="O140" s="455">
        <v>0</v>
      </c>
      <c r="P140" s="455">
        <v>0</v>
      </c>
      <c r="Q140" s="455">
        <v>0</v>
      </c>
      <c r="R140" s="455">
        <v>0</v>
      </c>
      <c r="S140" s="455">
        <v>0</v>
      </c>
      <c r="T140" s="455">
        <v>0</v>
      </c>
      <c r="U140" s="455">
        <v>0</v>
      </c>
      <c r="V140" s="455">
        <v>0</v>
      </c>
      <c r="W140" s="455">
        <v>0</v>
      </c>
      <c r="X140" s="455">
        <v>0</v>
      </c>
      <c r="Y140" s="455">
        <v>0</v>
      </c>
      <c r="Z140" s="455">
        <v>0</v>
      </c>
      <c r="AA140" s="455">
        <v>0</v>
      </c>
      <c r="AB140" s="455">
        <v>0</v>
      </c>
      <c r="AC140" s="455">
        <v>0</v>
      </c>
      <c r="AD140" s="455">
        <v>0</v>
      </c>
      <c r="AE140" s="455">
        <v>0</v>
      </c>
      <c r="AF140" s="455">
        <v>0</v>
      </c>
      <c r="AG140" s="455">
        <v>0</v>
      </c>
      <c r="AH140" s="455">
        <v>0</v>
      </c>
      <c r="AI140" s="455">
        <v>0</v>
      </c>
      <c r="AJ140" s="100">
        <f t="shared" si="42"/>
        <v>194.64309397126368</v>
      </c>
    </row>
    <row r="141" spans="2:36" s="571" customFormat="1" ht="12" customHeight="1" x14ac:dyDescent="0.2">
      <c r="B141" s="433" t="s">
        <v>76</v>
      </c>
      <c r="C141" s="459">
        <f t="shared" ref="C141:G141" si="55">+C142</f>
        <v>2.613E-2</v>
      </c>
      <c r="D141" s="459">
        <f t="shared" si="55"/>
        <v>5.2260000000000001E-2</v>
      </c>
      <c r="E141" s="459">
        <f t="shared" si="55"/>
        <v>5.2260000000000001E-2</v>
      </c>
      <c r="F141" s="459">
        <f t="shared" si="55"/>
        <v>5.2260000000000001E-2</v>
      </c>
      <c r="G141" s="459">
        <f t="shared" si="55"/>
        <v>5.2260000000000001E-2</v>
      </c>
      <c r="H141" s="459">
        <f t="shared" ref="H141:AI141" si="56">+H142</f>
        <v>5.2260000000000001E-2</v>
      </c>
      <c r="I141" s="459">
        <f t="shared" si="56"/>
        <v>5.2260000000000001E-2</v>
      </c>
      <c r="J141" s="459">
        <f t="shared" si="56"/>
        <v>5.2260000000000001E-2</v>
      </c>
      <c r="K141" s="459">
        <f t="shared" si="56"/>
        <v>5.2260000000000001E-2</v>
      </c>
      <c r="L141" s="459">
        <f t="shared" si="56"/>
        <v>5.2260000000000001E-2</v>
      </c>
      <c r="M141" s="459">
        <f t="shared" si="56"/>
        <v>0</v>
      </c>
      <c r="N141" s="459">
        <f t="shared" si="56"/>
        <v>0</v>
      </c>
      <c r="O141" s="459">
        <f t="shared" si="56"/>
        <v>0</v>
      </c>
      <c r="P141" s="459">
        <f t="shared" si="56"/>
        <v>0</v>
      </c>
      <c r="Q141" s="459">
        <f t="shared" si="56"/>
        <v>0</v>
      </c>
      <c r="R141" s="459">
        <f t="shared" si="56"/>
        <v>0</v>
      </c>
      <c r="S141" s="459">
        <f t="shared" si="56"/>
        <v>0</v>
      </c>
      <c r="T141" s="459">
        <f t="shared" si="56"/>
        <v>0</v>
      </c>
      <c r="U141" s="459">
        <f t="shared" si="56"/>
        <v>0</v>
      </c>
      <c r="V141" s="459">
        <f t="shared" si="56"/>
        <v>0</v>
      </c>
      <c r="W141" s="459">
        <f t="shared" si="56"/>
        <v>0</v>
      </c>
      <c r="X141" s="459">
        <f t="shared" si="56"/>
        <v>0</v>
      </c>
      <c r="Y141" s="459">
        <f t="shared" si="56"/>
        <v>0</v>
      </c>
      <c r="Z141" s="459">
        <f t="shared" si="56"/>
        <v>0</v>
      </c>
      <c r="AA141" s="459">
        <f t="shared" si="56"/>
        <v>0</v>
      </c>
      <c r="AB141" s="459">
        <f t="shared" si="56"/>
        <v>0</v>
      </c>
      <c r="AC141" s="459">
        <f t="shared" si="56"/>
        <v>0</v>
      </c>
      <c r="AD141" s="459">
        <f t="shared" si="56"/>
        <v>0</v>
      </c>
      <c r="AE141" s="459">
        <f t="shared" si="56"/>
        <v>0</v>
      </c>
      <c r="AF141" s="459">
        <f t="shared" si="56"/>
        <v>0</v>
      </c>
      <c r="AG141" s="459">
        <f t="shared" si="56"/>
        <v>0</v>
      </c>
      <c r="AH141" s="459">
        <f t="shared" si="56"/>
        <v>0</v>
      </c>
      <c r="AI141" s="459">
        <f t="shared" si="56"/>
        <v>0</v>
      </c>
      <c r="AJ141" s="102">
        <f t="shared" si="42"/>
        <v>0.49646999999999986</v>
      </c>
    </row>
    <row r="142" spans="2:36" s="571" customFormat="1" ht="12" customHeight="1" x14ac:dyDescent="0.2">
      <c r="B142" s="436" t="s">
        <v>93</v>
      </c>
      <c r="C142" s="455">
        <v>2.613E-2</v>
      </c>
      <c r="D142" s="455">
        <v>5.2260000000000001E-2</v>
      </c>
      <c r="E142" s="455">
        <v>5.2260000000000001E-2</v>
      </c>
      <c r="F142" s="455">
        <v>5.2260000000000001E-2</v>
      </c>
      <c r="G142" s="455">
        <v>5.2260000000000001E-2</v>
      </c>
      <c r="H142" s="455">
        <v>5.2260000000000001E-2</v>
      </c>
      <c r="I142" s="455">
        <v>5.2260000000000001E-2</v>
      </c>
      <c r="J142" s="455">
        <v>5.2260000000000001E-2</v>
      </c>
      <c r="K142" s="100">
        <v>5.2260000000000001E-2</v>
      </c>
      <c r="L142" s="455">
        <v>5.2260000000000001E-2</v>
      </c>
      <c r="M142" s="455">
        <v>0</v>
      </c>
      <c r="N142" s="455">
        <v>0</v>
      </c>
      <c r="O142" s="455">
        <v>0</v>
      </c>
      <c r="P142" s="455">
        <v>0</v>
      </c>
      <c r="Q142" s="455">
        <v>0</v>
      </c>
      <c r="R142" s="455">
        <v>0</v>
      </c>
      <c r="S142" s="455">
        <v>0</v>
      </c>
      <c r="T142" s="455">
        <v>0</v>
      </c>
      <c r="U142" s="455">
        <v>0</v>
      </c>
      <c r="V142" s="455">
        <v>0</v>
      </c>
      <c r="W142" s="455">
        <v>0</v>
      </c>
      <c r="X142" s="455">
        <v>0</v>
      </c>
      <c r="Y142" s="455">
        <v>0</v>
      </c>
      <c r="Z142" s="455">
        <v>0</v>
      </c>
      <c r="AA142" s="455">
        <v>0</v>
      </c>
      <c r="AB142" s="455">
        <v>0</v>
      </c>
      <c r="AC142" s="455">
        <v>0</v>
      </c>
      <c r="AD142" s="455">
        <v>0</v>
      </c>
      <c r="AE142" s="455">
        <v>0</v>
      </c>
      <c r="AF142" s="455">
        <v>0</v>
      </c>
      <c r="AG142" s="455">
        <v>0</v>
      </c>
      <c r="AH142" s="455">
        <v>0</v>
      </c>
      <c r="AI142" s="455">
        <v>0</v>
      </c>
      <c r="AJ142" s="100">
        <f t="shared" si="42"/>
        <v>0.49646999999999986</v>
      </c>
    </row>
    <row r="143" spans="2:36" s="571" customFormat="1" x14ac:dyDescent="0.2">
      <c r="B143" s="460"/>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row>
    <row r="144" spans="2:36" s="571" customFormat="1" x14ac:dyDescent="0.2">
      <c r="B144" s="423" t="s">
        <v>117</v>
      </c>
      <c r="C144" s="145">
        <f t="shared" ref="C144:AI144" si="57">+C145+C146</f>
        <v>3480.6018317206908</v>
      </c>
      <c r="D144" s="145">
        <f t="shared" si="57"/>
        <v>5260.0615792768394</v>
      </c>
      <c r="E144" s="145">
        <f t="shared" si="57"/>
        <v>4252.1952818924092</v>
      </c>
      <c r="F144" s="145">
        <f t="shared" si="57"/>
        <v>2610.90145087369</v>
      </c>
      <c r="G144" s="145">
        <f t="shared" si="57"/>
        <v>1872.3687102165609</v>
      </c>
      <c r="H144" s="145">
        <f t="shared" si="57"/>
        <v>1545.3166908542084</v>
      </c>
      <c r="I144" s="145">
        <f t="shared" si="57"/>
        <v>1143.1044700823138</v>
      </c>
      <c r="J144" s="145">
        <f t="shared" si="57"/>
        <v>1082.5515075032235</v>
      </c>
      <c r="K144" s="145">
        <f t="shared" si="57"/>
        <v>1020.6455516528263</v>
      </c>
      <c r="L144" s="145">
        <f t="shared" si="57"/>
        <v>458.06662930927121</v>
      </c>
      <c r="M144" s="145">
        <f t="shared" si="57"/>
        <v>409.12238618648342</v>
      </c>
      <c r="N144" s="145">
        <f t="shared" si="57"/>
        <v>379.8658687180066</v>
      </c>
      <c r="O144" s="145">
        <f t="shared" si="57"/>
        <v>362.84291991069335</v>
      </c>
      <c r="P144" s="145">
        <f t="shared" si="57"/>
        <v>328.79858086747322</v>
      </c>
      <c r="Q144" s="145">
        <f t="shared" si="57"/>
        <v>295.93210254628144</v>
      </c>
      <c r="R144" s="145">
        <f t="shared" si="57"/>
        <v>275.55784163677231</v>
      </c>
      <c r="S144" s="145">
        <f t="shared" si="57"/>
        <v>259.66544245613301</v>
      </c>
      <c r="T144" s="145">
        <f t="shared" si="57"/>
        <v>257.21862849548666</v>
      </c>
      <c r="U144" s="145">
        <f t="shared" si="57"/>
        <v>248.6013228015569</v>
      </c>
      <c r="V144" s="145">
        <f t="shared" si="57"/>
        <v>221.47254192446957</v>
      </c>
      <c r="W144" s="145">
        <f t="shared" si="57"/>
        <v>194.64961279329751</v>
      </c>
      <c r="X144" s="145">
        <f t="shared" si="57"/>
        <v>166.603276678464</v>
      </c>
      <c r="Y144" s="145">
        <f t="shared" si="57"/>
        <v>141.92130976202398</v>
      </c>
      <c r="Z144" s="145">
        <f t="shared" si="57"/>
        <v>117.239342848921</v>
      </c>
      <c r="AA144" s="145">
        <f t="shared" si="57"/>
        <v>92.557375932480198</v>
      </c>
      <c r="AB144" s="145">
        <f t="shared" si="57"/>
        <v>67.875409016039399</v>
      </c>
      <c r="AC144" s="145">
        <f t="shared" si="57"/>
        <v>43.193442102936899</v>
      </c>
      <c r="AD144" s="145">
        <f t="shared" si="57"/>
        <v>18.511475186496</v>
      </c>
      <c r="AE144" s="145">
        <f t="shared" si="57"/>
        <v>0</v>
      </c>
      <c r="AF144" s="145">
        <f t="shared" si="57"/>
        <v>0</v>
      </c>
      <c r="AG144" s="145">
        <f t="shared" si="57"/>
        <v>0</v>
      </c>
      <c r="AH144" s="145">
        <f t="shared" si="57"/>
        <v>0</v>
      </c>
      <c r="AI144" s="145">
        <f t="shared" si="57"/>
        <v>0</v>
      </c>
      <c r="AJ144" s="145">
        <f>SUM(C144:AI144)</f>
        <v>26607.442583246051</v>
      </c>
    </row>
    <row r="145" spans="1:37" s="571" customFormat="1" x14ac:dyDescent="0.2">
      <c r="B145" s="461" t="s">
        <v>118</v>
      </c>
      <c r="C145" s="114">
        <v>382.18998095146549</v>
      </c>
      <c r="D145" s="114">
        <v>713.22330150565597</v>
      </c>
      <c r="E145" s="114">
        <v>635.21407706744765</v>
      </c>
      <c r="F145" s="114">
        <v>601.18360579147634</v>
      </c>
      <c r="G145" s="114">
        <v>564.49091889650765</v>
      </c>
      <c r="H145" s="114">
        <v>541.98388517332364</v>
      </c>
      <c r="I145" s="114">
        <v>515.2988592277909</v>
      </c>
      <c r="J145" s="114">
        <v>476.03571894364472</v>
      </c>
      <c r="K145" s="114">
        <v>436.896516775463</v>
      </c>
      <c r="L145" s="114">
        <v>417.28136907754538</v>
      </c>
      <c r="M145" s="114">
        <v>394.3594358048357</v>
      </c>
      <c r="N145" s="114">
        <v>379.8658687180066</v>
      </c>
      <c r="O145" s="114">
        <v>362.84291991069335</v>
      </c>
      <c r="P145" s="114">
        <v>328.79858086747322</v>
      </c>
      <c r="Q145" s="114">
        <v>295.93210254628144</v>
      </c>
      <c r="R145" s="114">
        <v>275.55784163677231</v>
      </c>
      <c r="S145" s="114">
        <v>259.66544245613301</v>
      </c>
      <c r="T145" s="114">
        <v>257.21862849548666</v>
      </c>
      <c r="U145" s="114">
        <v>248.6013228015569</v>
      </c>
      <c r="V145" s="114">
        <v>221.47254192446957</v>
      </c>
      <c r="W145" s="114">
        <v>194.64961279329751</v>
      </c>
      <c r="X145" s="114">
        <v>166.603276678464</v>
      </c>
      <c r="Y145" s="114">
        <v>141.92130976202398</v>
      </c>
      <c r="Z145" s="114">
        <v>117.239342848921</v>
      </c>
      <c r="AA145" s="114">
        <v>92.557375932480198</v>
      </c>
      <c r="AB145" s="114">
        <v>67.875409016039399</v>
      </c>
      <c r="AC145" s="114">
        <v>43.193442102936899</v>
      </c>
      <c r="AD145" s="114">
        <v>18.511475186496</v>
      </c>
      <c r="AE145" s="114">
        <v>0</v>
      </c>
      <c r="AF145" s="114">
        <v>0</v>
      </c>
      <c r="AG145" s="114">
        <v>0</v>
      </c>
      <c r="AH145" s="114">
        <v>0</v>
      </c>
      <c r="AI145" s="114">
        <v>0</v>
      </c>
      <c r="AJ145" s="114">
        <f>SUM(C145:AI145)</f>
        <v>9150.6641628926882</v>
      </c>
    </row>
    <row r="146" spans="1:37" s="571" customFormat="1" x14ac:dyDescent="0.2">
      <c r="B146" s="462" t="s">
        <v>656</v>
      </c>
      <c r="C146" s="104">
        <v>3098.4118507692251</v>
      </c>
      <c r="D146" s="104">
        <v>4546.8382777711831</v>
      </c>
      <c r="E146" s="104">
        <v>3616.9812048249614</v>
      </c>
      <c r="F146" s="104">
        <v>2009.7178450822134</v>
      </c>
      <c r="G146" s="104">
        <v>1307.8777913200531</v>
      </c>
      <c r="H146" s="104">
        <v>1003.3328056808848</v>
      </c>
      <c r="I146" s="104">
        <v>627.80561085452291</v>
      </c>
      <c r="J146" s="104">
        <v>606.51578855957882</v>
      </c>
      <c r="K146" s="104">
        <v>583.74903487736321</v>
      </c>
      <c r="L146" s="104">
        <v>40.7852602317258</v>
      </c>
      <c r="M146" s="104">
        <v>14.7629503816477</v>
      </c>
      <c r="N146" s="104">
        <v>0</v>
      </c>
      <c r="O146" s="104">
        <v>0</v>
      </c>
      <c r="P146" s="104">
        <v>0</v>
      </c>
      <c r="Q146" s="104">
        <v>0</v>
      </c>
      <c r="R146" s="104">
        <v>0</v>
      </c>
      <c r="S146" s="104">
        <v>0</v>
      </c>
      <c r="T146" s="104">
        <v>0</v>
      </c>
      <c r="U146" s="104">
        <v>0</v>
      </c>
      <c r="V146" s="104">
        <v>0</v>
      </c>
      <c r="W146" s="104">
        <v>0</v>
      </c>
      <c r="X146" s="104">
        <v>0</v>
      </c>
      <c r="Y146" s="104">
        <v>0</v>
      </c>
      <c r="Z146" s="104">
        <v>0</v>
      </c>
      <c r="AA146" s="104">
        <v>0</v>
      </c>
      <c r="AB146" s="104">
        <v>0</v>
      </c>
      <c r="AC146" s="104">
        <v>0</v>
      </c>
      <c r="AD146" s="104">
        <v>0</v>
      </c>
      <c r="AE146" s="104">
        <v>0</v>
      </c>
      <c r="AF146" s="104">
        <v>0</v>
      </c>
      <c r="AG146" s="104">
        <v>0</v>
      </c>
      <c r="AH146" s="104">
        <v>0</v>
      </c>
      <c r="AI146" s="104">
        <v>0</v>
      </c>
      <c r="AJ146" s="104">
        <f>SUM(C146:AI146)</f>
        <v>17456.778420353359</v>
      </c>
    </row>
    <row r="147" spans="1:37" s="571" customFormat="1" x14ac:dyDescent="0.2">
      <c r="A147" s="565"/>
      <c r="B147" s="423" t="s">
        <v>119</v>
      </c>
      <c r="C147" s="99">
        <v>5112.6335250218362</v>
      </c>
      <c r="D147" s="99">
        <v>9065.9517032003205</v>
      </c>
      <c r="E147" s="99">
        <v>8445.9499461946689</v>
      </c>
      <c r="F147" s="99">
        <v>7807.9347266029326</v>
      </c>
      <c r="G147" s="99">
        <v>7207.433978667048</v>
      </c>
      <c r="H147" s="99">
        <v>6140.640101391793</v>
      </c>
      <c r="I147" s="99">
        <v>5675.0485875076765</v>
      </c>
      <c r="J147" s="99">
        <v>5308.1504476945365</v>
      </c>
      <c r="K147" s="99">
        <v>4443.8153406677357</v>
      </c>
      <c r="L147" s="99">
        <v>3858.4612753559004</v>
      </c>
      <c r="M147" s="99">
        <v>2953.0051123519434</v>
      </c>
      <c r="N147" s="99">
        <v>2593.3842959399908</v>
      </c>
      <c r="O147" s="99">
        <v>2441.3140082237041</v>
      </c>
      <c r="P147" s="99">
        <v>2178.9147382282258</v>
      </c>
      <c r="Q147" s="99">
        <v>1921.5841554500801</v>
      </c>
      <c r="R147" s="99">
        <v>1668.8794872668082</v>
      </c>
      <c r="S147" s="99">
        <v>1459.6907547197939</v>
      </c>
      <c r="T147" s="99">
        <v>1336.1899841834895</v>
      </c>
      <c r="U147" s="99">
        <v>1180.1321634283445</v>
      </c>
      <c r="V147" s="99">
        <v>899.33329468541046</v>
      </c>
      <c r="W147" s="99">
        <v>790.05162117431223</v>
      </c>
      <c r="X147" s="99">
        <v>685.54026687830401</v>
      </c>
      <c r="Y147" s="99">
        <v>682.23551129861573</v>
      </c>
      <c r="Z147" s="99">
        <v>679.49545067924873</v>
      </c>
      <c r="AA147" s="99">
        <v>677.36843115521674</v>
      </c>
      <c r="AB147" s="99">
        <v>675.45235408898941</v>
      </c>
      <c r="AC147" s="99">
        <v>673.86649596962138</v>
      </c>
      <c r="AD147" s="99">
        <v>671.94118787243258</v>
      </c>
      <c r="AE147" s="99">
        <v>565.34821649243247</v>
      </c>
      <c r="AF147" s="99">
        <v>458.82058899243253</v>
      </c>
      <c r="AG147" s="99">
        <v>299.73495689000003</v>
      </c>
      <c r="AH147" s="99">
        <v>195.97272709999999</v>
      </c>
      <c r="AI147" s="99">
        <v>13225.78125</v>
      </c>
      <c r="AJ147" s="145">
        <f>SUM(C147:AI147)</f>
        <v>101980.05668537383</v>
      </c>
    </row>
    <row r="148" spans="1:37" x14ac:dyDescent="0.2">
      <c r="A148" s="3"/>
      <c r="B148" s="466"/>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467"/>
    </row>
    <row r="149" spans="1:37" x14ac:dyDescent="0.2">
      <c r="A149" s="108"/>
      <c r="B149" s="116" t="s">
        <v>376</v>
      </c>
      <c r="C149" s="106"/>
    </row>
    <row r="150" spans="1:37" x14ac:dyDescent="0.2">
      <c r="A150" s="108"/>
      <c r="B150" s="116" t="s">
        <v>655</v>
      </c>
      <c r="C150" s="117"/>
    </row>
    <row r="151" spans="1:37" x14ac:dyDescent="0.2">
      <c r="A151" s="108"/>
      <c r="B151" s="1312"/>
      <c r="C151" s="1312"/>
    </row>
    <row r="153" spans="1:37" x14ac:dyDescent="0.2">
      <c r="A153" s="108"/>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row>
  </sheetData>
  <mergeCells count="3">
    <mergeCell ref="B6:AJ6"/>
    <mergeCell ref="B11:AJ11"/>
    <mergeCell ref="B151:C151"/>
  </mergeCells>
  <hyperlinks>
    <hyperlink ref="A1" location="INDICE!A1" display="Indice"/>
  </hyperlinks>
  <printOptions horizontalCentered="1"/>
  <pageMargins left="0" right="0.39370078740157483" top="0.19685039370078741" bottom="0.19685039370078741" header="0.15748031496062992" footer="0"/>
  <pageSetup paperSize="9" scale="29" orientation="landscape" r:id="rId1"/>
  <headerFooter scaleWithDoc="0">
    <oddFooter>&amp;R&amp;A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50"/>
    <pageSetUpPr fitToPage="1"/>
  </sheetPr>
  <dimension ref="A1:G32"/>
  <sheetViews>
    <sheetView showGridLines="0" zoomScale="85" zoomScaleNormal="85" zoomScaleSheetLayoutView="85" workbookViewId="0">
      <selection activeCell="B1" sqref="B1"/>
    </sheetView>
  </sheetViews>
  <sheetFormatPr baseColWidth="10" defaultColWidth="11.42578125" defaultRowHeight="12.75" x14ac:dyDescent="0.2"/>
  <cols>
    <col min="1" max="1" width="6.85546875" style="48" customWidth="1"/>
    <col min="2" max="2" width="39.7109375" style="48" customWidth="1"/>
    <col min="3" max="3" width="20.7109375" style="48" customWidth="1"/>
    <col min="4" max="4" width="25.42578125" style="48" customWidth="1"/>
    <col min="5" max="5" width="24.42578125" style="48" customWidth="1"/>
    <col min="6" max="6" width="22.85546875" style="48" customWidth="1"/>
    <col min="7" max="16384" width="11.42578125" style="48"/>
  </cols>
  <sheetData>
    <row r="1" spans="1:7" ht="15" x14ac:dyDescent="0.25">
      <c r="A1" s="1003" t="s">
        <v>238</v>
      </c>
      <c r="B1" s="502"/>
    </row>
    <row r="2" spans="1:7" ht="15" customHeight="1" x14ac:dyDescent="0.25">
      <c r="A2" s="502"/>
      <c r="B2" s="474" t="s">
        <v>874</v>
      </c>
      <c r="C2" s="5"/>
      <c r="D2" s="5"/>
      <c r="E2" s="5"/>
      <c r="F2" s="7"/>
    </row>
    <row r="3" spans="1:7" ht="15" customHeight="1" x14ac:dyDescent="0.25">
      <c r="A3" s="502"/>
      <c r="B3" s="349" t="s">
        <v>332</v>
      </c>
      <c r="C3" s="8"/>
      <c r="D3" s="8"/>
      <c r="E3" s="8"/>
      <c r="F3" s="7"/>
    </row>
    <row r="4" spans="1:7" x14ac:dyDescent="0.2">
      <c r="B4" s="7"/>
      <c r="C4" s="7"/>
      <c r="D4" s="7"/>
      <c r="E4" s="7"/>
      <c r="F4" s="7"/>
    </row>
    <row r="5" spans="1:7" x14ac:dyDescent="0.2">
      <c r="B5" s="7"/>
      <c r="C5" s="7"/>
      <c r="D5" s="7"/>
      <c r="E5" s="7"/>
      <c r="F5" s="7"/>
    </row>
    <row r="6" spans="1:7" ht="15.75" customHeight="1" x14ac:dyDescent="0.3">
      <c r="B6" s="1313" t="s">
        <v>122</v>
      </c>
      <c r="C6" s="1313"/>
      <c r="D6" s="1313"/>
      <c r="E6" s="1313"/>
      <c r="F6" s="1313"/>
    </row>
    <row r="7" spans="1:7" ht="12.75" customHeight="1" x14ac:dyDescent="0.2">
      <c r="B7" s="7"/>
      <c r="C7" s="7"/>
      <c r="D7" s="7"/>
      <c r="E7" s="7"/>
      <c r="F7" s="7"/>
    </row>
    <row r="8" spans="1:7" ht="15.75" thickBot="1" x14ac:dyDescent="0.3">
      <c r="C8" s="61"/>
      <c r="D8" s="61"/>
      <c r="E8" s="61"/>
      <c r="F8" s="83"/>
    </row>
    <row r="9" spans="1:7" ht="16.5" thickTop="1" thickBot="1" x14ac:dyDescent="0.25">
      <c r="A9" s="66"/>
      <c r="B9" s="7" t="s">
        <v>880</v>
      </c>
      <c r="C9" s="1281" t="s">
        <v>434</v>
      </c>
      <c r="D9" s="1283"/>
      <c r="E9" s="84"/>
      <c r="F9" s="84"/>
    </row>
    <row r="10" spans="1:7" ht="16.5" thickTop="1" thickBot="1" x14ac:dyDescent="0.25">
      <c r="A10" s="66"/>
      <c r="B10" s="1278" t="s">
        <v>435</v>
      </c>
      <c r="C10" s="1278" t="s">
        <v>671</v>
      </c>
      <c r="D10" s="1314" t="s">
        <v>672</v>
      </c>
      <c r="E10" s="1281" t="s">
        <v>436</v>
      </c>
      <c r="F10" s="1283"/>
    </row>
    <row r="11" spans="1:7" ht="31.5" thickTop="1" thickBot="1" x14ac:dyDescent="0.25">
      <c r="B11" s="1279"/>
      <c r="C11" s="1279"/>
      <c r="D11" s="1315"/>
      <c r="E11" s="625" t="s">
        <v>673</v>
      </c>
      <c r="F11" s="625" t="s">
        <v>437</v>
      </c>
    </row>
    <row r="12" spans="1:7" ht="16.5" thickTop="1" x14ac:dyDescent="0.25">
      <c r="B12" s="85"/>
      <c r="C12" s="86"/>
      <c r="D12" s="86"/>
      <c r="E12" s="86"/>
      <c r="F12" s="86"/>
    </row>
    <row r="13" spans="1:7" ht="15" x14ac:dyDescent="0.2">
      <c r="B13" s="597" t="s">
        <v>29</v>
      </c>
      <c r="C13" s="626">
        <v>17212464.397</v>
      </c>
      <c r="D13" s="627">
        <v>29.960260000000002</v>
      </c>
      <c r="E13" s="626">
        <v>5156899.0857486324</v>
      </c>
      <c r="F13" s="626">
        <v>5156899.0857486324</v>
      </c>
      <c r="G13" s="1059"/>
    </row>
    <row r="14" spans="1:7" ht="15" x14ac:dyDescent="0.2">
      <c r="B14" s="597" t="s">
        <v>280</v>
      </c>
      <c r="C14" s="626">
        <v>3103763.0830000001</v>
      </c>
      <c r="D14" s="627">
        <v>29.960260000000002</v>
      </c>
      <c r="E14" s="626">
        <v>929895.48945081595</v>
      </c>
      <c r="F14" s="626">
        <v>929895.48945081595</v>
      </c>
      <c r="G14" s="1059"/>
    </row>
    <row r="15" spans="1:7" ht="15" x14ac:dyDescent="0.2">
      <c r="B15" s="597" t="s">
        <v>281</v>
      </c>
      <c r="C15" s="626">
        <v>38400427.678999998</v>
      </c>
      <c r="D15" s="627">
        <v>24.593589999999995</v>
      </c>
      <c r="E15" s="626">
        <v>9444043.7416197732</v>
      </c>
      <c r="F15" s="626">
        <v>327217.16813700419</v>
      </c>
      <c r="G15" s="1059"/>
    </row>
    <row r="16" spans="1:7" ht="15" x14ac:dyDescent="0.2">
      <c r="B16" s="597" t="s">
        <v>282</v>
      </c>
      <c r="C16" s="626">
        <v>18947454.208999999</v>
      </c>
      <c r="D16" s="627">
        <v>31.005080000000007</v>
      </c>
      <c r="E16" s="626">
        <v>5874673.3354638182</v>
      </c>
      <c r="F16" s="626">
        <v>6863737.9781093812</v>
      </c>
      <c r="G16" s="1059"/>
    </row>
    <row r="17" spans="2:7" ht="15" x14ac:dyDescent="0.2">
      <c r="B17" s="597" t="s">
        <v>246</v>
      </c>
      <c r="C17" s="626">
        <v>46303523</v>
      </c>
      <c r="D17" s="627">
        <v>32.850110000000001</v>
      </c>
      <c r="E17" s="626">
        <v>15210758.239375299</v>
      </c>
      <c r="F17" s="626">
        <v>137454.89101188598</v>
      </c>
      <c r="G17" s="1059"/>
    </row>
    <row r="18" spans="2:7" ht="15.75" thickBot="1" x14ac:dyDescent="0.3">
      <c r="B18" s="87"/>
      <c r="C18" s="88"/>
      <c r="D18" s="88"/>
      <c r="E18" s="88"/>
      <c r="F18" s="88"/>
    </row>
    <row r="19" spans="2:7" ht="16.5" thickTop="1" thickBot="1" x14ac:dyDescent="0.25">
      <c r="B19" s="89"/>
      <c r="C19" s="89"/>
      <c r="D19" s="89"/>
      <c r="E19" s="89"/>
      <c r="F19" s="1088">
        <f>SUM(F13:F18)</f>
        <v>13415204.612457721</v>
      </c>
    </row>
    <row r="20" spans="2:7" ht="13.5" thickTop="1" x14ac:dyDescent="0.2">
      <c r="B20" s="1087"/>
      <c r="C20" s="1087"/>
      <c r="D20" s="1087"/>
      <c r="E20" s="1087"/>
      <c r="F20" s="1087"/>
    </row>
    <row r="21" spans="2:7" x14ac:dyDescent="0.2">
      <c r="B21" s="1316" t="s">
        <v>438</v>
      </c>
      <c r="C21" s="1316"/>
      <c r="D21" s="1316"/>
      <c r="E21" s="1316"/>
      <c r="F21" s="1316"/>
    </row>
    <row r="22" spans="2:7" x14ac:dyDescent="0.2">
      <c r="B22" s="1316" t="s">
        <v>439</v>
      </c>
      <c r="C22" s="1316"/>
      <c r="D22" s="1316"/>
      <c r="E22" s="1316"/>
      <c r="F22" s="1316"/>
    </row>
    <row r="23" spans="2:7" x14ac:dyDescent="0.2">
      <c r="B23" s="1316" t="s">
        <v>440</v>
      </c>
      <c r="C23" s="1316"/>
      <c r="D23" s="1316"/>
      <c r="E23" s="1316"/>
      <c r="F23" s="1316"/>
    </row>
    <row r="24" spans="2:7" x14ac:dyDescent="0.2">
      <c r="B24" s="1316" t="s">
        <v>441</v>
      </c>
      <c r="C24" s="1316"/>
      <c r="D24" s="1316"/>
      <c r="E24" s="1316"/>
      <c r="F24" s="1316"/>
    </row>
    <row r="25" spans="2:7" x14ac:dyDescent="0.2">
      <c r="B25" s="585"/>
      <c r="C25" s="585"/>
      <c r="D25" s="585"/>
      <c r="E25" s="585"/>
      <c r="F25" s="585"/>
    </row>
    <row r="26" spans="2:7" x14ac:dyDescent="0.2">
      <c r="B26" s="1316" t="s">
        <v>442</v>
      </c>
      <c r="C26" s="1316"/>
      <c r="D26" s="1316"/>
      <c r="E26" s="1316"/>
      <c r="F26" s="1316"/>
    </row>
    <row r="27" spans="2:7" x14ac:dyDescent="0.2">
      <c r="B27" s="585"/>
      <c r="C27" s="585"/>
      <c r="D27" s="585"/>
      <c r="E27" s="585"/>
      <c r="F27" s="585"/>
    </row>
    <row r="28" spans="2:7" ht="54" customHeight="1" x14ac:dyDescent="0.2">
      <c r="B28" s="1317" t="s">
        <v>443</v>
      </c>
      <c r="C28" s="1317"/>
      <c r="D28" s="1317"/>
      <c r="E28" s="1317"/>
      <c r="F28" s="1317"/>
    </row>
    <row r="29" spans="2:7" x14ac:dyDescent="0.2">
      <c r="B29" s="586"/>
      <c r="C29" s="586"/>
      <c r="D29" s="586"/>
      <c r="E29" s="586"/>
      <c r="F29" s="586"/>
    </row>
    <row r="30" spans="2:7" ht="27" customHeight="1" x14ac:dyDescent="0.2">
      <c r="B30" s="1317" t="s">
        <v>444</v>
      </c>
      <c r="C30" s="1317"/>
      <c r="D30" s="1317"/>
      <c r="E30" s="1317"/>
      <c r="F30" s="1317"/>
    </row>
    <row r="31" spans="2:7" x14ac:dyDescent="0.2">
      <c r="B31" s="472"/>
      <c r="C31" s="472"/>
      <c r="D31" s="472"/>
      <c r="E31" s="472"/>
      <c r="F31" s="472"/>
    </row>
    <row r="32" spans="2:7" x14ac:dyDescent="0.2">
      <c r="B32" s="1192"/>
      <c r="C32" s="1192"/>
      <c r="D32" s="1192"/>
      <c r="E32" s="1192"/>
      <c r="F32" s="1192"/>
    </row>
  </sheetData>
  <mergeCells count="14">
    <mergeCell ref="B6:F6"/>
    <mergeCell ref="B32:F32"/>
    <mergeCell ref="C9:D9"/>
    <mergeCell ref="B10:B11"/>
    <mergeCell ref="C10:C11"/>
    <mergeCell ref="D10:D11"/>
    <mergeCell ref="E10:F10"/>
    <mergeCell ref="B26:F26"/>
    <mergeCell ref="B28:F28"/>
    <mergeCell ref="B30:F30"/>
    <mergeCell ref="B21:F21"/>
    <mergeCell ref="B22:F22"/>
    <mergeCell ref="B23:F23"/>
    <mergeCell ref="B24:F24"/>
  </mergeCells>
  <phoneticPr fontId="14" type="noConversion"/>
  <hyperlinks>
    <hyperlink ref="A1" location="INDICE!A1" display="Indice"/>
  </hyperlinks>
  <printOptions horizontalCentered="1"/>
  <pageMargins left="0.39370078740157483" right="0.39370078740157483" top="0.19685039370078741" bottom="0.19685039370078741" header="0.15748031496062992" footer="0"/>
  <pageSetup paperSize="9" scale="69" orientation="portrait" r:id="rId1"/>
  <headerFooter scaleWithDoc="0">
    <oddFooter>&amp;R&amp;A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J64"/>
  <sheetViews>
    <sheetView showGridLines="0" zoomScale="85" zoomScaleNormal="85" zoomScaleSheetLayoutView="85" workbookViewId="0">
      <selection activeCell="B1" sqref="B1"/>
    </sheetView>
  </sheetViews>
  <sheetFormatPr baseColWidth="10" defaultColWidth="11.42578125" defaultRowHeight="12.75" x14ac:dyDescent="0.2"/>
  <cols>
    <col min="1" max="1" width="6.85546875" style="32" customWidth="1"/>
    <col min="2" max="2" width="87.7109375" style="32" customWidth="1"/>
    <col min="3" max="3" width="13.28515625" style="32" customWidth="1"/>
    <col min="4" max="16384" width="11.42578125" style="32"/>
  </cols>
  <sheetData>
    <row r="1" spans="1:7" ht="15" x14ac:dyDescent="0.25">
      <c r="A1" s="1003" t="s">
        <v>238</v>
      </c>
      <c r="B1" s="1005"/>
    </row>
    <row r="2" spans="1:7" ht="15" customHeight="1" x14ac:dyDescent="0.25">
      <c r="A2" s="529"/>
      <c r="B2" s="474" t="s">
        <v>874</v>
      </c>
      <c r="C2" s="63"/>
    </row>
    <row r="3" spans="1:7" ht="15" customHeight="1" x14ac:dyDescent="0.25">
      <c r="A3" s="529"/>
      <c r="B3" s="349" t="s">
        <v>332</v>
      </c>
      <c r="C3" s="63"/>
    </row>
    <row r="4" spans="1:7" x14ac:dyDescent="0.2">
      <c r="B4" s="64"/>
      <c r="C4" s="63"/>
    </row>
    <row r="5" spans="1:7" x14ac:dyDescent="0.2">
      <c r="B5" s="64"/>
      <c r="C5" s="63"/>
    </row>
    <row r="6" spans="1:7" ht="17.25" x14ac:dyDescent="0.2">
      <c r="B6" s="1185" t="s">
        <v>426</v>
      </c>
      <c r="C6" s="1185"/>
    </row>
    <row r="7" spans="1:7" ht="15.75" x14ac:dyDescent="0.2">
      <c r="B7" s="1186" t="s">
        <v>307</v>
      </c>
      <c r="C7" s="1186"/>
    </row>
    <row r="8" spans="1:7" ht="15" x14ac:dyDescent="0.2">
      <c r="B8" s="1318" t="s">
        <v>878</v>
      </c>
      <c r="C8" s="1318"/>
    </row>
    <row r="9" spans="1:7" x14ac:dyDescent="0.2">
      <c r="B9" s="65"/>
      <c r="C9" s="65"/>
    </row>
    <row r="10" spans="1:7" ht="13.5" thickBot="1" x14ac:dyDescent="0.25">
      <c r="B10" s="7"/>
      <c r="C10" s="7" t="s">
        <v>308</v>
      </c>
    </row>
    <row r="11" spans="1:7" s="511" customFormat="1" thickTop="1" x14ac:dyDescent="0.2">
      <c r="A11" s="745"/>
      <c r="B11" s="746"/>
      <c r="C11" s="746"/>
    </row>
    <row r="12" spans="1:7" ht="15" x14ac:dyDescent="0.2">
      <c r="B12" s="750" t="s">
        <v>309</v>
      </c>
      <c r="C12" s="750" t="s">
        <v>311</v>
      </c>
    </row>
    <row r="13" spans="1:7" s="511" customFormat="1" thickBot="1" x14ac:dyDescent="0.25">
      <c r="B13" s="744"/>
      <c r="C13" s="744"/>
    </row>
    <row r="14" spans="1:7" ht="13.5" thickTop="1" x14ac:dyDescent="0.2">
      <c r="B14" s="67"/>
      <c r="C14" s="187"/>
    </row>
    <row r="15" spans="1:7" s="346" customFormat="1" ht="15" x14ac:dyDescent="0.2">
      <c r="B15" s="742" t="s">
        <v>336</v>
      </c>
      <c r="C15" s="421">
        <f>+C17+C22+C28</f>
        <v>90238.114980539394</v>
      </c>
    </row>
    <row r="16" spans="1:7" x14ac:dyDescent="0.2">
      <c r="B16" s="68"/>
      <c r="C16" s="189"/>
      <c r="D16" s="346"/>
      <c r="E16" s="346"/>
      <c r="F16" s="346"/>
      <c r="G16" s="346"/>
    </row>
    <row r="17" spans="2:7" s="346" customFormat="1" x14ac:dyDescent="0.2">
      <c r="B17" s="741" t="s">
        <v>668</v>
      </c>
      <c r="C17" s="973">
        <f>SUM(C19:C20)</f>
        <v>9218.6937991329851</v>
      </c>
    </row>
    <row r="18" spans="2:7" x14ac:dyDescent="0.2">
      <c r="B18" s="68"/>
      <c r="C18" s="975"/>
      <c r="D18" s="346"/>
      <c r="E18" s="346"/>
      <c r="F18" s="346"/>
      <c r="G18" s="346"/>
    </row>
    <row r="19" spans="2:7" x14ac:dyDescent="0.2">
      <c r="B19" s="68" t="s">
        <v>429</v>
      </c>
      <c r="C19" s="975">
        <v>1464.0291303190211</v>
      </c>
      <c r="D19" s="346"/>
      <c r="E19" s="346"/>
      <c r="F19" s="346"/>
      <c r="G19" s="346"/>
    </row>
    <row r="20" spans="2:7" s="346" customFormat="1" x14ac:dyDescent="0.2">
      <c r="B20" s="359" t="s">
        <v>428</v>
      </c>
      <c r="C20" s="973">
        <v>7754.6646688139635</v>
      </c>
    </row>
    <row r="21" spans="2:7" ht="15" x14ac:dyDescent="0.25">
      <c r="B21" s="68"/>
      <c r="C21" s="976"/>
      <c r="D21" s="346"/>
      <c r="E21" s="346"/>
      <c r="F21" s="346"/>
      <c r="G21" s="346"/>
    </row>
    <row r="22" spans="2:7" s="346" customFormat="1" x14ac:dyDescent="0.2">
      <c r="B22" s="741" t="s">
        <v>669</v>
      </c>
      <c r="C22" s="364">
        <f>SUM(C24:C26)</f>
        <v>80989.427199825281</v>
      </c>
    </row>
    <row r="23" spans="2:7" x14ac:dyDescent="0.2">
      <c r="B23" s="69"/>
      <c r="C23" s="189"/>
      <c r="D23" s="346"/>
      <c r="E23" s="346"/>
      <c r="F23" s="346"/>
      <c r="G23" s="346"/>
    </row>
    <row r="24" spans="2:7" s="346" customFormat="1" x14ac:dyDescent="0.2">
      <c r="B24" s="743" t="s">
        <v>429</v>
      </c>
      <c r="C24" s="483">
        <v>42463.169644089059</v>
      </c>
    </row>
    <row r="25" spans="2:7" s="346" customFormat="1" x14ac:dyDescent="0.2">
      <c r="B25" s="743" t="s">
        <v>428</v>
      </c>
      <c r="C25" s="483">
        <v>38284.589668371722</v>
      </c>
    </row>
    <row r="26" spans="2:7" s="346" customFormat="1" x14ac:dyDescent="0.2">
      <c r="B26" s="743" t="s">
        <v>595</v>
      </c>
      <c r="C26" s="483">
        <v>241.66788736449732</v>
      </c>
    </row>
    <row r="27" spans="2:7" x14ac:dyDescent="0.2">
      <c r="B27" s="68"/>
      <c r="C27" s="189"/>
      <c r="D27" s="346"/>
      <c r="E27" s="346"/>
      <c r="F27" s="346"/>
      <c r="G27" s="346"/>
    </row>
    <row r="28" spans="2:7" s="346" customFormat="1" x14ac:dyDescent="0.2">
      <c r="B28" s="741" t="s">
        <v>430</v>
      </c>
      <c r="C28" s="364">
        <f>+C30</f>
        <v>29.993981581126544</v>
      </c>
    </row>
    <row r="29" spans="2:7" x14ac:dyDescent="0.2">
      <c r="B29" s="69"/>
      <c r="C29" s="189"/>
      <c r="D29" s="346"/>
      <c r="E29" s="346"/>
      <c r="F29" s="346"/>
      <c r="G29" s="346"/>
    </row>
    <row r="30" spans="2:7" s="346" customFormat="1" x14ac:dyDescent="0.2">
      <c r="B30" s="359" t="s">
        <v>428</v>
      </c>
      <c r="C30" s="364">
        <v>29.993981581126544</v>
      </c>
    </row>
    <row r="31" spans="2:7" x14ac:dyDescent="0.2">
      <c r="B31" s="68"/>
      <c r="C31" s="189"/>
      <c r="D31" s="346"/>
      <c r="E31" s="346"/>
      <c r="F31" s="346"/>
      <c r="G31" s="346"/>
    </row>
    <row r="32" spans="2:7" s="346" customFormat="1" ht="30" x14ac:dyDescent="0.2">
      <c r="B32" s="412" t="s">
        <v>190</v>
      </c>
      <c r="C32" s="977">
        <v>605625</v>
      </c>
    </row>
    <row r="33" spans="1:244" ht="15.75" x14ac:dyDescent="0.25">
      <c r="B33" s="71"/>
      <c r="C33" s="318"/>
      <c r="D33" s="346"/>
      <c r="E33" s="346"/>
      <c r="F33" s="346"/>
      <c r="G33" s="346"/>
    </row>
    <row r="34" spans="1:244" s="346" customFormat="1" ht="15" x14ac:dyDescent="0.2">
      <c r="B34" s="742" t="s">
        <v>288</v>
      </c>
      <c r="C34" s="421">
        <f>+C36</f>
        <v>755601.15999999992</v>
      </c>
    </row>
    <row r="35" spans="1:244" ht="15.75" x14ac:dyDescent="0.25">
      <c r="B35" s="71"/>
      <c r="C35" s="318"/>
      <c r="D35" s="346"/>
      <c r="E35" s="346"/>
      <c r="F35" s="346"/>
      <c r="G35" s="346"/>
    </row>
    <row r="36" spans="1:244" s="346" customFormat="1" x14ac:dyDescent="0.2">
      <c r="B36" s="741" t="s">
        <v>312</v>
      </c>
      <c r="C36" s="978">
        <v>755601.15999999992</v>
      </c>
    </row>
    <row r="37" spans="1:244" ht="15" x14ac:dyDescent="0.25">
      <c r="B37" s="69"/>
      <c r="C37" s="979"/>
      <c r="D37" s="346"/>
      <c r="E37" s="346"/>
      <c r="F37" s="346"/>
      <c r="G37" s="346"/>
    </row>
    <row r="38" spans="1:244" ht="15" x14ac:dyDescent="0.2">
      <c r="B38" s="740" t="s">
        <v>160</v>
      </c>
      <c r="C38" s="421">
        <f>+C34+C32+C15</f>
        <v>1451464.2749805392</v>
      </c>
      <c r="D38" s="346"/>
      <c r="E38" s="346"/>
      <c r="F38" s="346"/>
      <c r="G38" s="346"/>
    </row>
    <row r="39" spans="1:244" ht="13.5" thickBot="1" x14ac:dyDescent="0.25">
      <c r="B39" s="72"/>
      <c r="C39" s="980"/>
      <c r="D39" s="346"/>
      <c r="E39" s="346"/>
      <c r="F39" s="346"/>
      <c r="G39" s="346"/>
    </row>
    <row r="40" spans="1:244" s="73" customFormat="1" ht="16.5" thickTop="1" x14ac:dyDescent="0.25">
      <c r="A40" s="7"/>
      <c r="B40" s="7"/>
      <c r="C40" s="7"/>
      <c r="D40" s="346"/>
      <c r="E40" s="346"/>
      <c r="F40" s="346"/>
      <c r="G40" s="346"/>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row>
    <row r="41" spans="1:244" x14ac:dyDescent="0.2">
      <c r="B41" s="1319" t="s">
        <v>780</v>
      </c>
      <c r="C41" s="1319"/>
      <c r="D41" s="346"/>
      <c r="E41" s="346"/>
      <c r="F41" s="346"/>
      <c r="G41" s="346"/>
    </row>
    <row r="42" spans="1:244" x14ac:dyDescent="0.2">
      <c r="B42" s="1319"/>
      <c r="C42" s="1319"/>
      <c r="D42" s="346"/>
      <c r="E42" s="346"/>
      <c r="F42" s="346"/>
      <c r="G42" s="346"/>
    </row>
    <row r="43" spans="1:244" x14ac:dyDescent="0.2">
      <c r="B43" s="1319"/>
      <c r="C43" s="1319"/>
      <c r="D43" s="346"/>
      <c r="E43" s="346"/>
      <c r="F43" s="346"/>
      <c r="G43" s="346"/>
    </row>
    <row r="44" spans="1:244" x14ac:dyDescent="0.2">
      <c r="B44" s="1319"/>
      <c r="C44" s="1319"/>
      <c r="D44" s="346"/>
      <c r="E44" s="346"/>
      <c r="F44" s="346"/>
      <c r="G44" s="346"/>
    </row>
    <row r="45" spans="1:244" ht="12.75" customHeight="1" x14ac:dyDescent="0.2">
      <c r="B45" s="75"/>
      <c r="C45" s="75"/>
      <c r="D45" s="346"/>
      <c r="E45" s="346"/>
      <c r="F45" s="346"/>
      <c r="G45" s="346"/>
    </row>
    <row r="46" spans="1:244" ht="12.75" customHeight="1" x14ac:dyDescent="0.2">
      <c r="B46" s="75"/>
      <c r="C46" s="75"/>
      <c r="D46" s="346"/>
      <c r="E46" s="346"/>
      <c r="F46" s="346"/>
      <c r="G46" s="346"/>
    </row>
    <row r="47" spans="1:244" ht="17.25" x14ac:dyDescent="0.2">
      <c r="B47" s="1185" t="s">
        <v>779</v>
      </c>
      <c r="C47" s="1185"/>
      <c r="D47" s="346"/>
      <c r="E47" s="346"/>
      <c r="F47" s="346"/>
      <c r="G47" s="346"/>
    </row>
    <row r="48" spans="1:244" ht="13.5" thickBot="1" x14ac:dyDescent="0.25">
      <c r="B48" s="7"/>
      <c r="C48" s="7" t="s">
        <v>308</v>
      </c>
      <c r="D48" s="346"/>
      <c r="E48" s="346"/>
      <c r="F48" s="346"/>
      <c r="G48" s="346"/>
    </row>
    <row r="49" spans="2:7" s="511" customFormat="1" ht="13.5" thickTop="1" x14ac:dyDescent="0.2">
      <c r="B49" s="746"/>
      <c r="C49" s="746"/>
      <c r="D49" s="346"/>
      <c r="E49" s="346"/>
      <c r="F49" s="346"/>
      <c r="G49" s="346"/>
    </row>
    <row r="50" spans="2:7" s="346" customFormat="1" ht="15" customHeight="1" x14ac:dyDescent="0.2">
      <c r="B50" s="749" t="s">
        <v>309</v>
      </c>
      <c r="C50" s="750" t="s">
        <v>310</v>
      </c>
    </row>
    <row r="51" spans="2:7" s="511" customFormat="1" ht="13.5" thickBot="1" x14ac:dyDescent="0.25">
      <c r="B51" s="744"/>
      <c r="C51" s="744"/>
      <c r="D51" s="346"/>
      <c r="E51" s="346"/>
      <c r="F51" s="346"/>
      <c r="G51" s="346"/>
    </row>
    <row r="52" spans="2:7" ht="13.5" thickTop="1" x14ac:dyDescent="0.2">
      <c r="B52" s="76"/>
      <c r="C52" s="77"/>
      <c r="D52" s="346"/>
      <c r="E52" s="346"/>
      <c r="F52" s="346"/>
      <c r="G52" s="346"/>
    </row>
    <row r="53" spans="2:7" s="346" customFormat="1" ht="15.75" x14ac:dyDescent="0.2">
      <c r="B53" s="747" t="s">
        <v>16</v>
      </c>
      <c r="C53" s="974">
        <f>+C55+C56+C58+C59</f>
        <v>237937.24</v>
      </c>
    </row>
    <row r="54" spans="2:7" x14ac:dyDescent="0.2">
      <c r="B54" s="79"/>
      <c r="C54" s="189"/>
      <c r="D54" s="346"/>
      <c r="E54" s="346"/>
      <c r="F54" s="346"/>
      <c r="G54" s="346"/>
    </row>
    <row r="55" spans="2:7" s="346" customFormat="1" ht="17.25" customHeight="1" x14ac:dyDescent="0.2">
      <c r="B55" s="748" t="s">
        <v>17</v>
      </c>
      <c r="C55" s="981">
        <v>186373.91</v>
      </c>
    </row>
    <row r="56" spans="2:7" s="346" customFormat="1" x14ac:dyDescent="0.2">
      <c r="B56" s="748" t="s">
        <v>18</v>
      </c>
      <c r="C56" s="981">
        <v>5848.97</v>
      </c>
    </row>
    <row r="57" spans="2:7" ht="15" x14ac:dyDescent="0.25">
      <c r="B57" s="80"/>
      <c r="C57" s="982"/>
      <c r="D57" s="346"/>
      <c r="E57" s="346"/>
      <c r="F57" s="346"/>
      <c r="G57" s="346"/>
    </row>
    <row r="58" spans="2:7" s="346" customFormat="1" x14ac:dyDescent="0.2">
      <c r="B58" s="748" t="s">
        <v>19</v>
      </c>
      <c r="C58" s="981">
        <v>45654.61</v>
      </c>
    </row>
    <row r="59" spans="2:7" s="346" customFormat="1" x14ac:dyDescent="0.2">
      <c r="B59" s="748" t="s">
        <v>18</v>
      </c>
      <c r="C59" s="981">
        <v>59.75</v>
      </c>
    </row>
    <row r="60" spans="2:7" ht="13.5" thickBot="1" x14ac:dyDescent="0.25">
      <c r="B60" s="29"/>
      <c r="C60" s="81"/>
      <c r="D60" s="346"/>
      <c r="E60" s="346"/>
      <c r="F60" s="346"/>
      <c r="G60" s="346"/>
    </row>
    <row r="61" spans="2:7" ht="13.5" thickTop="1" x14ac:dyDescent="0.2">
      <c r="D61" s="346"/>
      <c r="E61" s="346"/>
      <c r="F61" s="346"/>
      <c r="G61" s="346"/>
    </row>
    <row r="64" spans="2:7" x14ac:dyDescent="0.2">
      <c r="C64" s="1062"/>
    </row>
  </sheetData>
  <mergeCells count="5">
    <mergeCell ref="B6:C6"/>
    <mergeCell ref="B7:C7"/>
    <mergeCell ref="B8:C8"/>
    <mergeCell ref="B41:C44"/>
    <mergeCell ref="B47:C47"/>
  </mergeCells>
  <hyperlinks>
    <hyperlink ref="A1" location="INDICE!A1" display="Indice"/>
  </hyperlinks>
  <printOptions horizontalCentered="1"/>
  <pageMargins left="0.39370078740157483" right="0.39370078740157483" top="0.19685039370078741" bottom="0.35433070866141736" header="0.15748031496062992" footer="0.23622047244094491"/>
  <pageSetup scale="91" orientation="portrait" r:id="rId1"/>
  <headerFooter scaleWithDoc="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44"/>
  <sheetViews>
    <sheetView showGridLines="0" showRuler="0" zoomScale="85" zoomScaleNormal="85" zoomScaleSheetLayoutView="85" workbookViewId="0">
      <selection activeCell="B1" sqref="B1"/>
    </sheetView>
  </sheetViews>
  <sheetFormatPr baseColWidth="10" defaultColWidth="11.42578125" defaultRowHeight="12.75" x14ac:dyDescent="0.2"/>
  <cols>
    <col min="1" max="1" width="6.85546875" style="32" customWidth="1"/>
    <col min="2" max="2" width="59.7109375" style="32" bestFit="1" customWidth="1"/>
    <col min="3" max="3" width="30.7109375" style="32" customWidth="1"/>
    <col min="4" max="4" width="19.28515625" style="32" customWidth="1"/>
    <col min="5" max="9" width="11.42578125" style="32"/>
    <col min="10" max="10" width="12.7109375" style="32" bestFit="1" customWidth="1"/>
    <col min="11" max="16384" width="11.42578125" style="32"/>
  </cols>
  <sheetData>
    <row r="1" spans="1:4" ht="15" x14ac:dyDescent="0.25">
      <c r="A1" s="1003" t="s">
        <v>238</v>
      </c>
      <c r="B1" s="1005"/>
      <c r="C1" s="325"/>
      <c r="D1" s="325"/>
    </row>
    <row r="2" spans="1:4" ht="15" customHeight="1" x14ac:dyDescent="0.25">
      <c r="A2" s="529"/>
      <c r="B2" s="474" t="s">
        <v>874</v>
      </c>
      <c r="C2" s="36"/>
      <c r="D2" s="49"/>
    </row>
    <row r="3" spans="1:4" ht="15" customHeight="1" x14ac:dyDescent="0.25">
      <c r="A3" s="529"/>
      <c r="B3" s="844" t="s">
        <v>332</v>
      </c>
      <c r="C3" s="36"/>
      <c r="D3" s="49"/>
    </row>
    <row r="4" spans="1:4" ht="15" x14ac:dyDescent="0.25">
      <c r="B4" s="38"/>
      <c r="C4" s="36"/>
      <c r="D4" s="50"/>
    </row>
    <row r="5" spans="1:4" x14ac:dyDescent="0.2">
      <c r="B5" s="36"/>
      <c r="C5" s="36"/>
      <c r="D5" s="50"/>
    </row>
    <row r="6" spans="1:4" ht="17.25" x14ac:dyDescent="0.3">
      <c r="B6" s="1239" t="s">
        <v>352</v>
      </c>
      <c r="C6" s="1239"/>
      <c r="D6" s="51"/>
    </row>
    <row r="7" spans="1:4" ht="15" x14ac:dyDescent="0.25">
      <c r="B7" s="1320" t="s">
        <v>877</v>
      </c>
      <c r="C7" s="1320"/>
      <c r="D7" s="52"/>
    </row>
    <row r="8" spans="1:4" ht="15" x14ac:dyDescent="0.25">
      <c r="B8" s="53"/>
      <c r="C8" s="53"/>
      <c r="D8" s="53"/>
    </row>
    <row r="9" spans="1:4" ht="13.5" thickBot="1" x14ac:dyDescent="0.25">
      <c r="B9" s="54"/>
      <c r="C9" s="7"/>
      <c r="D9" s="50"/>
    </row>
    <row r="10" spans="1:4" ht="13.5" customHeight="1" thickTop="1" x14ac:dyDescent="0.2">
      <c r="B10" s="1321" t="s">
        <v>353</v>
      </c>
      <c r="C10" s="1324" t="s">
        <v>377</v>
      </c>
    </row>
    <row r="11" spans="1:4" x14ac:dyDescent="0.2">
      <c r="B11" s="1322"/>
      <c r="C11" s="1325"/>
    </row>
    <row r="12" spans="1:4" ht="13.5" customHeight="1" x14ac:dyDescent="0.2">
      <c r="B12" s="1322"/>
      <c r="C12" s="1325"/>
    </row>
    <row r="13" spans="1:4" x14ac:dyDescent="0.2">
      <c r="B13" s="1323"/>
      <c r="C13" s="1326"/>
    </row>
    <row r="14" spans="1:4" x14ac:dyDescent="0.2">
      <c r="B14" s="55"/>
      <c r="C14" s="56"/>
    </row>
    <row r="15" spans="1:4" ht="15.75" x14ac:dyDescent="0.2">
      <c r="B15" s="751" t="s">
        <v>304</v>
      </c>
      <c r="C15" s="752">
        <f>SUM(C17:C40)</f>
        <v>755601.15999999992</v>
      </c>
    </row>
    <row r="16" spans="1:4" ht="15" x14ac:dyDescent="0.25">
      <c r="B16" s="57"/>
      <c r="C16" s="58"/>
    </row>
    <row r="17" spans="2:3" ht="15" x14ac:dyDescent="0.2">
      <c r="B17" s="754" t="s">
        <v>354</v>
      </c>
      <c r="C17" s="755">
        <v>17385.989999999998</v>
      </c>
    </row>
    <row r="18" spans="2:3" ht="15" x14ac:dyDescent="0.2">
      <c r="B18" s="753" t="s">
        <v>355</v>
      </c>
      <c r="C18" s="755">
        <v>10056.4</v>
      </c>
    </row>
    <row r="19" spans="2:3" ht="15" x14ac:dyDescent="0.2">
      <c r="B19" s="754" t="s">
        <v>356</v>
      </c>
      <c r="C19" s="755">
        <v>31828.48</v>
      </c>
    </row>
    <row r="20" spans="2:3" ht="15" x14ac:dyDescent="0.2">
      <c r="B20" s="754" t="s">
        <v>357</v>
      </c>
      <c r="C20" s="755">
        <v>43159.43</v>
      </c>
    </row>
    <row r="21" spans="2:3" ht="15" x14ac:dyDescent="0.2">
      <c r="B21" s="754" t="s">
        <v>358</v>
      </c>
      <c r="C21" s="755">
        <v>53781.77</v>
      </c>
    </row>
    <row r="22" spans="2:3" ht="15" x14ac:dyDescent="0.2">
      <c r="B22" s="754" t="s">
        <v>359</v>
      </c>
      <c r="C22" s="755">
        <v>20487.43</v>
      </c>
    </row>
    <row r="23" spans="2:3" ht="15" x14ac:dyDescent="0.2">
      <c r="B23" s="754" t="s">
        <v>360</v>
      </c>
      <c r="C23" s="755">
        <v>168475.56</v>
      </c>
    </row>
    <row r="24" spans="2:3" ht="15" x14ac:dyDescent="0.2">
      <c r="B24" s="754" t="s">
        <v>361</v>
      </c>
      <c r="C24" s="755">
        <v>2057.36</v>
      </c>
    </row>
    <row r="25" spans="2:3" ht="15" x14ac:dyDescent="0.2">
      <c r="B25" s="754" t="s">
        <v>0</v>
      </c>
      <c r="C25" s="755">
        <v>0</v>
      </c>
    </row>
    <row r="26" spans="2:3" ht="15" x14ac:dyDescent="0.2">
      <c r="B26" s="754" t="s">
        <v>1</v>
      </c>
      <c r="C26" s="755">
        <v>9982.3799999999992</v>
      </c>
    </row>
    <row r="27" spans="2:3" ht="15" x14ac:dyDescent="0.2">
      <c r="B27" s="754" t="s">
        <v>2</v>
      </c>
      <c r="C27" s="755">
        <v>1200.7</v>
      </c>
    </row>
    <row r="28" spans="2:3" ht="15" x14ac:dyDescent="0.2">
      <c r="B28" s="753" t="s">
        <v>3</v>
      </c>
      <c r="C28" s="755">
        <v>7477.55</v>
      </c>
    </row>
    <row r="29" spans="2:3" ht="15" x14ac:dyDescent="0.2">
      <c r="B29" s="754" t="s">
        <v>4</v>
      </c>
      <c r="C29" s="755">
        <v>150164.57</v>
      </c>
    </row>
    <row r="30" spans="2:3" ht="15" x14ac:dyDescent="0.2">
      <c r="B30" s="754" t="s">
        <v>5</v>
      </c>
      <c r="C30" s="755">
        <v>11210.61</v>
      </c>
    </row>
    <row r="31" spans="2:3" ht="15" x14ac:dyDescent="0.2">
      <c r="B31" s="754" t="s">
        <v>6</v>
      </c>
      <c r="C31" s="755">
        <v>88688.18</v>
      </c>
    </row>
    <row r="32" spans="2:3" ht="15" x14ac:dyDescent="0.2">
      <c r="B32" s="754" t="s">
        <v>7</v>
      </c>
      <c r="C32" s="755">
        <v>22454.05</v>
      </c>
    </row>
    <row r="33" spans="2:3" ht="15" x14ac:dyDescent="0.2">
      <c r="B33" s="753" t="s">
        <v>8</v>
      </c>
      <c r="C33" s="755">
        <v>17507.169999999998</v>
      </c>
    </row>
    <row r="34" spans="2:3" ht="15" x14ac:dyDescent="0.2">
      <c r="B34" s="754" t="s">
        <v>9</v>
      </c>
      <c r="C34" s="755">
        <v>36528.949999999997</v>
      </c>
    </row>
    <row r="35" spans="2:3" ht="15" x14ac:dyDescent="0.2">
      <c r="B35" s="754" t="s">
        <v>10</v>
      </c>
      <c r="C35" s="755">
        <v>0</v>
      </c>
    </row>
    <row r="36" spans="2:3" ht="15" x14ac:dyDescent="0.2">
      <c r="B36" s="754" t="s">
        <v>11</v>
      </c>
      <c r="C36" s="755">
        <v>0</v>
      </c>
    </row>
    <row r="37" spans="2:3" ht="15" x14ac:dyDescent="0.2">
      <c r="B37" s="754" t="s">
        <v>12</v>
      </c>
      <c r="C37" s="755">
        <v>35824.46</v>
      </c>
    </row>
    <row r="38" spans="2:3" ht="15" x14ac:dyDescent="0.2">
      <c r="B38" s="754" t="s">
        <v>13</v>
      </c>
      <c r="C38" s="755">
        <v>20554.98</v>
      </c>
    </row>
    <row r="39" spans="2:3" ht="15" x14ac:dyDescent="0.2">
      <c r="B39" s="754" t="s">
        <v>14</v>
      </c>
      <c r="C39" s="755">
        <v>776.33</v>
      </c>
    </row>
    <row r="40" spans="2:3" ht="15" x14ac:dyDescent="0.2">
      <c r="B40" s="754" t="s">
        <v>15</v>
      </c>
      <c r="C40" s="755">
        <v>5998.81</v>
      </c>
    </row>
    <row r="41" spans="2:3" ht="13.5" thickBot="1" x14ac:dyDescent="0.25">
      <c r="B41" s="59"/>
      <c r="C41" s="60"/>
    </row>
    <row r="42" spans="2:3" ht="12.75" customHeight="1" thickTop="1" x14ac:dyDescent="0.25">
      <c r="B42" s="7"/>
      <c r="C42" s="61"/>
    </row>
    <row r="43" spans="2:3" ht="12.75" customHeight="1" x14ac:dyDescent="0.2">
      <c r="B43" s="1327" t="s">
        <v>679</v>
      </c>
      <c r="C43" s="1327"/>
    </row>
    <row r="44" spans="2:3" x14ac:dyDescent="0.2">
      <c r="B44" s="62"/>
      <c r="C44" s="62"/>
    </row>
  </sheetData>
  <mergeCells count="5">
    <mergeCell ref="B6:C6"/>
    <mergeCell ref="B7:C7"/>
    <mergeCell ref="B10:B13"/>
    <mergeCell ref="C10:C13"/>
    <mergeCell ref="B43:C43"/>
  </mergeCells>
  <hyperlinks>
    <hyperlink ref="A1" location="INDICE!A1" display="Indice"/>
  </hyperlinks>
  <printOptions horizontalCentered="1"/>
  <pageMargins left="0.39370078740157483" right="0.39370078740157483" top="0.19685039370078741" bottom="0.19685039370078741" header="0.15748031496062992" footer="0"/>
  <pageSetup paperSize="9" scale="83" orientation="portrait" horizontalDpi="4294967293" r:id="rId1"/>
  <headerFooter scaleWithDoc="0">
    <oddFooter>&amp;R&amp;A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46"/>
  <sheetViews>
    <sheetView showGridLines="0" showRuler="0" zoomScale="85" zoomScaleNormal="85" zoomScaleSheetLayoutView="85" workbookViewId="0">
      <selection activeCell="B1" sqref="B1"/>
    </sheetView>
  </sheetViews>
  <sheetFormatPr baseColWidth="10" defaultColWidth="11.42578125" defaultRowHeight="12.75" x14ac:dyDescent="0.2"/>
  <cols>
    <col min="1" max="1" width="6.85546875" style="3" customWidth="1"/>
    <col min="2" max="2" width="32.7109375" style="3" customWidth="1"/>
    <col min="3" max="3" width="24" style="3" bestFit="1" customWidth="1"/>
    <col min="4" max="16" width="11.5703125" style="3" bestFit="1" customWidth="1"/>
    <col min="17" max="17" width="12.28515625" style="3" bestFit="1" customWidth="1"/>
    <col min="18" max="23" width="11.5703125" style="3" bestFit="1" customWidth="1"/>
    <col min="24" max="30" width="11.5703125" style="3" customWidth="1"/>
    <col min="31" max="16384" width="11.42578125" style="3"/>
  </cols>
  <sheetData>
    <row r="1" spans="1:31" ht="15" x14ac:dyDescent="0.25">
      <c r="A1" s="1003" t="s">
        <v>238</v>
      </c>
      <c r="B1" s="1004"/>
    </row>
    <row r="2" spans="1:31" ht="15" customHeight="1" x14ac:dyDescent="0.25">
      <c r="A2" s="223"/>
      <c r="B2" s="474" t="s">
        <v>874</v>
      </c>
      <c r="C2" s="36"/>
      <c r="D2" s="36"/>
      <c r="E2" s="36"/>
      <c r="F2" s="36"/>
      <c r="G2" s="36"/>
      <c r="H2" s="36"/>
      <c r="I2" s="36"/>
      <c r="J2" s="36"/>
      <c r="K2" s="36"/>
      <c r="L2" s="36"/>
      <c r="M2" s="36"/>
      <c r="N2" s="36"/>
      <c r="O2" s="36"/>
      <c r="P2" s="37"/>
      <c r="Q2" s="37"/>
      <c r="R2" s="37"/>
      <c r="S2" s="37"/>
      <c r="T2" s="37"/>
      <c r="U2" s="37"/>
      <c r="V2" s="37"/>
      <c r="W2" s="36"/>
      <c r="X2" s="36"/>
      <c r="Y2" s="36"/>
      <c r="Z2" s="36"/>
      <c r="AA2" s="36"/>
      <c r="AB2" s="36"/>
      <c r="AC2" s="36"/>
      <c r="AD2" s="36"/>
    </row>
    <row r="3" spans="1:31" ht="15" customHeight="1" x14ac:dyDescent="0.25">
      <c r="A3" s="223"/>
      <c r="B3" s="920" t="s">
        <v>695</v>
      </c>
      <c r="C3" s="36"/>
      <c r="D3" s="36"/>
      <c r="E3" s="36"/>
      <c r="F3" s="36"/>
      <c r="G3" s="36"/>
      <c r="H3" s="36"/>
      <c r="I3" s="36"/>
      <c r="J3" s="36"/>
      <c r="K3" s="36"/>
      <c r="L3" s="36"/>
      <c r="M3" s="36"/>
      <c r="N3" s="36"/>
      <c r="O3" s="36"/>
      <c r="P3" s="37"/>
      <c r="Q3" s="37"/>
      <c r="R3" s="37"/>
      <c r="S3" s="37"/>
      <c r="T3" s="37"/>
      <c r="U3" s="37"/>
      <c r="V3" s="37"/>
      <c r="W3" s="36"/>
      <c r="X3" s="36"/>
      <c r="Y3" s="36"/>
      <c r="Z3" s="36"/>
      <c r="AA3" s="36"/>
      <c r="AB3" s="36"/>
      <c r="AC3" s="36"/>
      <c r="AD3" s="36"/>
    </row>
    <row r="4" spans="1:31" x14ac:dyDescent="0.2">
      <c r="B4" s="36"/>
      <c r="C4" s="36"/>
      <c r="D4" s="36"/>
      <c r="E4" s="36"/>
      <c r="F4" s="36"/>
      <c r="G4" s="36"/>
      <c r="H4" s="36"/>
      <c r="I4" s="36"/>
      <c r="J4" s="36"/>
      <c r="K4" s="36"/>
      <c r="L4" s="36"/>
      <c r="M4" s="36"/>
      <c r="N4" s="36"/>
      <c r="O4" s="36"/>
      <c r="P4" s="37"/>
      <c r="Q4" s="37"/>
      <c r="R4" s="37"/>
      <c r="S4" s="37"/>
      <c r="T4" s="37"/>
      <c r="U4" s="37"/>
      <c r="V4" s="37"/>
      <c r="W4" s="36"/>
      <c r="X4" s="36"/>
      <c r="Y4" s="36"/>
      <c r="Z4" s="36"/>
      <c r="AA4" s="36"/>
      <c r="AB4" s="36"/>
      <c r="AC4" s="36"/>
      <c r="AD4" s="36"/>
    </row>
    <row r="5" spans="1:31" x14ac:dyDescent="0.2">
      <c r="B5" s="36"/>
      <c r="C5" s="36"/>
      <c r="D5" s="36"/>
      <c r="E5" s="36"/>
      <c r="F5" s="36"/>
      <c r="G5" s="36"/>
      <c r="H5" s="36"/>
      <c r="I5" s="36"/>
      <c r="J5" s="36"/>
      <c r="K5" s="36"/>
      <c r="L5" s="36"/>
      <c r="M5" s="36"/>
      <c r="N5" s="36"/>
      <c r="O5" s="36"/>
      <c r="P5" s="37"/>
      <c r="Q5" s="37"/>
      <c r="R5" s="37"/>
      <c r="S5" s="37"/>
      <c r="T5" s="37"/>
      <c r="U5" s="37"/>
      <c r="V5" s="37"/>
      <c r="W5" s="36"/>
      <c r="X5" s="36"/>
      <c r="Y5" s="36"/>
      <c r="Z5" s="36"/>
      <c r="AA5" s="36"/>
      <c r="AB5" s="36"/>
      <c r="AC5" s="36"/>
      <c r="AD5" s="36"/>
    </row>
    <row r="6" spans="1:31" ht="17.25" x14ac:dyDescent="0.3">
      <c r="B6" s="1330" t="s">
        <v>811</v>
      </c>
      <c r="C6" s="1330"/>
      <c r="D6" s="1330"/>
      <c r="E6" s="1330"/>
      <c r="F6" s="1330"/>
      <c r="G6" s="1330"/>
      <c r="H6" s="1330"/>
      <c r="I6" s="1330"/>
      <c r="J6" s="1330"/>
      <c r="K6" s="1330"/>
      <c r="L6" s="1330"/>
      <c r="M6" s="1330"/>
      <c r="N6" s="1330"/>
      <c r="O6" s="1330"/>
      <c r="P6" s="1330"/>
      <c r="Q6" s="1330"/>
      <c r="R6" s="1330"/>
      <c r="S6" s="1330"/>
      <c r="T6" s="1330"/>
      <c r="U6" s="1330"/>
      <c r="V6" s="1330"/>
      <c r="W6" s="1330"/>
      <c r="X6" s="1330"/>
      <c r="Y6" s="1330"/>
      <c r="Z6" s="1330"/>
      <c r="AA6" s="1330"/>
      <c r="AB6" s="1330"/>
      <c r="AC6" s="1053"/>
      <c r="AD6" s="39"/>
    </row>
    <row r="7" spans="1:31" ht="15" x14ac:dyDescent="0.2">
      <c r="B7" s="1331" t="s">
        <v>31</v>
      </c>
      <c r="C7" s="1331"/>
      <c r="D7" s="1331"/>
      <c r="E7" s="1331"/>
      <c r="F7" s="1331"/>
      <c r="G7" s="1331"/>
      <c r="H7" s="1331"/>
      <c r="I7" s="1331"/>
      <c r="J7" s="1331"/>
      <c r="K7" s="1331"/>
      <c r="L7" s="1331"/>
      <c r="M7" s="1331"/>
      <c r="N7" s="1331"/>
      <c r="O7" s="1331"/>
      <c r="P7" s="1331"/>
      <c r="Q7" s="1331"/>
      <c r="R7" s="1331"/>
      <c r="S7" s="1331"/>
      <c r="T7" s="1331"/>
      <c r="U7" s="1331"/>
      <c r="V7" s="1331"/>
      <c r="W7" s="1331"/>
      <c r="X7" s="1331"/>
      <c r="Y7" s="1331"/>
      <c r="Z7" s="1331"/>
      <c r="AA7" s="1331"/>
      <c r="AB7" s="1331"/>
      <c r="AC7" s="1054"/>
      <c r="AD7" s="40"/>
    </row>
    <row r="8" spans="1:31" x14ac:dyDescent="0.2">
      <c r="B8" s="36"/>
      <c r="C8" s="36"/>
      <c r="D8" s="36"/>
      <c r="E8" s="36"/>
      <c r="F8" s="36"/>
      <c r="G8" s="36"/>
      <c r="H8" s="36"/>
      <c r="I8" s="36"/>
      <c r="J8" s="36"/>
      <c r="K8" s="36"/>
      <c r="L8" s="36"/>
      <c r="M8" s="36"/>
      <c r="N8" s="36"/>
      <c r="O8" s="36"/>
      <c r="P8" s="37"/>
      <c r="Q8" s="37"/>
      <c r="R8" s="37"/>
      <c r="S8" s="37"/>
      <c r="T8" s="37"/>
      <c r="U8" s="37"/>
      <c r="V8" s="37"/>
      <c r="W8" s="36"/>
      <c r="X8" s="36"/>
      <c r="Y8" s="36"/>
      <c r="Z8" s="36"/>
      <c r="AA8" s="36"/>
      <c r="AB8" s="36"/>
      <c r="AC8" s="36"/>
      <c r="AD8" s="36"/>
    </row>
    <row r="9" spans="1:31" ht="13.5" thickBot="1" x14ac:dyDescent="0.25">
      <c r="B9" s="919" t="s">
        <v>180</v>
      </c>
      <c r="C9" s="36"/>
      <c r="D9" s="36"/>
      <c r="E9" s="36"/>
      <c r="F9" s="36"/>
      <c r="G9" s="36"/>
      <c r="H9" s="36"/>
      <c r="I9" s="36"/>
      <c r="J9" s="36"/>
      <c r="K9" s="36"/>
      <c r="L9" s="36"/>
      <c r="M9" s="36"/>
      <c r="N9" s="36"/>
      <c r="O9" s="36"/>
      <c r="P9" s="37"/>
      <c r="Q9" s="37"/>
      <c r="R9" s="37"/>
      <c r="S9" s="37"/>
      <c r="T9" s="37"/>
      <c r="U9" s="37"/>
      <c r="V9" s="37"/>
      <c r="W9" s="36"/>
      <c r="X9" s="36"/>
      <c r="Y9" s="36"/>
      <c r="Z9" s="36"/>
      <c r="AA9" s="36"/>
      <c r="AB9" s="36"/>
      <c r="AC9" s="36"/>
      <c r="AD9" s="36"/>
    </row>
    <row r="10" spans="1:31" ht="42.75" customHeight="1" thickTop="1" thickBot="1" x14ac:dyDescent="0.25">
      <c r="A10" s="34"/>
      <c r="B10" s="1332" t="s">
        <v>32</v>
      </c>
      <c r="C10" s="1333"/>
      <c r="D10" s="756">
        <v>1993</v>
      </c>
      <c r="E10" s="756">
        <v>1994</v>
      </c>
      <c r="F10" s="756">
        <v>1995</v>
      </c>
      <c r="G10" s="756">
        <v>1996</v>
      </c>
      <c r="H10" s="756">
        <v>1997</v>
      </c>
      <c r="I10" s="756">
        <v>1998</v>
      </c>
      <c r="J10" s="756">
        <v>1999</v>
      </c>
      <c r="K10" s="756">
        <v>2000</v>
      </c>
      <c r="L10" s="756">
        <v>2001</v>
      </c>
      <c r="M10" s="756">
        <v>2002</v>
      </c>
      <c r="N10" s="756">
        <v>2003</v>
      </c>
      <c r="O10" s="757">
        <v>2004</v>
      </c>
      <c r="P10" s="757">
        <v>2005</v>
      </c>
      <c r="Q10" s="757">
        <v>2006</v>
      </c>
      <c r="R10" s="757">
        <v>2007</v>
      </c>
      <c r="S10" s="757">
        <v>2008</v>
      </c>
      <c r="T10" s="757">
        <v>2009</v>
      </c>
      <c r="U10" s="757">
        <v>2010</v>
      </c>
      <c r="V10" s="758">
        <v>2011</v>
      </c>
      <c r="W10" s="758">
        <v>2012</v>
      </c>
      <c r="X10" s="757">
        <v>2013</v>
      </c>
      <c r="Y10" s="625">
        <v>2014</v>
      </c>
      <c r="Z10" s="625">
        <v>2015</v>
      </c>
      <c r="AA10" s="625">
        <v>2016</v>
      </c>
      <c r="AB10" s="625">
        <v>2017</v>
      </c>
      <c r="AC10" s="625" t="s">
        <v>905</v>
      </c>
      <c r="AD10" s="625" t="s">
        <v>327</v>
      </c>
    </row>
    <row r="11" spans="1:31" ht="15.75" thickTop="1" x14ac:dyDescent="0.2">
      <c r="A11" s="42"/>
      <c r="B11" s="1334" t="s">
        <v>33</v>
      </c>
      <c r="C11" s="759" t="s">
        <v>34</v>
      </c>
      <c r="D11" s="760">
        <v>1596.86</v>
      </c>
      <c r="E11" s="760">
        <v>873.74</v>
      </c>
      <c r="F11" s="760">
        <v>2404.88</v>
      </c>
      <c r="G11" s="760">
        <v>824.23</v>
      </c>
      <c r="H11" s="760">
        <v>441.81599999999997</v>
      </c>
      <c r="I11" s="760">
        <v>0</v>
      </c>
      <c r="J11" s="760">
        <v>0</v>
      </c>
      <c r="K11" s="760">
        <v>2067.4160000000002</v>
      </c>
      <c r="L11" s="760">
        <v>10563.591</v>
      </c>
      <c r="M11" s="760">
        <v>0</v>
      </c>
      <c r="N11" s="760">
        <v>5604.7070000000003</v>
      </c>
      <c r="O11" s="761">
        <v>3450.8789999999999</v>
      </c>
      <c r="P11" s="761">
        <v>0</v>
      </c>
      <c r="Q11" s="761">
        <v>0</v>
      </c>
      <c r="R11" s="761">
        <v>0</v>
      </c>
      <c r="S11" s="761">
        <v>0</v>
      </c>
      <c r="T11" s="761">
        <v>0</v>
      </c>
      <c r="U11" s="761">
        <v>0</v>
      </c>
      <c r="V11" s="761">
        <v>0</v>
      </c>
      <c r="W11" s="760">
        <v>0</v>
      </c>
      <c r="X11" s="762">
        <v>0</v>
      </c>
      <c r="Y11" s="762">
        <v>0</v>
      </c>
      <c r="Z11" s="762">
        <v>0</v>
      </c>
      <c r="AA11" s="762">
        <v>0</v>
      </c>
      <c r="AB11" s="762">
        <v>0</v>
      </c>
      <c r="AC11" s="762">
        <v>14911.08</v>
      </c>
      <c r="AD11" s="763">
        <f>SUM(D11:AC11)</f>
        <v>42739.199000000001</v>
      </c>
      <c r="AE11" s="109"/>
    </row>
    <row r="12" spans="1:31" ht="15" x14ac:dyDescent="0.2">
      <c r="A12" s="44"/>
      <c r="B12" s="1334"/>
      <c r="C12" s="764" t="s">
        <v>35</v>
      </c>
      <c r="D12" s="765">
        <v>-275.69</v>
      </c>
      <c r="E12" s="765">
        <v>-227.16</v>
      </c>
      <c r="F12" s="765">
        <v>-285.08999999999997</v>
      </c>
      <c r="G12" s="765">
        <v>-273.45999999999998</v>
      </c>
      <c r="H12" s="765">
        <v>-481.91800000000001</v>
      </c>
      <c r="I12" s="765">
        <v>-653.86500000000001</v>
      </c>
      <c r="J12" s="765">
        <v>-827.11800000000005</v>
      </c>
      <c r="K12" s="765">
        <v>-1283.886</v>
      </c>
      <c r="L12" s="765">
        <v>-1182.9860000000001</v>
      </c>
      <c r="M12" s="765">
        <v>-729.2</v>
      </c>
      <c r="N12" s="765">
        <v>-5705.8109999999997</v>
      </c>
      <c r="O12" s="766">
        <v>-5493.8029999999999</v>
      </c>
      <c r="P12" s="766">
        <v>-3588.5559000000007</v>
      </c>
      <c r="Q12" s="766">
        <v>-9530.1106799999998</v>
      </c>
      <c r="R12" s="766">
        <v>0</v>
      </c>
      <c r="S12" s="766">
        <v>0</v>
      </c>
      <c r="T12" s="766">
        <v>0</v>
      </c>
      <c r="U12" s="766">
        <v>0</v>
      </c>
      <c r="V12" s="766">
        <v>0</v>
      </c>
      <c r="W12" s="765">
        <v>0</v>
      </c>
      <c r="X12" s="767">
        <v>0</v>
      </c>
      <c r="Y12" s="767">
        <v>0</v>
      </c>
      <c r="Z12" s="767">
        <v>0</v>
      </c>
      <c r="AA12" s="768">
        <v>0</v>
      </c>
      <c r="AB12" s="768">
        <v>0</v>
      </c>
      <c r="AC12" s="767">
        <v>0</v>
      </c>
      <c r="AD12" s="769">
        <f t="shared" ref="AD12:AD15" si="0">SUM(D12:AC12)</f>
        <v>-30538.653579999998</v>
      </c>
      <c r="AE12" s="109"/>
    </row>
    <row r="13" spans="1:31" ht="15" x14ac:dyDescent="0.2">
      <c r="A13" s="44"/>
      <c r="B13" s="1334"/>
      <c r="C13" s="764" t="s">
        <v>36</v>
      </c>
      <c r="D13" s="765">
        <v>1321.17</v>
      </c>
      <c r="E13" s="765">
        <v>646.58000000000004</v>
      </c>
      <c r="F13" s="765">
        <v>2119.79</v>
      </c>
      <c r="G13" s="765">
        <v>550.77</v>
      </c>
      <c r="H13" s="765">
        <v>-40.102000000000032</v>
      </c>
      <c r="I13" s="765">
        <v>-653.86500000000001</v>
      </c>
      <c r="J13" s="765">
        <v>-827.11800000000005</v>
      </c>
      <c r="K13" s="765">
        <v>783.53</v>
      </c>
      <c r="L13" s="765">
        <v>9380.6049999999996</v>
      </c>
      <c r="M13" s="765">
        <v>-729.2</v>
      </c>
      <c r="N13" s="765">
        <v>-101.10399999999936</v>
      </c>
      <c r="O13" s="766">
        <v>-2042.924</v>
      </c>
      <c r="P13" s="766">
        <v>-3588.5559000000007</v>
      </c>
      <c r="Q13" s="766">
        <v>-9530.1106799999998</v>
      </c>
      <c r="R13" s="766">
        <v>0</v>
      </c>
      <c r="S13" s="766">
        <v>0</v>
      </c>
      <c r="T13" s="766">
        <v>0</v>
      </c>
      <c r="U13" s="766">
        <v>0</v>
      </c>
      <c r="V13" s="766">
        <v>0</v>
      </c>
      <c r="W13" s="765">
        <v>0</v>
      </c>
      <c r="X13" s="767">
        <v>0</v>
      </c>
      <c r="Y13" s="767">
        <v>0</v>
      </c>
      <c r="Z13" s="767">
        <v>0</v>
      </c>
      <c r="AA13" s="768">
        <v>0</v>
      </c>
      <c r="AB13" s="768">
        <v>0</v>
      </c>
      <c r="AC13" s="767">
        <v>14911.08</v>
      </c>
      <c r="AD13" s="769">
        <f t="shared" si="0"/>
        <v>12200.54542</v>
      </c>
      <c r="AE13" s="109"/>
    </row>
    <row r="14" spans="1:31" ht="15" x14ac:dyDescent="0.2">
      <c r="A14" s="44"/>
      <c r="B14" s="1334"/>
      <c r="C14" s="764" t="s">
        <v>37</v>
      </c>
      <c r="D14" s="765">
        <v>-275.69</v>
      </c>
      <c r="E14" s="765">
        <v>-227.16</v>
      </c>
      <c r="F14" s="765">
        <v>-285.08999999999997</v>
      </c>
      <c r="G14" s="765">
        <v>-273.45</v>
      </c>
      <c r="H14" s="765">
        <v>-274.46100000000001</v>
      </c>
      <c r="I14" s="765">
        <v>-264.10399999999998</v>
      </c>
      <c r="J14" s="765">
        <v>-201.952</v>
      </c>
      <c r="K14" s="765">
        <v>-200.82300000000001</v>
      </c>
      <c r="L14" s="765">
        <v>-464.44299999999998</v>
      </c>
      <c r="M14" s="765">
        <v>-692.75</v>
      </c>
      <c r="N14" s="765">
        <v>-651.03</v>
      </c>
      <c r="O14" s="766">
        <v>-552.93399999999997</v>
      </c>
      <c r="P14" s="766">
        <v>-513.19270000000006</v>
      </c>
      <c r="Q14" s="766">
        <v>-80.734499999999997</v>
      </c>
      <c r="R14" s="766">
        <v>0</v>
      </c>
      <c r="S14" s="766">
        <v>0</v>
      </c>
      <c r="T14" s="766">
        <v>0</v>
      </c>
      <c r="U14" s="766">
        <v>0</v>
      </c>
      <c r="V14" s="766">
        <v>0</v>
      </c>
      <c r="W14" s="765">
        <v>0</v>
      </c>
      <c r="X14" s="767">
        <v>0</v>
      </c>
      <c r="Y14" s="767">
        <v>0</v>
      </c>
      <c r="Z14" s="767">
        <v>0</v>
      </c>
      <c r="AA14" s="768">
        <v>0</v>
      </c>
      <c r="AB14" s="768">
        <v>0</v>
      </c>
      <c r="AC14" s="767">
        <v>0</v>
      </c>
      <c r="AD14" s="769">
        <f t="shared" si="0"/>
        <v>-4957.8141999999998</v>
      </c>
      <c r="AE14" s="109"/>
    </row>
    <row r="15" spans="1:31" ht="15" x14ac:dyDescent="0.2">
      <c r="A15" s="44"/>
      <c r="B15" s="1335"/>
      <c r="C15" s="770" t="s">
        <v>38</v>
      </c>
      <c r="D15" s="771">
        <v>1045.48</v>
      </c>
      <c r="E15" s="771">
        <v>419.42</v>
      </c>
      <c r="F15" s="771">
        <v>1834.7</v>
      </c>
      <c r="G15" s="771">
        <v>277.32</v>
      </c>
      <c r="H15" s="771">
        <v>-314.56300000000005</v>
      </c>
      <c r="I15" s="771">
        <v>-917.96900000000005</v>
      </c>
      <c r="J15" s="771">
        <v>-1029.07</v>
      </c>
      <c r="K15" s="771">
        <v>582.70700000000022</v>
      </c>
      <c r="L15" s="771">
        <v>8916.1620000000003</v>
      </c>
      <c r="M15" s="771">
        <v>-1421.95</v>
      </c>
      <c r="N15" s="771">
        <v>-752.13399999999933</v>
      </c>
      <c r="O15" s="772">
        <v>-2595.8580000000002</v>
      </c>
      <c r="P15" s="772">
        <v>-4101.7486000000008</v>
      </c>
      <c r="Q15" s="772">
        <v>-9610.8451800000003</v>
      </c>
      <c r="R15" s="772">
        <v>0</v>
      </c>
      <c r="S15" s="772">
        <v>0</v>
      </c>
      <c r="T15" s="772">
        <v>0</v>
      </c>
      <c r="U15" s="773">
        <v>0</v>
      </c>
      <c r="V15" s="773">
        <v>0</v>
      </c>
      <c r="W15" s="774">
        <v>0</v>
      </c>
      <c r="X15" s="775">
        <v>0</v>
      </c>
      <c r="Y15" s="775">
        <v>0</v>
      </c>
      <c r="Z15" s="775">
        <v>0</v>
      </c>
      <c r="AA15" s="776">
        <v>0</v>
      </c>
      <c r="AB15" s="776">
        <v>0</v>
      </c>
      <c r="AC15" s="775">
        <v>14911.08</v>
      </c>
      <c r="AD15" s="769">
        <f t="shared" si="0"/>
        <v>7242.7312199999997</v>
      </c>
      <c r="AE15" s="109"/>
    </row>
    <row r="16" spans="1:31" ht="15" x14ac:dyDescent="0.2">
      <c r="A16" s="44"/>
      <c r="B16" s="777"/>
      <c r="C16" s="778"/>
      <c r="D16" s="779"/>
      <c r="E16" s="779"/>
      <c r="F16" s="779"/>
      <c r="G16" s="779"/>
      <c r="H16" s="780"/>
      <c r="I16" s="780"/>
      <c r="J16" s="780"/>
      <c r="K16" s="780"/>
      <c r="L16" s="780"/>
      <c r="M16" s="780"/>
      <c r="N16" s="780"/>
      <c r="O16" s="780"/>
      <c r="P16" s="780"/>
      <c r="Q16" s="780"/>
      <c r="R16" s="780"/>
      <c r="S16" s="780"/>
      <c r="T16" s="780"/>
      <c r="U16" s="780"/>
      <c r="V16" s="780"/>
      <c r="W16" s="780"/>
      <c r="X16" s="780"/>
      <c r="Y16" s="780"/>
      <c r="Z16" s="780"/>
      <c r="AA16" s="781"/>
      <c r="AB16" s="782"/>
      <c r="AC16" s="782"/>
      <c r="AD16" s="782"/>
      <c r="AE16" s="109"/>
    </row>
    <row r="17" spans="1:31" ht="15" x14ac:dyDescent="0.2">
      <c r="A17" s="44"/>
      <c r="B17" s="1336" t="s">
        <v>39</v>
      </c>
      <c r="C17" s="783" t="s">
        <v>34</v>
      </c>
      <c r="D17" s="784">
        <v>1057.33</v>
      </c>
      <c r="E17" s="784">
        <v>248.98</v>
      </c>
      <c r="F17" s="784">
        <v>1058.03</v>
      </c>
      <c r="G17" s="784">
        <v>534.91999999999996</v>
      </c>
      <c r="H17" s="784">
        <v>905.68100000000004</v>
      </c>
      <c r="I17" s="784">
        <v>1485.9259999999999</v>
      </c>
      <c r="J17" s="784">
        <v>1218.566</v>
      </c>
      <c r="K17" s="784">
        <v>939.84900000000005</v>
      </c>
      <c r="L17" s="784">
        <v>1490.569</v>
      </c>
      <c r="M17" s="784">
        <v>416.71</v>
      </c>
      <c r="N17" s="784">
        <v>2666.4757</v>
      </c>
      <c r="O17" s="785">
        <v>343.71780000000001</v>
      </c>
      <c r="P17" s="785">
        <v>597.14289999999994</v>
      </c>
      <c r="Q17" s="785">
        <v>1132.6512399999999</v>
      </c>
      <c r="R17" s="785">
        <v>1507.2867999999999</v>
      </c>
      <c r="S17" s="785">
        <v>1230.7251270000002</v>
      </c>
      <c r="T17" s="785">
        <v>1697.5356000000002</v>
      </c>
      <c r="U17" s="785">
        <v>1437.2670000000001</v>
      </c>
      <c r="V17" s="785">
        <v>1267.4725989999999</v>
      </c>
      <c r="W17" s="785">
        <v>1016.7822</v>
      </c>
      <c r="X17" s="785">
        <v>1120.8499999999999</v>
      </c>
      <c r="Y17" s="785">
        <v>1276.7053810000002</v>
      </c>
      <c r="Z17" s="785">
        <v>769.90560362999997</v>
      </c>
      <c r="AA17" s="786">
        <v>1210.202</v>
      </c>
      <c r="AB17" s="786">
        <v>1243.8526999999999</v>
      </c>
      <c r="AC17" s="769">
        <v>114.20100000000001</v>
      </c>
      <c r="AD17" s="769">
        <f t="shared" ref="AD17:AD21" si="1">SUM(D17:AC17)</f>
        <v>27989.33465063</v>
      </c>
      <c r="AE17" s="109"/>
    </row>
    <row r="18" spans="1:31" ht="15" x14ac:dyDescent="0.2">
      <c r="A18" s="44"/>
      <c r="B18" s="1337"/>
      <c r="C18" s="764" t="s">
        <v>35</v>
      </c>
      <c r="D18" s="765">
        <v>-266.33999999999997</v>
      </c>
      <c r="E18" s="765">
        <v>-272.52</v>
      </c>
      <c r="F18" s="765">
        <v>-296.48</v>
      </c>
      <c r="G18" s="765">
        <v>-514.95000000000005</v>
      </c>
      <c r="H18" s="765">
        <v>-307.25200000000001</v>
      </c>
      <c r="I18" s="765">
        <v>-342.322</v>
      </c>
      <c r="J18" s="765">
        <v>-355.54899999999998</v>
      </c>
      <c r="K18" s="765">
        <v>-349.238</v>
      </c>
      <c r="L18" s="765">
        <v>-306.82799999999997</v>
      </c>
      <c r="M18" s="765">
        <v>-937.18</v>
      </c>
      <c r="N18" s="765">
        <v>-2368.0730000000003</v>
      </c>
      <c r="O18" s="766">
        <v>-504.66300000000007</v>
      </c>
      <c r="P18" s="766">
        <v>-535.65780000000007</v>
      </c>
      <c r="Q18" s="766">
        <v>-1225.6431000000002</v>
      </c>
      <c r="R18" s="766">
        <v>-1524.6769200000001</v>
      </c>
      <c r="S18" s="766">
        <v>-1298.3613999999998</v>
      </c>
      <c r="T18" s="766">
        <v>-858.45699999999999</v>
      </c>
      <c r="U18" s="766">
        <v>-859.53989999999999</v>
      </c>
      <c r="V18" s="766">
        <v>-894.82090000000005</v>
      </c>
      <c r="W18" s="766">
        <v>-908.4556</v>
      </c>
      <c r="X18" s="766">
        <v>-900.6241</v>
      </c>
      <c r="Y18" s="766">
        <v>-936.31184699999994</v>
      </c>
      <c r="Z18" s="766">
        <v>-990.35194340944179</v>
      </c>
      <c r="AA18" s="787">
        <v>-869.35400000000004</v>
      </c>
      <c r="AB18" s="787">
        <v>-887.76975778999997</v>
      </c>
      <c r="AC18" s="769">
        <v>-437.92963600000002</v>
      </c>
      <c r="AD18" s="769">
        <f t="shared" si="1"/>
        <v>-19949.348904199443</v>
      </c>
      <c r="AE18" s="109"/>
    </row>
    <row r="19" spans="1:31" ht="15" x14ac:dyDescent="0.2">
      <c r="A19" s="44"/>
      <c r="B19" s="1337"/>
      <c r="C19" s="764" t="s">
        <v>36</v>
      </c>
      <c r="D19" s="765">
        <v>790.99</v>
      </c>
      <c r="E19" s="765">
        <v>-23.54</v>
      </c>
      <c r="F19" s="765">
        <v>761.55</v>
      </c>
      <c r="G19" s="765">
        <v>19.969999999999914</v>
      </c>
      <c r="H19" s="765">
        <v>598.42900000000009</v>
      </c>
      <c r="I19" s="765">
        <v>1143.6039999999998</v>
      </c>
      <c r="J19" s="765">
        <v>863.01700000000005</v>
      </c>
      <c r="K19" s="765">
        <v>590.6110000000001</v>
      </c>
      <c r="L19" s="765">
        <v>1183.741</v>
      </c>
      <c r="M19" s="765">
        <v>-520.47</v>
      </c>
      <c r="N19" s="765">
        <v>298.40269999999964</v>
      </c>
      <c r="O19" s="765">
        <v>-160.94520000000006</v>
      </c>
      <c r="P19" s="765">
        <v>61.485099999999875</v>
      </c>
      <c r="Q19" s="765">
        <v>-92.991860000000315</v>
      </c>
      <c r="R19" s="765">
        <v>-17.390120000000252</v>
      </c>
      <c r="S19" s="765">
        <v>-67.636272999999619</v>
      </c>
      <c r="T19" s="765">
        <v>839.07860000000016</v>
      </c>
      <c r="U19" s="765">
        <v>577.72710000000006</v>
      </c>
      <c r="V19" s="765">
        <v>372.65169899999989</v>
      </c>
      <c r="W19" s="765">
        <v>108.3266000000001</v>
      </c>
      <c r="X19" s="765">
        <v>220.22589999999991</v>
      </c>
      <c r="Y19" s="765">
        <v>340.39353400000027</v>
      </c>
      <c r="Z19" s="765">
        <v>-220.44633977944181</v>
      </c>
      <c r="AA19" s="765">
        <v>340.84800000000001</v>
      </c>
      <c r="AB19" s="765">
        <v>356.08294220999994</v>
      </c>
      <c r="AC19" s="769">
        <v>-323.72863599999999</v>
      </c>
      <c r="AD19" s="769">
        <f t="shared" si="1"/>
        <v>8039.9857464305587</v>
      </c>
      <c r="AE19" s="109"/>
    </row>
    <row r="20" spans="1:31" ht="15" x14ac:dyDescent="0.2">
      <c r="A20" s="44"/>
      <c r="B20" s="1337"/>
      <c r="C20" s="764" t="s">
        <v>37</v>
      </c>
      <c r="D20" s="765">
        <v>-262.69</v>
      </c>
      <c r="E20" s="765">
        <v>-267.88</v>
      </c>
      <c r="F20" s="765">
        <v>-296.77</v>
      </c>
      <c r="G20" s="765">
        <v>-374.56</v>
      </c>
      <c r="H20" s="765">
        <v>-335.346</v>
      </c>
      <c r="I20" s="765">
        <v>-328.45400000000001</v>
      </c>
      <c r="J20" s="765">
        <v>-432.49299999999999</v>
      </c>
      <c r="K20" s="765">
        <v>-496.81</v>
      </c>
      <c r="L20" s="765">
        <v>-427.95</v>
      </c>
      <c r="M20" s="765">
        <v>-481.66</v>
      </c>
      <c r="N20" s="765">
        <v>-571.07230000000004</v>
      </c>
      <c r="O20" s="766">
        <v>-423.10469999999998</v>
      </c>
      <c r="P20" s="766">
        <v>-453.21725900000001</v>
      </c>
      <c r="Q20" s="766">
        <v>-483.76660000000004</v>
      </c>
      <c r="R20" s="766">
        <v>-478.80879999999996</v>
      </c>
      <c r="S20" s="766">
        <v>-425.13440000000003</v>
      </c>
      <c r="T20" s="766">
        <v>-365.779</v>
      </c>
      <c r="U20" s="766">
        <v>-366.08380000000005</v>
      </c>
      <c r="V20" s="766">
        <v>-322.2851</v>
      </c>
      <c r="W20" s="766">
        <v>-310.19052099999999</v>
      </c>
      <c r="X20" s="766">
        <v>-366.15729999999996</v>
      </c>
      <c r="Y20" s="766">
        <v>-366.16507000000001</v>
      </c>
      <c r="Z20" s="766">
        <v>-419.5620609160776</v>
      </c>
      <c r="AA20" s="787">
        <v>-429.27</v>
      </c>
      <c r="AB20" s="787">
        <v>-387.53064999999998</v>
      </c>
      <c r="AC20" s="769">
        <v>-191.76189999999997</v>
      </c>
      <c r="AD20" s="769">
        <f t="shared" si="1"/>
        <v>-10064.502460916079</v>
      </c>
      <c r="AE20" s="109"/>
    </row>
    <row r="21" spans="1:31" ht="15" x14ac:dyDescent="0.2">
      <c r="A21" s="44"/>
      <c r="B21" s="1337"/>
      <c r="C21" s="788" t="s">
        <v>38</v>
      </c>
      <c r="D21" s="774">
        <v>528.29999999999995</v>
      </c>
      <c r="E21" s="774">
        <v>-291.42</v>
      </c>
      <c r="F21" s="774">
        <v>464.78</v>
      </c>
      <c r="G21" s="774">
        <v>-354.59</v>
      </c>
      <c r="H21" s="774">
        <v>263.08300000000008</v>
      </c>
      <c r="I21" s="774">
        <v>815.15</v>
      </c>
      <c r="J21" s="774">
        <v>430.52400000000006</v>
      </c>
      <c r="K21" s="774">
        <v>93.801000000000101</v>
      </c>
      <c r="L21" s="774">
        <v>755.79099999999994</v>
      </c>
      <c r="M21" s="774">
        <v>-1002.13</v>
      </c>
      <c r="N21" s="774">
        <v>-272.6696000000004</v>
      </c>
      <c r="O21" s="774">
        <v>-584.04989999999998</v>
      </c>
      <c r="P21" s="774">
        <v>-391.73215900000014</v>
      </c>
      <c r="Q21" s="774">
        <v>-576.75846000000035</v>
      </c>
      <c r="R21" s="774">
        <v>-496.19892000000021</v>
      </c>
      <c r="S21" s="774">
        <v>-492.77067299999965</v>
      </c>
      <c r="T21" s="774">
        <v>473.29960000000017</v>
      </c>
      <c r="U21" s="774">
        <v>211.64330000000001</v>
      </c>
      <c r="V21" s="774">
        <v>50.366598999999894</v>
      </c>
      <c r="W21" s="774">
        <v>-201.86392099999989</v>
      </c>
      <c r="X21" s="774">
        <v>-145.93140000000005</v>
      </c>
      <c r="Y21" s="774">
        <v>-25.771535999999742</v>
      </c>
      <c r="Z21" s="774">
        <v>-640.00840069551941</v>
      </c>
      <c r="AA21" s="774">
        <v>-88.421999999999997</v>
      </c>
      <c r="AB21" s="774">
        <v>-31.447707790000038</v>
      </c>
      <c r="AC21" s="769">
        <v>-515.49053600000002</v>
      </c>
      <c r="AD21" s="769">
        <f t="shared" si="1"/>
        <v>-2024.51671448552</v>
      </c>
      <c r="AE21" s="109"/>
    </row>
    <row r="22" spans="1:31" ht="15" x14ac:dyDescent="0.2">
      <c r="A22" s="44"/>
      <c r="B22" s="777"/>
      <c r="C22" s="778"/>
      <c r="D22" s="779"/>
      <c r="E22" s="779"/>
      <c r="F22" s="779"/>
      <c r="G22" s="779"/>
      <c r="H22" s="780"/>
      <c r="I22" s="780"/>
      <c r="J22" s="780"/>
      <c r="K22" s="780"/>
      <c r="L22" s="780"/>
      <c r="M22" s="780"/>
      <c r="N22" s="780"/>
      <c r="O22" s="780"/>
      <c r="P22" s="780"/>
      <c r="Q22" s="780"/>
      <c r="R22" s="780"/>
      <c r="S22" s="780"/>
      <c r="T22" s="780"/>
      <c r="U22" s="780"/>
      <c r="V22" s="780"/>
      <c r="W22" s="780"/>
      <c r="X22" s="780"/>
      <c r="Y22" s="780"/>
      <c r="Z22" s="780"/>
      <c r="AA22" s="781"/>
      <c r="AB22" s="781"/>
      <c r="AC22" s="782"/>
      <c r="AD22" s="782"/>
      <c r="AE22" s="109"/>
    </row>
    <row r="23" spans="1:31" ht="15" x14ac:dyDescent="0.2">
      <c r="A23" s="44"/>
      <c r="B23" s="1336" t="s">
        <v>40</v>
      </c>
      <c r="C23" s="783" t="s">
        <v>34</v>
      </c>
      <c r="D23" s="789">
        <v>1514.33</v>
      </c>
      <c r="E23" s="789">
        <v>548.36300000000006</v>
      </c>
      <c r="F23" s="789">
        <v>946.19</v>
      </c>
      <c r="G23" s="789">
        <v>1077.76</v>
      </c>
      <c r="H23" s="789">
        <v>798.84799999999996</v>
      </c>
      <c r="I23" s="789">
        <v>1996.81</v>
      </c>
      <c r="J23" s="789">
        <v>1609.876</v>
      </c>
      <c r="K23" s="789">
        <v>1014.423</v>
      </c>
      <c r="L23" s="789">
        <v>1328.0119999999999</v>
      </c>
      <c r="M23" s="789">
        <v>178.59</v>
      </c>
      <c r="N23" s="789">
        <v>1962.5259999999998</v>
      </c>
      <c r="O23" s="790">
        <v>769.53399999999999</v>
      </c>
      <c r="P23" s="790">
        <v>362.03898999999996</v>
      </c>
      <c r="Q23" s="790">
        <v>467.51609999999999</v>
      </c>
      <c r="R23" s="790">
        <v>518.27520500000003</v>
      </c>
      <c r="S23" s="790">
        <v>335.66874893999994</v>
      </c>
      <c r="T23" s="790">
        <v>1028.6224</v>
      </c>
      <c r="U23" s="790">
        <v>790.81500000000005</v>
      </c>
      <c r="V23" s="790">
        <v>841.21100000000001</v>
      </c>
      <c r="W23" s="790">
        <v>753.39196800000013</v>
      </c>
      <c r="X23" s="790">
        <v>1154.8860000000002</v>
      </c>
      <c r="Y23" s="790">
        <v>571.04719999999998</v>
      </c>
      <c r="Z23" s="790">
        <v>641.65977972000019</v>
      </c>
      <c r="AA23" s="791">
        <v>936.16300000000001</v>
      </c>
      <c r="AB23" s="791">
        <v>902.76807637000002</v>
      </c>
      <c r="AC23" s="792">
        <v>264.17258000000004</v>
      </c>
      <c r="AD23" s="792">
        <f t="shared" ref="AD23:AD27" si="2">SUM(D23:AC23)</f>
        <v>23313.498048029996</v>
      </c>
      <c r="AE23" s="109"/>
    </row>
    <row r="24" spans="1:31" ht="15" x14ac:dyDescent="0.2">
      <c r="A24" s="44"/>
      <c r="B24" s="1337"/>
      <c r="C24" s="764" t="s">
        <v>35</v>
      </c>
      <c r="D24" s="793">
        <v>-270.17</v>
      </c>
      <c r="E24" s="793">
        <v>-361.74</v>
      </c>
      <c r="F24" s="793">
        <v>-210.26</v>
      </c>
      <c r="G24" s="793">
        <v>-256.91000000000003</v>
      </c>
      <c r="H24" s="793">
        <v>-299.74799999999999</v>
      </c>
      <c r="I24" s="793">
        <v>-365.62299999999999</v>
      </c>
      <c r="J24" s="793">
        <v>-461.54300000000001</v>
      </c>
      <c r="K24" s="793">
        <v>-559.59199999999998</v>
      </c>
      <c r="L24" s="793">
        <v>-709.29399999999998</v>
      </c>
      <c r="M24" s="793">
        <v>-1340.34</v>
      </c>
      <c r="N24" s="793">
        <v>-2976.9155999999998</v>
      </c>
      <c r="O24" s="794">
        <v>-859.57168000000001</v>
      </c>
      <c r="P24" s="794">
        <v>-934.1669999999998</v>
      </c>
      <c r="Q24" s="794">
        <v>-1143.2294000000002</v>
      </c>
      <c r="R24" s="794">
        <v>-1044.8227280400001</v>
      </c>
      <c r="S24" s="794">
        <v>-939.90089999999987</v>
      </c>
      <c r="T24" s="794">
        <v>-794.30639999999994</v>
      </c>
      <c r="U24" s="794">
        <v>-746.69100000000003</v>
      </c>
      <c r="V24" s="794">
        <v>-630.34260000000006</v>
      </c>
      <c r="W24" s="794">
        <v>-684.65250000000003</v>
      </c>
      <c r="X24" s="794">
        <v>-665.16909999999996</v>
      </c>
      <c r="Y24" s="794">
        <v>-669.62632700000006</v>
      </c>
      <c r="Z24" s="794">
        <v>-789.74793167522989</v>
      </c>
      <c r="AA24" s="791">
        <v>-739.51</v>
      </c>
      <c r="AB24" s="791">
        <v>-632.19048999999995</v>
      </c>
      <c r="AC24" s="792">
        <v>-368.50900000000001</v>
      </c>
      <c r="AD24" s="792">
        <f t="shared" si="2"/>
        <v>-19454.572656715231</v>
      </c>
      <c r="AE24" s="109"/>
    </row>
    <row r="25" spans="1:31" ht="15" x14ac:dyDescent="0.2">
      <c r="A25" s="44"/>
      <c r="B25" s="1337"/>
      <c r="C25" s="764" t="s">
        <v>36</v>
      </c>
      <c r="D25" s="793">
        <v>1244.1600000000001</v>
      </c>
      <c r="E25" s="793">
        <v>186.62300000000005</v>
      </c>
      <c r="F25" s="793">
        <v>735.93</v>
      </c>
      <c r="G25" s="793">
        <v>820.85</v>
      </c>
      <c r="H25" s="793">
        <v>499.1</v>
      </c>
      <c r="I25" s="793">
        <v>1631.1869999999999</v>
      </c>
      <c r="J25" s="793">
        <v>1148.3330000000001</v>
      </c>
      <c r="K25" s="793">
        <v>454.83100000000002</v>
      </c>
      <c r="L25" s="793">
        <v>618.71799999999996</v>
      </c>
      <c r="M25" s="793">
        <v>-1161.75</v>
      </c>
      <c r="N25" s="793">
        <v>-1014.3896</v>
      </c>
      <c r="O25" s="793">
        <v>-90.037680000000023</v>
      </c>
      <c r="P25" s="793">
        <v>-572.1280099999999</v>
      </c>
      <c r="Q25" s="793">
        <v>-675.71330000000012</v>
      </c>
      <c r="R25" s="793">
        <v>-526.5475230400001</v>
      </c>
      <c r="S25" s="793">
        <v>-604.23215105999998</v>
      </c>
      <c r="T25" s="793">
        <v>234.31600000000003</v>
      </c>
      <c r="U25" s="793">
        <v>44.12399999999991</v>
      </c>
      <c r="V25" s="793">
        <v>210.86839999999995</v>
      </c>
      <c r="W25" s="793">
        <v>68.739468000000102</v>
      </c>
      <c r="X25" s="793">
        <v>489.71690000000024</v>
      </c>
      <c r="Y25" s="793">
        <v>-98.579127000000085</v>
      </c>
      <c r="Z25" s="793">
        <v>-148.0881519552297</v>
      </c>
      <c r="AA25" s="793">
        <v>196.65299999999999</v>
      </c>
      <c r="AB25" s="793">
        <v>270.57758637000006</v>
      </c>
      <c r="AC25" s="792">
        <v>-104.33641999999998</v>
      </c>
      <c r="AD25" s="792">
        <f t="shared" si="2"/>
        <v>3858.9253913147713</v>
      </c>
      <c r="AE25" s="109"/>
    </row>
    <row r="26" spans="1:31" ht="15" x14ac:dyDescent="0.2">
      <c r="A26" s="44"/>
      <c r="B26" s="1337"/>
      <c r="C26" s="764" t="s">
        <v>37</v>
      </c>
      <c r="D26" s="793">
        <v>-222.76</v>
      </c>
      <c r="E26" s="793">
        <v>-269.82</v>
      </c>
      <c r="F26" s="793">
        <v>-306.5</v>
      </c>
      <c r="G26" s="793">
        <v>-315.73</v>
      </c>
      <c r="H26" s="793">
        <v>-337.45499999999998</v>
      </c>
      <c r="I26" s="793">
        <v>-365.17899999999997</v>
      </c>
      <c r="J26" s="793">
        <v>-527.42700000000002</v>
      </c>
      <c r="K26" s="793">
        <v>-702.83199999999999</v>
      </c>
      <c r="L26" s="793">
        <v>-712.48800000000006</v>
      </c>
      <c r="M26" s="793">
        <v>-511.66</v>
      </c>
      <c r="N26" s="793">
        <v>-362.80691999999999</v>
      </c>
      <c r="O26" s="794">
        <v>-240.76</v>
      </c>
      <c r="P26" s="794">
        <v>-282.24469999999997</v>
      </c>
      <c r="Q26" s="794">
        <v>-338.67895499999992</v>
      </c>
      <c r="R26" s="794">
        <v>-352.04700000000003</v>
      </c>
      <c r="S26" s="794">
        <v>-252.39179999999999</v>
      </c>
      <c r="T26" s="794">
        <v>-160.57199999999997</v>
      </c>
      <c r="U26" s="794">
        <v>-140.40860000000001</v>
      </c>
      <c r="V26" s="794">
        <v>-130.49514699999997</v>
      </c>
      <c r="W26" s="794">
        <v>-131.27179799999999</v>
      </c>
      <c r="X26" s="794">
        <v>-138.87339</v>
      </c>
      <c r="Y26" s="794">
        <v>-128.7038</v>
      </c>
      <c r="Z26" s="794">
        <v>-137.67078139770953</v>
      </c>
      <c r="AA26" s="791">
        <v>-118.517</v>
      </c>
      <c r="AB26" s="791">
        <v>-140.55459999999999</v>
      </c>
      <c r="AC26" s="792">
        <v>-77.882999999999996</v>
      </c>
      <c r="AD26" s="792">
        <f t="shared" si="2"/>
        <v>-7405.7304913977096</v>
      </c>
      <c r="AE26" s="109"/>
    </row>
    <row r="27" spans="1:31" ht="15" x14ac:dyDescent="0.2">
      <c r="A27" s="44"/>
      <c r="B27" s="1338"/>
      <c r="C27" s="770" t="s">
        <v>38</v>
      </c>
      <c r="D27" s="795">
        <v>1021.4</v>
      </c>
      <c r="E27" s="795">
        <v>-83.196999999999946</v>
      </c>
      <c r="F27" s="795">
        <v>429.43</v>
      </c>
      <c r="G27" s="795">
        <v>505.12</v>
      </c>
      <c r="H27" s="795">
        <v>161.64500000000001</v>
      </c>
      <c r="I27" s="795">
        <v>1266.0079999999998</v>
      </c>
      <c r="J27" s="795">
        <v>620.90600000000006</v>
      </c>
      <c r="K27" s="795">
        <v>-248.00099999999998</v>
      </c>
      <c r="L27" s="795">
        <v>-93.770000000000095</v>
      </c>
      <c r="M27" s="795">
        <v>-1673.41</v>
      </c>
      <c r="N27" s="795">
        <v>-1377.19652</v>
      </c>
      <c r="O27" s="795">
        <v>-330.79768000000001</v>
      </c>
      <c r="P27" s="795">
        <v>-854.37270999999987</v>
      </c>
      <c r="Q27" s="795">
        <v>-1014.392255</v>
      </c>
      <c r="R27" s="795">
        <v>-878.59452304000013</v>
      </c>
      <c r="S27" s="795">
        <v>-856.62395105999997</v>
      </c>
      <c r="T27" s="795">
        <v>73.744000000000057</v>
      </c>
      <c r="U27" s="795">
        <v>-96.284600000000097</v>
      </c>
      <c r="V27" s="795">
        <v>80.373252999999977</v>
      </c>
      <c r="W27" s="795">
        <v>-62.532329999999888</v>
      </c>
      <c r="X27" s="795">
        <v>350.84351000000026</v>
      </c>
      <c r="Y27" s="795">
        <v>-227.28292700000009</v>
      </c>
      <c r="Z27" s="795">
        <v>-285.75893335293927</v>
      </c>
      <c r="AA27" s="795">
        <v>78.135999999999996</v>
      </c>
      <c r="AB27" s="795">
        <v>130.02298637000007</v>
      </c>
      <c r="AC27" s="792">
        <v>-182.21941999999996</v>
      </c>
      <c r="AD27" s="792">
        <f t="shared" si="2"/>
        <v>-3546.8051000829387</v>
      </c>
      <c r="AE27" s="109"/>
    </row>
    <row r="28" spans="1:31" ht="15" x14ac:dyDescent="0.2">
      <c r="A28" s="44"/>
      <c r="B28" s="777"/>
      <c r="C28" s="778"/>
      <c r="D28" s="779"/>
      <c r="E28" s="779"/>
      <c r="F28" s="779"/>
      <c r="G28" s="779"/>
      <c r="H28" s="780"/>
      <c r="I28" s="780"/>
      <c r="J28" s="780"/>
      <c r="K28" s="780"/>
      <c r="L28" s="780"/>
      <c r="M28" s="780"/>
      <c r="N28" s="780"/>
      <c r="O28" s="780"/>
      <c r="P28" s="780"/>
      <c r="Q28" s="780"/>
      <c r="R28" s="780"/>
      <c r="S28" s="780"/>
      <c r="T28" s="780"/>
      <c r="U28" s="780"/>
      <c r="V28" s="780"/>
      <c r="W28" s="780"/>
      <c r="X28" s="780"/>
      <c r="Y28" s="780"/>
      <c r="Z28" s="780"/>
      <c r="AA28" s="780"/>
      <c r="AB28" s="780"/>
      <c r="AC28" s="780"/>
      <c r="AD28" s="991"/>
      <c r="AE28" s="109"/>
    </row>
    <row r="29" spans="1:31" ht="15" x14ac:dyDescent="0.2">
      <c r="A29" s="44"/>
      <c r="B29" s="1336" t="s">
        <v>303</v>
      </c>
      <c r="C29" s="783" t="s">
        <v>34</v>
      </c>
      <c r="D29" s="784">
        <v>1.024</v>
      </c>
      <c r="E29" s="784">
        <v>2.9470000000000001</v>
      </c>
      <c r="F29" s="784">
        <v>4.1349999999999998</v>
      </c>
      <c r="G29" s="784">
        <v>9.7059999999999995</v>
      </c>
      <c r="H29" s="784">
        <v>20.713999999999999</v>
      </c>
      <c r="I29" s="784">
        <v>22.091999999999999</v>
      </c>
      <c r="J29" s="784">
        <v>28.187000000000001</v>
      </c>
      <c r="K29" s="784">
        <v>4.8129999999999997</v>
      </c>
      <c r="L29" s="784">
        <v>2.4630000000000001</v>
      </c>
      <c r="M29" s="784">
        <v>0</v>
      </c>
      <c r="N29" s="784">
        <v>4.5220000000000002</v>
      </c>
      <c r="O29" s="784">
        <v>13.612865000000001</v>
      </c>
      <c r="P29" s="784">
        <v>48.266404000000001</v>
      </c>
      <c r="Q29" s="784">
        <v>88.828054999999992</v>
      </c>
      <c r="R29" s="784">
        <v>358.33955900000001</v>
      </c>
      <c r="S29" s="784">
        <v>304.74419000000006</v>
      </c>
      <c r="T29" s="784">
        <v>457.54579999999999</v>
      </c>
      <c r="U29" s="784">
        <v>202.65719999999999</v>
      </c>
      <c r="V29" s="784">
        <v>469.62361999999996</v>
      </c>
      <c r="W29" s="784">
        <v>362.02826799999997</v>
      </c>
      <c r="X29" s="784">
        <v>494.75291100000004</v>
      </c>
      <c r="Y29" s="784">
        <v>432.48291999999998</v>
      </c>
      <c r="Z29" s="784">
        <v>474.16258728880769</v>
      </c>
      <c r="AA29" s="796">
        <v>301.97399999999999</v>
      </c>
      <c r="AB29" s="796">
        <v>779.26239367000005</v>
      </c>
      <c r="AC29" s="784">
        <v>112.436801</v>
      </c>
      <c r="AD29" s="1058">
        <f t="shared" ref="AD29:AD33" si="3">SUM(D29:AC29)</f>
        <v>5001.3205739588075</v>
      </c>
      <c r="AE29" s="109"/>
    </row>
    <row r="30" spans="1:31" ht="15" x14ac:dyDescent="0.2">
      <c r="A30" s="44"/>
      <c r="B30" s="1337"/>
      <c r="C30" s="764" t="s">
        <v>35</v>
      </c>
      <c r="D30" s="765">
        <v>-1.2709999999999999</v>
      </c>
      <c r="E30" s="765">
        <v>-2.0059999999999998</v>
      </c>
      <c r="F30" s="765">
        <v>-2.0709999999999997</v>
      </c>
      <c r="G30" s="765">
        <v>-2.165</v>
      </c>
      <c r="H30" s="765">
        <v>-2.2389999999999999</v>
      </c>
      <c r="I30" s="765">
        <v>-3.548</v>
      </c>
      <c r="J30" s="765">
        <v>-4.24</v>
      </c>
      <c r="K30" s="765">
        <v>-6.843</v>
      </c>
      <c r="L30" s="765">
        <v>-6.8209999999999997</v>
      </c>
      <c r="M30" s="765">
        <v>-4.5999999999999996</v>
      </c>
      <c r="N30" s="765">
        <v>-9.861699999999999</v>
      </c>
      <c r="O30" s="765">
        <v>-13.112</v>
      </c>
      <c r="P30" s="765">
        <v>-8.3688000000000002</v>
      </c>
      <c r="Q30" s="765">
        <v>-12.226599999999999</v>
      </c>
      <c r="R30" s="765">
        <v>-24.59545</v>
      </c>
      <c r="S30" s="765">
        <v>-33.334631829999999</v>
      </c>
      <c r="T30" s="765">
        <v>-39.097163700000003</v>
      </c>
      <c r="U30" s="765">
        <v>-73.833502440000018</v>
      </c>
      <c r="V30" s="765">
        <v>-93.220416999999998</v>
      </c>
      <c r="W30" s="765">
        <v>-148.922684</v>
      </c>
      <c r="X30" s="765">
        <v>-156.91856799999999</v>
      </c>
      <c r="Y30" s="765">
        <v>-199.43895600000002</v>
      </c>
      <c r="Z30" s="765">
        <v>-241.95195099730364</v>
      </c>
      <c r="AA30" s="796">
        <v>-248.59</v>
      </c>
      <c r="AB30" s="796">
        <v>-320.33198600000003</v>
      </c>
      <c r="AC30" s="765">
        <v>-169.80454978</v>
      </c>
      <c r="AD30" s="1058">
        <f t="shared" si="3"/>
        <v>-1829.4129597473034</v>
      </c>
      <c r="AE30" s="109"/>
    </row>
    <row r="31" spans="1:31" ht="15" x14ac:dyDescent="0.2">
      <c r="A31" s="44"/>
      <c r="B31" s="1337"/>
      <c r="C31" s="764" t="s">
        <v>36</v>
      </c>
      <c r="D31" s="765">
        <v>-0.24699999999999989</v>
      </c>
      <c r="E31" s="765">
        <v>0.94100000000000028</v>
      </c>
      <c r="F31" s="765">
        <v>2.0640000000000001</v>
      </c>
      <c r="G31" s="765">
        <v>7.5409999999999995</v>
      </c>
      <c r="H31" s="765">
        <v>18.475000000000001</v>
      </c>
      <c r="I31" s="765">
        <v>18.543999999999997</v>
      </c>
      <c r="J31" s="765">
        <v>23.947000000000003</v>
      </c>
      <c r="K31" s="765">
        <v>-2.0299999999999998</v>
      </c>
      <c r="L31" s="765">
        <v>-4.3579999999999997</v>
      </c>
      <c r="M31" s="765">
        <v>-4.5999999999999996</v>
      </c>
      <c r="N31" s="765">
        <v>-5.3396999999999988</v>
      </c>
      <c r="O31" s="765">
        <v>0.500865000000001</v>
      </c>
      <c r="P31" s="765">
        <v>39.897604000000001</v>
      </c>
      <c r="Q31" s="765">
        <v>76.601454999999987</v>
      </c>
      <c r="R31" s="765">
        <v>333.74410899999998</v>
      </c>
      <c r="S31" s="765">
        <v>271.40955817000008</v>
      </c>
      <c r="T31" s="765">
        <v>418.44863629999998</v>
      </c>
      <c r="U31" s="765">
        <v>128.82369755999997</v>
      </c>
      <c r="V31" s="765">
        <v>376.40320299999996</v>
      </c>
      <c r="W31" s="765">
        <v>213.10558399999996</v>
      </c>
      <c r="X31" s="765">
        <v>337.83434300000005</v>
      </c>
      <c r="Y31" s="765">
        <v>233.04396399999996</v>
      </c>
      <c r="Z31" s="765">
        <v>232.21063629150404</v>
      </c>
      <c r="AA31" s="765">
        <v>53.384</v>
      </c>
      <c r="AB31" s="765">
        <v>458.93040767000002</v>
      </c>
      <c r="AC31" s="765">
        <v>-57.367748779999999</v>
      </c>
      <c r="AD31" s="992">
        <f t="shared" si="3"/>
        <v>3171.9076142115041</v>
      </c>
      <c r="AE31" s="109"/>
    </row>
    <row r="32" spans="1:31" ht="15" x14ac:dyDescent="0.2">
      <c r="A32" s="44"/>
      <c r="B32" s="1337"/>
      <c r="C32" s="764" t="s">
        <v>37</v>
      </c>
      <c r="D32" s="765">
        <v>-1.0469999999999999</v>
      </c>
      <c r="E32" s="765">
        <v>-1.1240000000000001</v>
      </c>
      <c r="F32" s="765">
        <v>-1.2549999999999999</v>
      </c>
      <c r="G32" s="765">
        <v>-1.369</v>
      </c>
      <c r="H32" s="765">
        <v>-2.0230000000000001</v>
      </c>
      <c r="I32" s="765">
        <v>-3.774</v>
      </c>
      <c r="J32" s="765">
        <v>-4.351</v>
      </c>
      <c r="K32" s="765">
        <v>-5.6040000000000001</v>
      </c>
      <c r="L32" s="765">
        <v>-5.4090000000000007</v>
      </c>
      <c r="M32" s="765">
        <v>-1.24</v>
      </c>
      <c r="N32" s="765">
        <v>-1.707055</v>
      </c>
      <c r="O32" s="765">
        <v>-10.696306</v>
      </c>
      <c r="P32" s="765">
        <v>-5.9416359999999999</v>
      </c>
      <c r="Q32" s="765">
        <v>-9.600263</v>
      </c>
      <c r="R32" s="765">
        <v>-16.974018999999998</v>
      </c>
      <c r="S32" s="765">
        <v>-28.056669100000001</v>
      </c>
      <c r="T32" s="765">
        <v>-36.212320890000008</v>
      </c>
      <c r="U32" s="765">
        <v>-27.375441879999997</v>
      </c>
      <c r="V32" s="765">
        <v>-34.713676</v>
      </c>
      <c r="W32" s="765">
        <v>-47.964547999999994</v>
      </c>
      <c r="X32" s="765">
        <v>-50.396422000000001</v>
      </c>
      <c r="Y32" s="765">
        <v>-53.478645</v>
      </c>
      <c r="Z32" s="765">
        <v>-64.561118019588719</v>
      </c>
      <c r="AA32" s="796">
        <v>-71.102999999999994</v>
      </c>
      <c r="AB32" s="796">
        <v>-91.668310999999989</v>
      </c>
      <c r="AC32" s="765">
        <v>-52.918181999999995</v>
      </c>
      <c r="AD32" s="1058">
        <f t="shared" si="3"/>
        <v>-630.56361288958874</v>
      </c>
      <c r="AE32" s="109"/>
    </row>
    <row r="33" spans="1:31" ht="15" x14ac:dyDescent="0.2">
      <c r="A33" s="44"/>
      <c r="B33" s="1337"/>
      <c r="C33" s="788" t="s">
        <v>38</v>
      </c>
      <c r="D33" s="774">
        <v>-1.2939999999999998</v>
      </c>
      <c r="E33" s="774">
        <v>-0.18299999999999983</v>
      </c>
      <c r="F33" s="774">
        <v>0.80900000000000016</v>
      </c>
      <c r="G33" s="774">
        <v>6.1719999999999997</v>
      </c>
      <c r="H33" s="774">
        <v>16.451999999999998</v>
      </c>
      <c r="I33" s="774">
        <v>14.77</v>
      </c>
      <c r="J33" s="774">
        <v>19.596000000000004</v>
      </c>
      <c r="K33" s="774">
        <v>-7.6340000000000003</v>
      </c>
      <c r="L33" s="774">
        <v>-9.7669999999999995</v>
      </c>
      <c r="M33" s="774">
        <v>-5.84</v>
      </c>
      <c r="N33" s="774">
        <v>-7.0467549999999992</v>
      </c>
      <c r="O33" s="774">
        <v>-10.195440999999999</v>
      </c>
      <c r="P33" s="774">
        <v>33.955967999999999</v>
      </c>
      <c r="Q33" s="774">
        <v>67.001191999999989</v>
      </c>
      <c r="R33" s="774">
        <v>316.77008999999998</v>
      </c>
      <c r="S33" s="774">
        <v>243.35288907000009</v>
      </c>
      <c r="T33" s="774">
        <v>382.23631540999997</v>
      </c>
      <c r="U33" s="774">
        <v>101.44825567999997</v>
      </c>
      <c r="V33" s="774">
        <v>341.68952699999994</v>
      </c>
      <c r="W33" s="774">
        <v>165.14103599999999</v>
      </c>
      <c r="X33" s="774">
        <v>287.43792100000007</v>
      </c>
      <c r="Y33" s="774">
        <v>179.56531899999996</v>
      </c>
      <c r="Z33" s="774">
        <v>167.64951827191533</v>
      </c>
      <c r="AA33" s="774">
        <v>-17.719000000000001</v>
      </c>
      <c r="AB33" s="774">
        <v>367.26209667000001</v>
      </c>
      <c r="AC33" s="774">
        <v>-110.28593078</v>
      </c>
      <c r="AD33" s="992">
        <f t="shared" si="3"/>
        <v>2541.3440013219156</v>
      </c>
      <c r="AE33" s="109"/>
    </row>
    <row r="34" spans="1:31" ht="15" x14ac:dyDescent="0.2">
      <c r="A34" s="44"/>
      <c r="B34" s="797"/>
      <c r="C34" s="779"/>
      <c r="D34" s="779"/>
      <c r="E34" s="779"/>
      <c r="F34" s="779"/>
      <c r="G34" s="779"/>
      <c r="H34" s="780"/>
      <c r="I34" s="780"/>
      <c r="J34" s="780"/>
      <c r="K34" s="780"/>
      <c r="L34" s="780"/>
      <c r="M34" s="780"/>
      <c r="N34" s="780"/>
      <c r="O34" s="780"/>
      <c r="P34" s="780"/>
      <c r="Q34" s="780"/>
      <c r="R34" s="780"/>
      <c r="S34" s="780"/>
      <c r="T34" s="780"/>
      <c r="U34" s="780"/>
      <c r="V34" s="780"/>
      <c r="W34" s="780"/>
      <c r="X34" s="780"/>
      <c r="Y34" s="780"/>
      <c r="Z34" s="780"/>
      <c r="AA34" s="780"/>
      <c r="AB34" s="780"/>
      <c r="AC34" s="780"/>
      <c r="AD34" s="991"/>
      <c r="AE34" s="109"/>
    </row>
    <row r="35" spans="1:31" ht="19.5" customHeight="1" x14ac:dyDescent="0.2">
      <c r="A35" s="44"/>
      <c r="B35" s="1339" t="s">
        <v>400</v>
      </c>
      <c r="C35" s="1340"/>
      <c r="D35" s="798">
        <f t="shared" ref="D35" si="4">+D11+D17+D23+D29</f>
        <v>4169.5439999999999</v>
      </c>
      <c r="E35" s="798">
        <f t="shared" ref="E35:F35" si="5">+E11+E17+E23+E29</f>
        <v>1674.03</v>
      </c>
      <c r="F35" s="798">
        <f t="shared" si="5"/>
        <v>4413.2350000000006</v>
      </c>
      <c r="G35" s="798">
        <f t="shared" ref="G35:R35" si="6">+G11+G17+G23+G29</f>
        <v>2446.616</v>
      </c>
      <c r="H35" s="798">
        <f t="shared" si="6"/>
        <v>2167.0590000000002</v>
      </c>
      <c r="I35" s="798">
        <f t="shared" si="6"/>
        <v>3504.828</v>
      </c>
      <c r="J35" s="798">
        <f t="shared" si="6"/>
        <v>2856.6289999999999</v>
      </c>
      <c r="K35" s="798">
        <f t="shared" si="6"/>
        <v>4026.5010000000002</v>
      </c>
      <c r="L35" s="798">
        <f t="shared" si="6"/>
        <v>13384.635</v>
      </c>
      <c r="M35" s="798">
        <f t="shared" si="6"/>
        <v>595.29999999999995</v>
      </c>
      <c r="N35" s="798">
        <f t="shared" si="6"/>
        <v>10238.230700000002</v>
      </c>
      <c r="O35" s="798">
        <f t="shared" si="6"/>
        <v>4577.743665</v>
      </c>
      <c r="P35" s="798">
        <f t="shared" si="6"/>
        <v>1007.4482939999998</v>
      </c>
      <c r="Q35" s="798">
        <f t="shared" si="6"/>
        <v>1688.9953949999999</v>
      </c>
      <c r="R35" s="798">
        <f t="shared" si="6"/>
        <v>2383.9015639999998</v>
      </c>
      <c r="S35" s="798">
        <f t="shared" ref="S35:AB35" si="7">+S11+S17+S23+S29</f>
        <v>1871.1380659400002</v>
      </c>
      <c r="T35" s="798">
        <f t="shared" si="7"/>
        <v>3183.7038000000002</v>
      </c>
      <c r="U35" s="798">
        <f t="shared" si="7"/>
        <v>2430.7392000000004</v>
      </c>
      <c r="V35" s="798">
        <f t="shared" si="7"/>
        <v>2578.3072189999998</v>
      </c>
      <c r="W35" s="798">
        <f t="shared" si="7"/>
        <v>2132.202436</v>
      </c>
      <c r="X35" s="798">
        <f t="shared" si="7"/>
        <v>2770.4889109999999</v>
      </c>
      <c r="Y35" s="798">
        <f t="shared" si="7"/>
        <v>2280.2355010000001</v>
      </c>
      <c r="Z35" s="798">
        <f t="shared" si="7"/>
        <v>1885.7279706388076</v>
      </c>
      <c r="AA35" s="798">
        <f t="shared" si="7"/>
        <v>2448.3389999999999</v>
      </c>
      <c r="AB35" s="798">
        <f t="shared" si="7"/>
        <v>2925.8831700400001</v>
      </c>
      <c r="AC35" s="798">
        <f>+AC11+AC17+AC23+AC29</f>
        <v>15401.890380999999</v>
      </c>
      <c r="AD35" s="799">
        <f>SUM(D35:AC35)</f>
        <v>99043.352272618824</v>
      </c>
      <c r="AE35" s="109"/>
    </row>
    <row r="36" spans="1:31" ht="23.25" customHeight="1" x14ac:dyDescent="0.2">
      <c r="A36" s="44"/>
      <c r="B36" s="1341" t="s">
        <v>401</v>
      </c>
      <c r="C36" s="1342"/>
      <c r="D36" s="798">
        <f t="shared" ref="D36" si="8">+D12+D18+D24+D30</f>
        <v>-813.471</v>
      </c>
      <c r="E36" s="798">
        <f t="shared" ref="E36:F36" si="9">+E12+E18+E24+E30</f>
        <v>-863.42599999999993</v>
      </c>
      <c r="F36" s="798">
        <f t="shared" si="9"/>
        <v>-793.90099999999995</v>
      </c>
      <c r="G36" s="798">
        <f t="shared" ref="G36:R36" si="10">+G12+G18+G24+G30</f>
        <v>-1047.4850000000001</v>
      </c>
      <c r="H36" s="798">
        <f t="shared" si="10"/>
        <v>-1091.1570000000002</v>
      </c>
      <c r="I36" s="798">
        <f t="shared" si="10"/>
        <v>-1365.3579999999999</v>
      </c>
      <c r="J36" s="798">
        <f t="shared" si="10"/>
        <v>-1648.45</v>
      </c>
      <c r="K36" s="798">
        <f t="shared" si="10"/>
        <v>-2199.5589999999997</v>
      </c>
      <c r="L36" s="798">
        <f t="shared" si="10"/>
        <v>-2205.9290000000001</v>
      </c>
      <c r="M36" s="798">
        <f t="shared" si="10"/>
        <v>-3011.32</v>
      </c>
      <c r="N36" s="798">
        <f t="shared" si="10"/>
        <v>-11060.6613</v>
      </c>
      <c r="O36" s="798">
        <f t="shared" si="10"/>
        <v>-6871.1496800000004</v>
      </c>
      <c r="P36" s="798">
        <f t="shared" si="10"/>
        <v>-5066.7495000000008</v>
      </c>
      <c r="Q36" s="798">
        <f t="shared" si="10"/>
        <v>-11911.209779999999</v>
      </c>
      <c r="R36" s="798">
        <f t="shared" si="10"/>
        <v>-2594.0950980400003</v>
      </c>
      <c r="S36" s="798">
        <f t="shared" ref="S36:AB36" si="11">+S12+S18+S24+S30</f>
        <v>-2271.5969318299994</v>
      </c>
      <c r="T36" s="798">
        <f t="shared" si="11"/>
        <v>-1691.8605636999998</v>
      </c>
      <c r="U36" s="798">
        <f t="shared" si="11"/>
        <v>-1680.0644024400001</v>
      </c>
      <c r="V36" s="798">
        <f t="shared" si="11"/>
        <v>-1618.3839170000001</v>
      </c>
      <c r="W36" s="798">
        <f t="shared" si="11"/>
        <v>-1742.030784</v>
      </c>
      <c r="X36" s="798">
        <f t="shared" si="11"/>
        <v>-1722.7117680000001</v>
      </c>
      <c r="Y36" s="798">
        <f t="shared" si="11"/>
        <v>-1805.3771299999999</v>
      </c>
      <c r="Z36" s="798">
        <f t="shared" si="11"/>
        <v>-2022.0518260819752</v>
      </c>
      <c r="AA36" s="798">
        <f t="shared" si="11"/>
        <v>-1857.454</v>
      </c>
      <c r="AB36" s="798">
        <f t="shared" si="11"/>
        <v>-1840.29223379</v>
      </c>
      <c r="AC36" s="798">
        <f>+AC12+AC18+AC24+AC30</f>
        <v>-976.24318578000009</v>
      </c>
      <c r="AD36" s="799">
        <f>SUM(D36:AC36)</f>
        <v>-71771.988100661969</v>
      </c>
      <c r="AE36" s="109"/>
    </row>
    <row r="37" spans="1:31" ht="23.25" customHeight="1" x14ac:dyDescent="0.2">
      <c r="A37" s="44"/>
      <c r="B37" s="1341" t="s">
        <v>402</v>
      </c>
      <c r="C37" s="1342"/>
      <c r="D37" s="798">
        <f t="shared" ref="D37" si="12">+D13+D19+D25+D31</f>
        <v>3356.0729999999999</v>
      </c>
      <c r="E37" s="798">
        <f t="shared" ref="E37:F37" si="13">+E13+E19+E25+E31</f>
        <v>810.60400000000016</v>
      </c>
      <c r="F37" s="798">
        <f t="shared" si="13"/>
        <v>3619.3339999999998</v>
      </c>
      <c r="G37" s="798">
        <f t="shared" ref="G37:R37" si="14">+G13+G19+G25+G31</f>
        <v>1399.1309999999999</v>
      </c>
      <c r="H37" s="798">
        <f t="shared" si="14"/>
        <v>1075.902</v>
      </c>
      <c r="I37" s="798">
        <f t="shared" si="14"/>
        <v>2139.4699999999993</v>
      </c>
      <c r="J37" s="798">
        <f t="shared" si="14"/>
        <v>1208.1790000000001</v>
      </c>
      <c r="K37" s="798">
        <f t="shared" si="14"/>
        <v>1826.9420000000002</v>
      </c>
      <c r="L37" s="798">
        <f t="shared" si="14"/>
        <v>11178.706</v>
      </c>
      <c r="M37" s="798">
        <f t="shared" si="14"/>
        <v>-2416.02</v>
      </c>
      <c r="N37" s="798">
        <f t="shared" si="14"/>
        <v>-822.43059999999969</v>
      </c>
      <c r="O37" s="798">
        <f t="shared" si="14"/>
        <v>-2293.406015</v>
      </c>
      <c r="P37" s="798">
        <f t="shared" si="14"/>
        <v>-4059.301206000001</v>
      </c>
      <c r="Q37" s="798">
        <f t="shared" si="14"/>
        <v>-10222.214384999999</v>
      </c>
      <c r="R37" s="798">
        <f t="shared" si="14"/>
        <v>-210.19353404000037</v>
      </c>
      <c r="S37" s="798">
        <f t="shared" ref="S37:AB37" si="15">+S13+S19+S25+S31</f>
        <v>-400.45886588999952</v>
      </c>
      <c r="T37" s="798">
        <f t="shared" si="15"/>
        <v>1491.8432363000002</v>
      </c>
      <c r="U37" s="798">
        <f t="shared" si="15"/>
        <v>750.67479755999989</v>
      </c>
      <c r="V37" s="798">
        <f t="shared" si="15"/>
        <v>959.92330199999981</v>
      </c>
      <c r="W37" s="798">
        <f t="shared" si="15"/>
        <v>390.17165200000017</v>
      </c>
      <c r="X37" s="798">
        <f t="shared" si="15"/>
        <v>1047.7771430000003</v>
      </c>
      <c r="Y37" s="798">
        <f t="shared" si="15"/>
        <v>474.85837100000015</v>
      </c>
      <c r="Z37" s="798">
        <f t="shared" si="15"/>
        <v>-136.32385544316747</v>
      </c>
      <c r="AA37" s="798">
        <f t="shared" si="15"/>
        <v>590.88499999999999</v>
      </c>
      <c r="AB37" s="798">
        <f t="shared" si="15"/>
        <v>1085.5909362500001</v>
      </c>
      <c r="AC37" s="798">
        <f>+AC13+AC19+AC25+AC31</f>
        <v>14425.647195220001</v>
      </c>
      <c r="AD37" s="799">
        <f>SUM(D37:AC37)</f>
        <v>27271.364171956833</v>
      </c>
      <c r="AE37" s="109"/>
    </row>
    <row r="38" spans="1:31" ht="21" customHeight="1" x14ac:dyDescent="0.2">
      <c r="A38" s="44"/>
      <c r="B38" s="1341" t="s">
        <v>41</v>
      </c>
      <c r="C38" s="1342"/>
      <c r="D38" s="798">
        <f t="shared" ref="D38" si="16">+D14+D20+D26+D32</f>
        <v>-762.18700000000001</v>
      </c>
      <c r="E38" s="798">
        <f t="shared" ref="E38:F38" si="17">+E14+E20+E26+E32</f>
        <v>-765.98399999999992</v>
      </c>
      <c r="F38" s="798">
        <f t="shared" si="17"/>
        <v>-889.6149999999999</v>
      </c>
      <c r="G38" s="798">
        <f t="shared" ref="G38:R38" si="18">+G14+G20+G26+G32</f>
        <v>-965.10900000000004</v>
      </c>
      <c r="H38" s="798">
        <f t="shared" si="18"/>
        <v>-949.28499999999997</v>
      </c>
      <c r="I38" s="798">
        <f t="shared" si="18"/>
        <v>-961.51099999999997</v>
      </c>
      <c r="J38" s="798">
        <f t="shared" si="18"/>
        <v>-1166.223</v>
      </c>
      <c r="K38" s="798">
        <f t="shared" si="18"/>
        <v>-1406.0690000000002</v>
      </c>
      <c r="L38" s="798">
        <f t="shared" si="18"/>
        <v>-1610.2900000000002</v>
      </c>
      <c r="M38" s="798">
        <f t="shared" si="18"/>
        <v>-1687.3100000000002</v>
      </c>
      <c r="N38" s="798">
        <f t="shared" si="18"/>
        <v>-1586.6162750000001</v>
      </c>
      <c r="O38" s="798">
        <f t="shared" si="18"/>
        <v>-1227.4950059999999</v>
      </c>
      <c r="P38" s="798">
        <f t="shared" si="18"/>
        <v>-1254.5962950000001</v>
      </c>
      <c r="Q38" s="798">
        <f t="shared" si="18"/>
        <v>-912.78031800000008</v>
      </c>
      <c r="R38" s="798">
        <f t="shared" si="18"/>
        <v>-847.82981900000004</v>
      </c>
      <c r="S38" s="798">
        <f t="shared" ref="S38:AB38" si="19">+S14+S20+S26+S32</f>
        <v>-705.58286910000004</v>
      </c>
      <c r="T38" s="798">
        <f t="shared" si="19"/>
        <v>-562.56332089</v>
      </c>
      <c r="U38" s="798">
        <f t="shared" si="19"/>
        <v>-533.86784188000013</v>
      </c>
      <c r="V38" s="798">
        <f t="shared" si="19"/>
        <v>-487.493923</v>
      </c>
      <c r="W38" s="798">
        <f t="shared" si="19"/>
        <v>-489.42686699999996</v>
      </c>
      <c r="X38" s="798">
        <f t="shared" si="19"/>
        <v>-555.42711199999997</v>
      </c>
      <c r="Y38" s="798">
        <f t="shared" si="19"/>
        <v>-548.34751500000004</v>
      </c>
      <c r="Z38" s="798">
        <f t="shared" si="19"/>
        <v>-621.79396033337594</v>
      </c>
      <c r="AA38" s="798">
        <f t="shared" si="19"/>
        <v>-618.89</v>
      </c>
      <c r="AB38" s="798">
        <f t="shared" si="19"/>
        <v>-619.75356099999999</v>
      </c>
      <c r="AC38" s="798">
        <f>+AC14+AC20+AC26+AC32</f>
        <v>-322.56308199999995</v>
      </c>
      <c r="AD38" s="799">
        <f>SUM(D38:AC38)</f>
        <v>-23058.610765203375</v>
      </c>
      <c r="AE38" s="109"/>
    </row>
    <row r="39" spans="1:31" ht="27" customHeight="1" thickBot="1" x14ac:dyDescent="0.25">
      <c r="A39" s="44"/>
      <c r="B39" s="1328" t="s">
        <v>42</v>
      </c>
      <c r="C39" s="1329"/>
      <c r="D39" s="46">
        <f t="shared" ref="D39" si="20">+D15+D21+D27+D33</f>
        <v>2593.886</v>
      </c>
      <c r="E39" s="46">
        <f t="shared" ref="E39:F39" si="21">+E15+E21+E27+E33</f>
        <v>44.620000000000054</v>
      </c>
      <c r="F39" s="46">
        <f t="shared" si="21"/>
        <v>2729.7190000000001</v>
      </c>
      <c r="G39" s="46">
        <f t="shared" ref="G39:R39" si="22">+G15+G21+G27+G33</f>
        <v>434.02200000000005</v>
      </c>
      <c r="H39" s="46">
        <f t="shared" si="22"/>
        <v>126.61700000000005</v>
      </c>
      <c r="I39" s="46">
        <f t="shared" si="22"/>
        <v>1177.9589999999998</v>
      </c>
      <c r="J39" s="46">
        <f t="shared" si="22"/>
        <v>41.956000000000245</v>
      </c>
      <c r="K39" s="46">
        <f t="shared" si="22"/>
        <v>420.87300000000027</v>
      </c>
      <c r="L39" s="46">
        <f t="shared" si="22"/>
        <v>9568.4159999999993</v>
      </c>
      <c r="M39" s="46">
        <f t="shared" si="22"/>
        <v>-4103.33</v>
      </c>
      <c r="N39" s="46">
        <f t="shared" si="22"/>
        <v>-2409.0468749999995</v>
      </c>
      <c r="O39" s="46">
        <f t="shared" si="22"/>
        <v>-3520.9010210000001</v>
      </c>
      <c r="P39" s="46">
        <f t="shared" si="22"/>
        <v>-5313.8975010000004</v>
      </c>
      <c r="Q39" s="46">
        <f t="shared" si="22"/>
        <v>-11134.994703000002</v>
      </c>
      <c r="R39" s="46">
        <f t="shared" si="22"/>
        <v>-1058.0233530400003</v>
      </c>
      <c r="S39" s="46">
        <f t="shared" ref="S39:AB39" si="23">+S15+S21+S27+S33</f>
        <v>-1106.0417349899994</v>
      </c>
      <c r="T39" s="46">
        <f t="shared" si="23"/>
        <v>929.27991541000017</v>
      </c>
      <c r="U39" s="46">
        <f t="shared" si="23"/>
        <v>216.80695567999987</v>
      </c>
      <c r="V39" s="46">
        <f t="shared" si="23"/>
        <v>472.42937899999981</v>
      </c>
      <c r="W39" s="46">
        <f t="shared" si="23"/>
        <v>-99.255214999999794</v>
      </c>
      <c r="X39" s="46">
        <f t="shared" si="23"/>
        <v>492.35003100000029</v>
      </c>
      <c r="Y39" s="46">
        <f t="shared" si="23"/>
        <v>-73.489143999999868</v>
      </c>
      <c r="Z39" s="46">
        <f t="shared" si="23"/>
        <v>-758.11781577654335</v>
      </c>
      <c r="AA39" s="46">
        <f t="shared" si="23"/>
        <v>-28.005000000000003</v>
      </c>
      <c r="AB39" s="46">
        <f t="shared" si="23"/>
        <v>465.83737525000004</v>
      </c>
      <c r="AC39" s="46">
        <f>+AC15+AC21+AC27+AC33</f>
        <v>14103.08411322</v>
      </c>
      <c r="AD39" s="47">
        <f>SUM(D39:AC39)</f>
        <v>4212.7534067534543</v>
      </c>
      <c r="AE39" s="109"/>
    </row>
    <row r="40" spans="1:31" ht="13.5" thickTop="1" x14ac:dyDescent="0.2"/>
    <row r="41" spans="1:31" x14ac:dyDescent="0.2">
      <c r="AA41" s="43"/>
    </row>
    <row r="42" spans="1:31" x14ac:dyDescent="0.2">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row>
    <row r="43" spans="1:31" x14ac:dyDescent="0.2">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row>
    <row r="44" spans="1:31" x14ac:dyDescent="0.2">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row>
    <row r="45" spans="1:31" x14ac:dyDescent="0.2">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1" x14ac:dyDescent="0.2">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sheetData>
  <mergeCells count="12">
    <mergeCell ref="B39:C39"/>
    <mergeCell ref="B6:AB6"/>
    <mergeCell ref="B7:AB7"/>
    <mergeCell ref="B10:C10"/>
    <mergeCell ref="B11:B15"/>
    <mergeCell ref="B17:B21"/>
    <mergeCell ref="B23:B27"/>
    <mergeCell ref="B29:B33"/>
    <mergeCell ref="B35:C35"/>
    <mergeCell ref="B36:C36"/>
    <mergeCell ref="B37:C37"/>
    <mergeCell ref="B38:C38"/>
  </mergeCells>
  <hyperlinks>
    <hyperlink ref="A1" location="INDICE!A1" display="Indice"/>
  </hyperlinks>
  <printOptions horizontalCentered="1"/>
  <pageMargins left="0" right="0.17" top="0.19685039370078741" bottom="0.19685039370078741" header="0.15748031496062992" footer="0"/>
  <pageSetup scale="36" orientation="landscape" horizontalDpi="4294967293" r:id="rId1"/>
  <headerFooter scaleWithDoc="0">
    <oddFooter>&amp;R&amp;A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00"/>
  <sheetViews>
    <sheetView showGridLines="0" zoomScale="85" zoomScaleNormal="85" zoomScaleSheetLayoutView="85" workbookViewId="0"/>
  </sheetViews>
  <sheetFormatPr baseColWidth="10" defaultColWidth="11.42578125" defaultRowHeight="12.75" x14ac:dyDescent="0.2"/>
  <cols>
    <col min="1" max="1" width="6.42578125" style="565" bestFit="1" customWidth="1"/>
    <col min="2" max="2" width="28.7109375" style="939" customWidth="1"/>
    <col min="3" max="6" width="18.85546875" style="939" customWidth="1"/>
    <col min="7" max="16384" width="11.42578125" style="939"/>
  </cols>
  <sheetData>
    <row r="1" spans="1:7" ht="15" x14ac:dyDescent="0.2">
      <c r="A1" s="999" t="s">
        <v>238</v>
      </c>
      <c r="B1" s="1002"/>
    </row>
    <row r="2" spans="1:7" ht="15" customHeight="1" x14ac:dyDescent="0.2">
      <c r="A2" s="1001"/>
      <c r="B2" s="474" t="s">
        <v>874</v>
      </c>
      <c r="C2" s="940"/>
      <c r="D2" s="940"/>
      <c r="E2" s="940"/>
      <c r="F2" s="940"/>
    </row>
    <row r="3" spans="1:7" ht="15" customHeight="1" x14ac:dyDescent="0.2">
      <c r="A3" s="1001"/>
      <c r="B3" s="920" t="s">
        <v>695</v>
      </c>
      <c r="C3" s="940"/>
      <c r="D3" s="940"/>
      <c r="E3" s="940"/>
      <c r="F3" s="940"/>
    </row>
    <row r="4" spans="1:7" x14ac:dyDescent="0.2">
      <c r="B4" s="941"/>
      <c r="C4" s="940"/>
      <c r="D4" s="940"/>
      <c r="E4" s="940"/>
      <c r="F4" s="940"/>
    </row>
    <row r="5" spans="1:7" x14ac:dyDescent="0.2">
      <c r="B5" s="941"/>
      <c r="C5" s="940"/>
      <c r="D5" s="940"/>
      <c r="E5" s="940"/>
      <c r="F5" s="940"/>
    </row>
    <row r="6" spans="1:7" ht="36" customHeight="1" x14ac:dyDescent="0.2">
      <c r="B6" s="1343" t="s">
        <v>781</v>
      </c>
      <c r="C6" s="1343"/>
      <c r="D6" s="1343"/>
      <c r="E6" s="1343"/>
      <c r="F6" s="1343"/>
    </row>
    <row r="7" spans="1:7" ht="15" x14ac:dyDescent="0.2">
      <c r="B7" s="1344" t="s">
        <v>622</v>
      </c>
      <c r="C7" s="1344"/>
      <c r="D7" s="1344"/>
      <c r="E7" s="1344"/>
      <c r="F7" s="1344"/>
    </row>
    <row r="8" spans="1:7" x14ac:dyDescent="0.2">
      <c r="B8" s="940"/>
      <c r="C8" s="940"/>
      <c r="D8" s="940"/>
      <c r="E8" s="940"/>
      <c r="F8" s="940"/>
    </row>
    <row r="9" spans="1:7" ht="13.5" thickBot="1" x14ac:dyDescent="0.25">
      <c r="B9" s="348" t="s">
        <v>623</v>
      </c>
      <c r="C9" s="348"/>
      <c r="D9" s="348"/>
      <c r="E9" s="348"/>
      <c r="F9" s="348"/>
    </row>
    <row r="10" spans="1:7" ht="19.5" customHeight="1" thickTop="1" thickBot="1" x14ac:dyDescent="0.25">
      <c r="B10" s="413" t="s">
        <v>624</v>
      </c>
      <c r="C10" s="414" t="s">
        <v>625</v>
      </c>
      <c r="D10" s="414" t="s">
        <v>626</v>
      </c>
      <c r="E10" s="414" t="s">
        <v>627</v>
      </c>
      <c r="F10" s="415" t="s">
        <v>628</v>
      </c>
    </row>
    <row r="11" spans="1:7" ht="13.5" thickTop="1" x14ac:dyDescent="0.2">
      <c r="B11" s="800">
        <v>34669</v>
      </c>
      <c r="C11" s="801">
        <f>+D11+E11</f>
        <v>80.67880000000001</v>
      </c>
      <c r="D11" s="802">
        <v>60.890779999999999</v>
      </c>
      <c r="E11" s="802">
        <v>19.78802000000001</v>
      </c>
      <c r="F11" s="803">
        <f t="shared" ref="F11:F30" si="0">+D11/C11</f>
        <v>0.75473085866423384</v>
      </c>
      <c r="G11" s="942"/>
    </row>
    <row r="12" spans="1:7" x14ac:dyDescent="0.2">
      <c r="A12" s="943"/>
      <c r="B12" s="800">
        <v>35034</v>
      </c>
      <c r="C12" s="801">
        <f t="shared" ref="C12:C75" si="1">+D12+E12</f>
        <v>87.090999999999994</v>
      </c>
      <c r="D12" s="802">
        <v>66.360939999999999</v>
      </c>
      <c r="E12" s="802">
        <v>20.730059999999995</v>
      </c>
      <c r="F12" s="803">
        <f t="shared" si="0"/>
        <v>0.76197241965300666</v>
      </c>
      <c r="G12" s="942"/>
    </row>
    <row r="13" spans="1:7" x14ac:dyDescent="0.2">
      <c r="B13" s="800">
        <v>35400</v>
      </c>
      <c r="C13" s="801">
        <f t="shared" si="1"/>
        <v>97.105034000000003</v>
      </c>
      <c r="D13" s="802">
        <v>72.907479999999993</v>
      </c>
      <c r="E13" s="802">
        <v>24.197554000000011</v>
      </c>
      <c r="F13" s="803">
        <f t="shared" si="0"/>
        <v>0.75081050895878365</v>
      </c>
      <c r="G13" s="942"/>
    </row>
    <row r="14" spans="1:7" x14ac:dyDescent="0.2">
      <c r="B14" s="800">
        <v>35765</v>
      </c>
      <c r="C14" s="801">
        <f t="shared" si="1"/>
        <v>101.10097</v>
      </c>
      <c r="D14" s="802">
        <v>72.871874685562389</v>
      </c>
      <c r="E14" s="802">
        <v>28.229095314437615</v>
      </c>
      <c r="F14" s="803">
        <f t="shared" si="0"/>
        <v>0.72078314071133431</v>
      </c>
      <c r="G14" s="942"/>
    </row>
    <row r="15" spans="1:7" x14ac:dyDescent="0.2">
      <c r="B15" s="800">
        <v>35855</v>
      </c>
      <c r="C15" s="801">
        <f t="shared" si="1"/>
        <v>103.138215</v>
      </c>
      <c r="D15" s="802">
        <v>73.147054036038583</v>
      </c>
      <c r="E15" s="802">
        <v>29.99116096396142</v>
      </c>
      <c r="F15" s="803">
        <f t="shared" si="0"/>
        <v>0.70921388387455209</v>
      </c>
      <c r="G15" s="942"/>
    </row>
    <row r="16" spans="1:7" x14ac:dyDescent="0.2">
      <c r="B16" s="800">
        <v>35947</v>
      </c>
      <c r="C16" s="801">
        <f t="shared" si="1"/>
        <v>105.11323899999999</v>
      </c>
      <c r="D16" s="802">
        <v>74.463901863181434</v>
      </c>
      <c r="E16" s="802">
        <v>30.649337136818559</v>
      </c>
      <c r="F16" s="803">
        <f t="shared" si="0"/>
        <v>0.70841601468661275</v>
      </c>
      <c r="G16" s="942"/>
    </row>
    <row r="17" spans="2:7" s="939" customFormat="1" x14ac:dyDescent="0.2">
      <c r="B17" s="800">
        <v>36039</v>
      </c>
      <c r="C17" s="801">
        <f t="shared" si="1"/>
        <v>109.37621899999999</v>
      </c>
      <c r="D17" s="802">
        <v>77.487813953657636</v>
      </c>
      <c r="E17" s="802">
        <v>31.888405046342356</v>
      </c>
      <c r="F17" s="803">
        <f t="shared" si="0"/>
        <v>0.70845211749052728</v>
      </c>
      <c r="G17" s="942"/>
    </row>
    <row r="18" spans="2:7" s="939" customFormat="1" x14ac:dyDescent="0.2">
      <c r="B18" s="800">
        <v>36130</v>
      </c>
      <c r="C18" s="801">
        <f t="shared" si="1"/>
        <v>112.35724600000002</v>
      </c>
      <c r="D18" s="802">
        <v>81.152901187211896</v>
      </c>
      <c r="E18" s="802">
        <v>31.204344812788122</v>
      </c>
      <c r="F18" s="803">
        <f t="shared" si="0"/>
        <v>0.72227563487282243</v>
      </c>
      <c r="G18" s="942"/>
    </row>
    <row r="19" spans="2:7" s="939" customFormat="1" x14ac:dyDescent="0.2">
      <c r="B19" s="800">
        <v>36220</v>
      </c>
      <c r="C19" s="801">
        <f t="shared" si="1"/>
        <v>113.600734</v>
      </c>
      <c r="D19" s="802">
        <v>79.350036887688091</v>
      </c>
      <c r="E19" s="802">
        <v>34.250697112311911</v>
      </c>
      <c r="F19" s="803">
        <f t="shared" si="0"/>
        <v>0.69849933265121411</v>
      </c>
      <c r="G19" s="942"/>
    </row>
    <row r="20" spans="2:7" s="939" customFormat="1" x14ac:dyDescent="0.2">
      <c r="B20" s="800">
        <v>36312</v>
      </c>
      <c r="C20" s="801">
        <f t="shared" si="1"/>
        <v>115.366322</v>
      </c>
      <c r="D20" s="802">
        <v>79.789514525655477</v>
      </c>
      <c r="E20" s="802">
        <v>35.57680747434452</v>
      </c>
      <c r="F20" s="803">
        <f t="shared" si="0"/>
        <v>0.69161877697423235</v>
      </c>
      <c r="G20" s="942"/>
    </row>
    <row r="21" spans="2:7" s="939" customFormat="1" x14ac:dyDescent="0.2">
      <c r="B21" s="800">
        <v>36404</v>
      </c>
      <c r="C21" s="801">
        <f t="shared" si="1"/>
        <v>118.79364100000001</v>
      </c>
      <c r="D21" s="802">
        <v>80.823510011480138</v>
      </c>
      <c r="E21" s="802">
        <v>37.97013098851987</v>
      </c>
      <c r="F21" s="803">
        <f t="shared" si="0"/>
        <v>0.68036899392182226</v>
      </c>
      <c r="G21" s="942"/>
    </row>
    <row r="22" spans="2:7" s="939" customFormat="1" x14ac:dyDescent="0.2">
      <c r="B22" s="800">
        <v>36525</v>
      </c>
      <c r="C22" s="801">
        <f t="shared" si="1"/>
        <v>121.87698899999998</v>
      </c>
      <c r="D22" s="802">
        <v>82.473843121517334</v>
      </c>
      <c r="E22" s="802">
        <v>39.403145878482647</v>
      </c>
      <c r="F22" s="803">
        <f t="shared" si="0"/>
        <v>0.67669741267990591</v>
      </c>
      <c r="G22" s="942"/>
    </row>
    <row r="23" spans="2:7" s="939" customFormat="1" x14ac:dyDescent="0.2">
      <c r="B23" s="800">
        <v>36616</v>
      </c>
      <c r="C23" s="801">
        <f t="shared" si="1"/>
        <v>122.92013499999999</v>
      </c>
      <c r="D23" s="802">
        <v>81.941096864934934</v>
      </c>
      <c r="E23" s="802">
        <v>40.979038135065053</v>
      </c>
      <c r="F23" s="803">
        <f t="shared" si="0"/>
        <v>0.66662062212130624</v>
      </c>
      <c r="G23" s="942"/>
    </row>
    <row r="24" spans="2:7" s="939" customFormat="1" x14ac:dyDescent="0.2">
      <c r="B24" s="800">
        <v>36707</v>
      </c>
      <c r="C24" s="801">
        <f t="shared" si="1"/>
        <v>123.52233585799999</v>
      </c>
      <c r="D24" s="802">
        <v>81.622402065135688</v>
      </c>
      <c r="E24" s="802">
        <v>41.899933792864303</v>
      </c>
      <c r="F24" s="803">
        <f t="shared" si="0"/>
        <v>0.66079062946937761</v>
      </c>
      <c r="G24" s="942"/>
    </row>
    <row r="25" spans="2:7" s="939" customFormat="1" x14ac:dyDescent="0.2">
      <c r="B25" s="800">
        <v>36799</v>
      </c>
      <c r="C25" s="801">
        <f t="shared" si="1"/>
        <v>123.66611999999999</v>
      </c>
      <c r="D25" s="802">
        <v>78.41624640084504</v>
      </c>
      <c r="E25" s="802">
        <v>45.249873599154952</v>
      </c>
      <c r="F25" s="803">
        <f t="shared" si="0"/>
        <v>0.63409643967842644</v>
      </c>
      <c r="G25" s="942"/>
    </row>
    <row r="26" spans="2:7" s="939" customFormat="1" x14ac:dyDescent="0.2">
      <c r="B26" s="800">
        <v>36891</v>
      </c>
      <c r="C26" s="801">
        <f t="shared" si="1"/>
        <v>128.018462</v>
      </c>
      <c r="D26" s="802">
        <v>81.396831382396854</v>
      </c>
      <c r="E26" s="802">
        <v>46.621630617603145</v>
      </c>
      <c r="F26" s="803">
        <f t="shared" si="0"/>
        <v>0.63582103792495848</v>
      </c>
      <c r="G26" s="942"/>
    </row>
    <row r="27" spans="2:7" s="939" customFormat="1" x14ac:dyDescent="0.2">
      <c r="B27" s="800">
        <v>36981</v>
      </c>
      <c r="C27" s="801">
        <f t="shared" si="1"/>
        <v>127.40131300000002</v>
      </c>
      <c r="D27" s="802">
        <v>79.863905308167318</v>
      </c>
      <c r="E27" s="802">
        <v>47.537407691832698</v>
      </c>
      <c r="F27" s="803">
        <f t="shared" si="0"/>
        <v>0.62686877731132418</v>
      </c>
      <c r="G27" s="942"/>
    </row>
    <row r="28" spans="2:7" s="939" customFormat="1" x14ac:dyDescent="0.2">
      <c r="B28" s="800">
        <v>37072</v>
      </c>
      <c r="C28" s="801">
        <f t="shared" si="1"/>
        <v>132.14300400000002</v>
      </c>
      <c r="D28" s="802">
        <v>79.440651091643872</v>
      </c>
      <c r="E28" s="802">
        <v>52.702352908356147</v>
      </c>
      <c r="F28" s="803">
        <f t="shared" si="0"/>
        <v>0.60117182663445323</v>
      </c>
      <c r="G28" s="942"/>
    </row>
    <row r="29" spans="2:7" s="939" customFormat="1" x14ac:dyDescent="0.2">
      <c r="B29" s="800">
        <v>37164</v>
      </c>
      <c r="C29" s="801">
        <f t="shared" si="1"/>
        <v>141.252377</v>
      </c>
      <c r="D29" s="802">
        <v>88.025936751179486</v>
      </c>
      <c r="E29" s="802">
        <v>53.226440248820509</v>
      </c>
      <c r="F29" s="803">
        <f t="shared" si="0"/>
        <v>0.62318198546973469</v>
      </c>
      <c r="G29" s="942"/>
    </row>
    <row r="30" spans="2:7" s="939" customFormat="1" x14ac:dyDescent="0.2">
      <c r="B30" s="800">
        <v>37256</v>
      </c>
      <c r="C30" s="801">
        <f t="shared" si="1"/>
        <v>144.45264800000001</v>
      </c>
      <c r="D30" s="802">
        <v>84.564217810528916</v>
      </c>
      <c r="E30" s="802">
        <v>59.888430189471094</v>
      </c>
      <c r="F30" s="803">
        <f t="shared" si="0"/>
        <v>0.58541133708070836</v>
      </c>
      <c r="G30" s="942"/>
    </row>
    <row r="31" spans="2:7" s="939" customFormat="1" x14ac:dyDescent="0.2">
      <c r="B31" s="800">
        <v>37346</v>
      </c>
      <c r="C31" s="801">
        <v>112.616083</v>
      </c>
      <c r="D31" s="802" t="s">
        <v>629</v>
      </c>
      <c r="E31" s="802" t="s">
        <v>629</v>
      </c>
      <c r="F31" s="804" t="s">
        <v>629</v>
      </c>
      <c r="G31" s="942"/>
    </row>
    <row r="32" spans="2:7" s="939" customFormat="1" x14ac:dyDescent="0.2">
      <c r="B32" s="800">
        <v>37437</v>
      </c>
      <c r="C32" s="801">
        <f t="shared" si="1"/>
        <v>114.55845100000001</v>
      </c>
      <c r="D32" s="802">
        <v>84.341264316442448</v>
      </c>
      <c r="E32" s="802">
        <v>30.217186683557557</v>
      </c>
      <c r="F32" s="803">
        <f t="shared" ref="F32:F53" si="2">+D32/C32</f>
        <v>0.73622909161404815</v>
      </c>
      <c r="G32" s="942"/>
    </row>
    <row r="33" spans="2:7" s="939" customFormat="1" x14ac:dyDescent="0.2">
      <c r="B33" s="800">
        <v>37529</v>
      </c>
      <c r="C33" s="801">
        <f t="shared" si="1"/>
        <v>129.79418899999999</v>
      </c>
      <c r="D33" s="802">
        <v>84.516563636719056</v>
      </c>
      <c r="E33" s="802">
        <v>45.277625363280933</v>
      </c>
      <c r="F33" s="803">
        <f t="shared" si="2"/>
        <v>0.65115830136832287</v>
      </c>
      <c r="G33" s="942"/>
    </row>
    <row r="34" spans="2:7" s="939" customFormat="1" x14ac:dyDescent="0.2">
      <c r="B34" s="800">
        <v>37621</v>
      </c>
      <c r="C34" s="801">
        <f t="shared" si="1"/>
        <v>137.31977900000001</v>
      </c>
      <c r="D34" s="802">
        <v>87.604484465061049</v>
      </c>
      <c r="E34" s="802">
        <v>49.715294534938963</v>
      </c>
      <c r="F34" s="803">
        <f t="shared" si="2"/>
        <v>0.63795969599587721</v>
      </c>
      <c r="G34" s="942"/>
    </row>
    <row r="35" spans="2:7" s="939" customFormat="1" x14ac:dyDescent="0.2">
      <c r="B35" s="800">
        <v>37711</v>
      </c>
      <c r="C35" s="801">
        <f t="shared" si="1"/>
        <v>145.50357500000001</v>
      </c>
      <c r="D35" s="802">
        <v>90.491554544571002</v>
      </c>
      <c r="E35" s="802">
        <v>55.01202045542901</v>
      </c>
      <c r="F35" s="803">
        <f t="shared" si="2"/>
        <v>0.62191980193318963</v>
      </c>
      <c r="G35" s="942"/>
    </row>
    <row r="36" spans="2:7" s="939" customFormat="1" x14ac:dyDescent="0.2">
      <c r="B36" s="800">
        <v>37802</v>
      </c>
      <c r="C36" s="801">
        <f t="shared" si="1"/>
        <v>152.58703199999999</v>
      </c>
      <c r="D36" s="802">
        <v>94.250496187949466</v>
      </c>
      <c r="E36" s="802">
        <v>58.336535812050528</v>
      </c>
      <c r="F36" s="803">
        <f t="shared" si="2"/>
        <v>0.61768352757493483</v>
      </c>
      <c r="G36" s="942"/>
    </row>
    <row r="37" spans="2:7" s="939" customFormat="1" x14ac:dyDescent="0.2">
      <c r="B37" s="800">
        <v>37894</v>
      </c>
      <c r="C37" s="801">
        <f t="shared" si="1"/>
        <v>169.61590200000001</v>
      </c>
      <c r="D37" s="802">
        <v>96.848236750227755</v>
      </c>
      <c r="E37" s="802">
        <v>72.76766524977225</v>
      </c>
      <c r="F37" s="803">
        <f t="shared" si="2"/>
        <v>0.57098559514913738</v>
      </c>
      <c r="G37" s="942"/>
    </row>
    <row r="38" spans="2:7" s="939" customFormat="1" x14ac:dyDescent="0.2">
      <c r="B38" s="800">
        <v>37986</v>
      </c>
      <c r="C38" s="801">
        <f t="shared" si="1"/>
        <v>178.820536</v>
      </c>
      <c r="D38" s="802">
        <v>102.00756463778067</v>
      </c>
      <c r="E38" s="802">
        <v>76.812971362219329</v>
      </c>
      <c r="F38" s="803">
        <f t="shared" si="2"/>
        <v>0.57044658806850168</v>
      </c>
      <c r="G38" s="942"/>
    </row>
    <row r="39" spans="2:7" s="939" customFormat="1" x14ac:dyDescent="0.2">
      <c r="B39" s="800">
        <v>38077</v>
      </c>
      <c r="C39" s="801">
        <f t="shared" si="1"/>
        <v>180.035403</v>
      </c>
      <c r="D39" s="802">
        <v>103.42609623326902</v>
      </c>
      <c r="E39" s="802">
        <v>76.609306766730981</v>
      </c>
      <c r="F39" s="803">
        <f t="shared" si="2"/>
        <v>0.5744764335782836</v>
      </c>
      <c r="G39" s="942"/>
    </row>
    <row r="40" spans="2:7" s="939" customFormat="1" x14ac:dyDescent="0.2">
      <c r="B40" s="800">
        <v>38168</v>
      </c>
      <c r="C40" s="801">
        <f t="shared" si="1"/>
        <v>181.202279</v>
      </c>
      <c r="D40" s="802">
        <v>104.08178586257442</v>
      </c>
      <c r="E40" s="802">
        <v>77.120493137425584</v>
      </c>
      <c r="F40" s="803">
        <f t="shared" si="2"/>
        <v>0.57439556741212083</v>
      </c>
      <c r="G40" s="942"/>
    </row>
    <row r="41" spans="2:7" s="939" customFormat="1" x14ac:dyDescent="0.2">
      <c r="B41" s="800">
        <v>38260</v>
      </c>
      <c r="C41" s="801">
        <f t="shared" si="1"/>
        <v>182.506699</v>
      </c>
      <c r="D41" s="802">
        <v>106.50334934992678</v>
      </c>
      <c r="E41" s="802">
        <v>76.003349650073218</v>
      </c>
      <c r="F41" s="803">
        <f t="shared" si="2"/>
        <v>0.58355857584124504</v>
      </c>
      <c r="G41" s="942"/>
    </row>
    <row r="42" spans="2:7" s="939" customFormat="1" x14ac:dyDescent="0.2">
      <c r="B42" s="800">
        <v>38352</v>
      </c>
      <c r="C42" s="801">
        <f t="shared" si="1"/>
        <v>191.29553300000001</v>
      </c>
      <c r="D42" s="802">
        <v>111.62778927551111</v>
      </c>
      <c r="E42" s="802">
        <v>79.667743724488901</v>
      </c>
      <c r="F42" s="803">
        <f t="shared" si="2"/>
        <v>0.58353578635582204</v>
      </c>
      <c r="G42" s="942"/>
    </row>
    <row r="43" spans="2:7" s="939" customFormat="1" x14ac:dyDescent="0.2">
      <c r="B43" s="800">
        <v>38442</v>
      </c>
      <c r="C43" s="801">
        <f t="shared" si="1"/>
        <v>189.75363200000001</v>
      </c>
      <c r="D43" s="802">
        <v>110.10381750059611</v>
      </c>
      <c r="E43" s="802">
        <v>79.649814499403902</v>
      </c>
      <c r="F43" s="803">
        <f t="shared" si="2"/>
        <v>0.58024616625307124</v>
      </c>
      <c r="G43" s="942"/>
    </row>
    <row r="44" spans="2:7" s="939" customFormat="1" x14ac:dyDescent="0.2">
      <c r="B44" s="800">
        <v>38533</v>
      </c>
      <c r="C44" s="801">
        <f t="shared" si="1"/>
        <v>126.46626000000001</v>
      </c>
      <c r="D44" s="802">
        <v>59.686259563410907</v>
      </c>
      <c r="E44" s="802">
        <v>66.780000436589091</v>
      </c>
      <c r="F44" s="803">
        <f t="shared" si="2"/>
        <v>0.47195401811843651</v>
      </c>
      <c r="G44" s="942"/>
    </row>
    <row r="45" spans="2:7" s="939" customFormat="1" x14ac:dyDescent="0.2">
      <c r="B45" s="800">
        <v>38625</v>
      </c>
      <c r="C45" s="801">
        <f t="shared" si="1"/>
        <v>125.405686</v>
      </c>
      <c r="D45" s="802">
        <v>59.817819940629946</v>
      </c>
      <c r="E45" s="802">
        <v>65.587866059370057</v>
      </c>
      <c r="F45" s="803">
        <f t="shared" si="2"/>
        <v>0.47699447966521985</v>
      </c>
      <c r="G45" s="942"/>
    </row>
    <row r="46" spans="2:7" s="939" customFormat="1" x14ac:dyDescent="0.2">
      <c r="B46" s="800">
        <v>38717</v>
      </c>
      <c r="C46" s="801">
        <f t="shared" si="1"/>
        <v>128.629603</v>
      </c>
      <c r="D46" s="802">
        <v>60.925680243151497</v>
      </c>
      <c r="E46" s="802">
        <v>67.703922756848499</v>
      </c>
      <c r="F46" s="803">
        <f t="shared" si="2"/>
        <v>0.473652089582765</v>
      </c>
      <c r="G46" s="942"/>
    </row>
    <row r="47" spans="2:7" s="939" customFormat="1" x14ac:dyDescent="0.2">
      <c r="B47" s="800">
        <v>38807</v>
      </c>
      <c r="C47" s="801">
        <f t="shared" si="1"/>
        <v>127.93821</v>
      </c>
      <c r="D47" s="802">
        <v>52.331824420450552</v>
      </c>
      <c r="E47" s="802">
        <v>75.606385579549453</v>
      </c>
      <c r="F47" s="803">
        <f t="shared" si="2"/>
        <v>0.40903983587429082</v>
      </c>
      <c r="G47" s="942"/>
    </row>
    <row r="48" spans="2:7" s="939" customFormat="1" x14ac:dyDescent="0.2">
      <c r="B48" s="800">
        <v>38898</v>
      </c>
      <c r="C48" s="801">
        <f t="shared" si="1"/>
        <v>130.64958899999999</v>
      </c>
      <c r="D48" s="802">
        <v>53.963679480984588</v>
      </c>
      <c r="E48" s="802">
        <v>76.685909519015411</v>
      </c>
      <c r="F48" s="803">
        <f t="shared" si="2"/>
        <v>0.41304132599287852</v>
      </c>
      <c r="G48" s="942"/>
    </row>
    <row r="49" spans="2:7" s="939" customFormat="1" x14ac:dyDescent="0.2">
      <c r="B49" s="800">
        <v>38990</v>
      </c>
      <c r="C49" s="801">
        <f t="shared" si="1"/>
        <v>129.60414299999999</v>
      </c>
      <c r="D49" s="802">
        <v>54.52413563741969</v>
      </c>
      <c r="E49" s="802">
        <v>75.080007362580304</v>
      </c>
      <c r="F49" s="803">
        <f t="shared" si="2"/>
        <v>0.42069747444277067</v>
      </c>
      <c r="G49" s="942"/>
    </row>
    <row r="50" spans="2:7" s="939" customFormat="1" x14ac:dyDescent="0.2">
      <c r="B50" s="800">
        <v>39082</v>
      </c>
      <c r="C50" s="801">
        <f t="shared" si="1"/>
        <v>136.72540499999999</v>
      </c>
      <c r="D50" s="802">
        <v>56.247088280471573</v>
      </c>
      <c r="E50" s="802">
        <v>80.478316719528422</v>
      </c>
      <c r="F50" s="803">
        <f t="shared" si="2"/>
        <v>0.41138724935919241</v>
      </c>
      <c r="G50" s="942"/>
    </row>
    <row r="51" spans="2:7" s="939" customFormat="1" x14ac:dyDescent="0.2">
      <c r="B51" s="800">
        <v>39172</v>
      </c>
      <c r="C51" s="801">
        <f t="shared" si="1"/>
        <v>136.34812600000001</v>
      </c>
      <c r="D51" s="802">
        <v>57.73210143012561</v>
      </c>
      <c r="E51" s="802">
        <v>78.616024569874398</v>
      </c>
      <c r="F51" s="803">
        <f t="shared" si="2"/>
        <v>0.42341690438873802</v>
      </c>
      <c r="G51" s="942"/>
    </row>
    <row r="52" spans="2:7" s="939" customFormat="1" x14ac:dyDescent="0.2">
      <c r="B52" s="800">
        <v>39263</v>
      </c>
      <c r="C52" s="801">
        <f t="shared" si="1"/>
        <v>138.31477100000001</v>
      </c>
      <c r="D52" s="802">
        <v>59.629681830493965</v>
      </c>
      <c r="E52" s="802">
        <v>78.685089169506043</v>
      </c>
      <c r="F52" s="803">
        <f t="shared" si="2"/>
        <v>0.43111579044940879</v>
      </c>
      <c r="G52" s="942"/>
    </row>
    <row r="53" spans="2:7" s="939" customFormat="1" x14ac:dyDescent="0.2">
      <c r="B53" s="800">
        <v>39355</v>
      </c>
      <c r="C53" s="801">
        <f t="shared" si="1"/>
        <v>137.11382109000002</v>
      </c>
      <c r="D53" s="802">
        <v>59.98795116580186</v>
      </c>
      <c r="E53" s="802">
        <v>77.125869924198156</v>
      </c>
      <c r="F53" s="803">
        <f t="shared" si="2"/>
        <v>0.43750477296104545</v>
      </c>
      <c r="G53" s="942"/>
    </row>
    <row r="54" spans="2:7" s="939" customFormat="1" x14ac:dyDescent="0.2">
      <c r="B54" s="800">
        <v>39447</v>
      </c>
      <c r="C54" s="801">
        <f t="shared" si="1"/>
        <v>144.72864003000001</v>
      </c>
      <c r="D54" s="805">
        <v>62.131510512779442</v>
      </c>
      <c r="E54" s="806">
        <v>82.597129517220566</v>
      </c>
      <c r="F54" s="803">
        <f t="shared" ref="F54:F80" si="3">+D54/C54</f>
        <v>0.42929658220999339</v>
      </c>
      <c r="G54" s="942"/>
    </row>
    <row r="55" spans="2:7" s="939" customFormat="1" x14ac:dyDescent="0.2">
      <c r="B55" s="800">
        <v>39538</v>
      </c>
      <c r="C55" s="801">
        <f t="shared" si="1"/>
        <v>144.49257474000001</v>
      </c>
      <c r="D55" s="802">
        <v>63.133045943058804</v>
      </c>
      <c r="E55" s="802">
        <v>81.359528796941206</v>
      </c>
      <c r="F55" s="803">
        <f t="shared" si="3"/>
        <v>0.43692934433939201</v>
      </c>
      <c r="G55" s="942"/>
    </row>
    <row r="56" spans="2:7" s="939" customFormat="1" x14ac:dyDescent="0.2">
      <c r="B56" s="800">
        <v>39629</v>
      </c>
      <c r="C56" s="801">
        <f t="shared" si="1"/>
        <v>149.84739615999999</v>
      </c>
      <c r="D56" s="802">
        <v>62.453819970845139</v>
      </c>
      <c r="E56" s="802">
        <v>87.393576189154857</v>
      </c>
      <c r="F56" s="803">
        <f t="shared" si="3"/>
        <v>0.41678281752830654</v>
      </c>
      <c r="G56" s="942"/>
    </row>
    <row r="57" spans="2:7" s="939" customFormat="1" x14ac:dyDescent="0.2">
      <c r="B57" s="800">
        <v>39721</v>
      </c>
      <c r="C57" s="801">
        <f t="shared" si="1"/>
        <v>145.70672671</v>
      </c>
      <c r="D57" s="802">
        <v>58.462893574402649</v>
      </c>
      <c r="E57" s="802">
        <v>87.243833135597356</v>
      </c>
      <c r="F57" s="803">
        <f t="shared" si="3"/>
        <v>0.40123675065984638</v>
      </c>
      <c r="G57" s="942"/>
    </row>
    <row r="58" spans="2:7" s="939" customFormat="1" x14ac:dyDescent="0.2">
      <c r="B58" s="800">
        <v>39813</v>
      </c>
      <c r="C58" s="801">
        <f t="shared" si="1"/>
        <v>145.97508858</v>
      </c>
      <c r="D58" s="802">
        <v>55.73349107044973</v>
      </c>
      <c r="E58" s="802">
        <v>90.241597509550274</v>
      </c>
      <c r="F58" s="803">
        <f t="shared" si="3"/>
        <v>0.38180138551452647</v>
      </c>
      <c r="G58" s="942"/>
    </row>
    <row r="59" spans="2:7" s="939" customFormat="1" x14ac:dyDescent="0.2">
      <c r="B59" s="800">
        <v>39903</v>
      </c>
      <c r="C59" s="801">
        <f t="shared" si="1"/>
        <v>136.66247458000001</v>
      </c>
      <c r="D59" s="802">
        <v>54.397842589030468</v>
      </c>
      <c r="E59" s="802">
        <v>82.264631990969548</v>
      </c>
      <c r="F59" s="803">
        <f t="shared" si="3"/>
        <v>0.3980452041148051</v>
      </c>
      <c r="G59" s="942"/>
    </row>
    <row r="60" spans="2:7" s="939" customFormat="1" x14ac:dyDescent="0.2">
      <c r="B60" s="800">
        <v>39994</v>
      </c>
      <c r="C60" s="801">
        <f t="shared" si="1"/>
        <v>140.63438029</v>
      </c>
      <c r="D60" s="802">
        <v>55.297362409070118</v>
      </c>
      <c r="E60" s="802">
        <v>85.337017880929878</v>
      </c>
      <c r="F60" s="803">
        <f t="shared" si="3"/>
        <v>0.39319946015364293</v>
      </c>
      <c r="G60" s="942"/>
    </row>
    <row r="61" spans="2:7" s="939" customFormat="1" x14ac:dyDescent="0.2">
      <c r="B61" s="800">
        <v>40086</v>
      </c>
      <c r="C61" s="801">
        <f t="shared" si="1"/>
        <v>141.66514039</v>
      </c>
      <c r="D61" s="802">
        <v>54.843934988739946</v>
      </c>
      <c r="E61" s="802">
        <v>86.821205401260059</v>
      </c>
      <c r="F61" s="803">
        <f t="shared" si="3"/>
        <v>0.38713782965771387</v>
      </c>
      <c r="G61" s="942"/>
    </row>
    <row r="62" spans="2:7" s="939" customFormat="1" x14ac:dyDescent="0.2">
      <c r="B62" s="800">
        <v>40178</v>
      </c>
      <c r="C62" s="801">
        <f t="shared" si="1"/>
        <v>147.11943170000001</v>
      </c>
      <c r="D62" s="802">
        <v>55.007258454723356</v>
      </c>
      <c r="E62" s="802">
        <v>92.112173245276651</v>
      </c>
      <c r="F62" s="803">
        <f t="shared" si="3"/>
        <v>0.37389526195895001</v>
      </c>
      <c r="G62" s="942"/>
    </row>
    <row r="63" spans="2:7" s="939" customFormat="1" x14ac:dyDescent="0.2">
      <c r="B63" s="800">
        <v>40268</v>
      </c>
      <c r="C63" s="801">
        <f t="shared" si="1"/>
        <v>151.76645673999997</v>
      </c>
      <c r="D63" s="802">
        <v>54.50867429239424</v>
      </c>
      <c r="E63" s="802">
        <v>97.257782447605734</v>
      </c>
      <c r="F63" s="803">
        <f t="shared" si="3"/>
        <v>0.35916153979779769</v>
      </c>
      <c r="G63" s="942"/>
    </row>
    <row r="64" spans="2:7" s="939" customFormat="1" x14ac:dyDescent="0.2">
      <c r="B64" s="800">
        <v>40359</v>
      </c>
      <c r="C64" s="801">
        <f t="shared" si="1"/>
        <v>156.69058941</v>
      </c>
      <c r="D64" s="802">
        <v>60.403629089132195</v>
      </c>
      <c r="E64" s="802">
        <v>96.286960320867806</v>
      </c>
      <c r="F64" s="803">
        <f t="shared" si="3"/>
        <v>0.38549621465191342</v>
      </c>
      <c r="G64" s="942"/>
    </row>
    <row r="65" spans="2:7" s="939" customFormat="1" x14ac:dyDescent="0.2">
      <c r="B65" s="800">
        <v>40451</v>
      </c>
      <c r="C65" s="801">
        <f t="shared" si="1"/>
        <v>160.88983315000002</v>
      </c>
      <c r="D65" s="802">
        <v>62.645530253010563</v>
      </c>
      <c r="E65" s="802">
        <v>98.244302896989453</v>
      </c>
      <c r="F65" s="803">
        <f t="shared" si="3"/>
        <v>0.38936910447663398</v>
      </c>
      <c r="G65" s="942"/>
    </row>
    <row r="66" spans="2:7" s="939" customFormat="1" x14ac:dyDescent="0.2">
      <c r="B66" s="800">
        <v>40543</v>
      </c>
      <c r="C66" s="807">
        <f t="shared" si="1"/>
        <v>164.33071950700128</v>
      </c>
      <c r="D66" s="802">
        <v>61.14531976374758</v>
      </c>
      <c r="E66" s="802">
        <v>103.18539974325371</v>
      </c>
      <c r="F66" s="803">
        <f t="shared" si="3"/>
        <v>0.37208697160936177</v>
      </c>
      <c r="G66" s="942"/>
    </row>
    <row r="67" spans="2:7" s="939" customFormat="1" x14ac:dyDescent="0.2">
      <c r="B67" s="800">
        <v>40633</v>
      </c>
      <c r="C67" s="807">
        <f t="shared" si="1"/>
        <v>173.14708378400002</v>
      </c>
      <c r="D67" s="802">
        <v>63.310839178734525</v>
      </c>
      <c r="E67" s="802">
        <v>109.83624460526549</v>
      </c>
      <c r="F67" s="803">
        <f t="shared" si="3"/>
        <v>0.3656477359890995</v>
      </c>
      <c r="G67" s="942"/>
    </row>
    <row r="68" spans="2:7" s="939" customFormat="1" x14ac:dyDescent="0.2">
      <c r="B68" s="800">
        <v>40724</v>
      </c>
      <c r="C68" s="807">
        <f t="shared" si="1"/>
        <v>176.59050977000001</v>
      </c>
      <c r="D68" s="802">
        <v>63.860658110826115</v>
      </c>
      <c r="E68" s="802">
        <v>112.7298516591739</v>
      </c>
      <c r="F68" s="803">
        <f t="shared" si="3"/>
        <v>0.361631314128949</v>
      </c>
      <c r="G68" s="942"/>
    </row>
    <row r="69" spans="2:7" s="939" customFormat="1" x14ac:dyDescent="0.2">
      <c r="B69" s="800">
        <v>40816</v>
      </c>
      <c r="C69" s="807">
        <f t="shared" si="1"/>
        <v>175.32372226037342</v>
      </c>
      <c r="D69" s="802">
        <v>61.792297426113713</v>
      </c>
      <c r="E69" s="802">
        <v>113.5314248342597</v>
      </c>
      <c r="F69" s="803">
        <f t="shared" si="3"/>
        <v>0.3524468715896068</v>
      </c>
      <c r="G69" s="942"/>
    </row>
    <row r="70" spans="2:7" s="939" customFormat="1" x14ac:dyDescent="0.2">
      <c r="B70" s="800">
        <v>40908</v>
      </c>
      <c r="C70" s="807">
        <f t="shared" si="1"/>
        <v>178.96286493399998</v>
      </c>
      <c r="D70" s="802">
        <v>60.584757622236616</v>
      </c>
      <c r="E70" s="802">
        <v>118.37810731176336</v>
      </c>
      <c r="F70" s="803">
        <f t="shared" si="3"/>
        <v>0.3385325645327581</v>
      </c>
      <c r="G70" s="942"/>
    </row>
    <row r="71" spans="2:7" s="939" customFormat="1" x14ac:dyDescent="0.2">
      <c r="B71" s="800">
        <v>40999</v>
      </c>
      <c r="C71" s="807">
        <f t="shared" si="1"/>
        <v>181.15742401066902</v>
      </c>
      <c r="D71" s="802">
        <v>61.657594513731944</v>
      </c>
      <c r="E71" s="802">
        <v>119.49982949693708</v>
      </c>
      <c r="F71" s="803">
        <f t="shared" si="3"/>
        <v>0.34035367222985408</v>
      </c>
      <c r="G71" s="942"/>
    </row>
    <row r="72" spans="2:7" s="939" customFormat="1" x14ac:dyDescent="0.2">
      <c r="B72" s="800">
        <v>41090</v>
      </c>
      <c r="C72" s="807">
        <f t="shared" si="1"/>
        <v>182.74112246530518</v>
      </c>
      <c r="D72" s="802">
        <v>60.770358667155584</v>
      </c>
      <c r="E72" s="802">
        <v>121.97076379814959</v>
      </c>
      <c r="F72" s="803">
        <f t="shared" si="3"/>
        <v>0.33254889675252658</v>
      </c>
      <c r="G72" s="942"/>
    </row>
    <row r="73" spans="2:7" s="939" customFormat="1" x14ac:dyDescent="0.2">
      <c r="B73" s="800">
        <v>41182</v>
      </c>
      <c r="C73" s="807">
        <f t="shared" si="1"/>
        <v>187.14503860107831</v>
      </c>
      <c r="D73" s="802">
        <v>59.551144723443009</v>
      </c>
      <c r="E73" s="802">
        <v>127.59389387763531</v>
      </c>
      <c r="F73" s="803">
        <f t="shared" si="3"/>
        <v>0.31820851446873399</v>
      </c>
      <c r="G73" s="942"/>
    </row>
    <row r="74" spans="2:7" s="939" customFormat="1" x14ac:dyDescent="0.2">
      <c r="B74" s="800">
        <v>41274</v>
      </c>
      <c r="C74" s="807">
        <f t="shared" si="1"/>
        <v>197.46363866242811</v>
      </c>
      <c r="D74" s="802">
        <v>60.17083007190616</v>
      </c>
      <c r="E74" s="802">
        <v>137.29280859052196</v>
      </c>
      <c r="F74" s="803">
        <f t="shared" si="3"/>
        <v>0.30471853187497761</v>
      </c>
      <c r="G74" s="942"/>
    </row>
    <row r="75" spans="2:7" s="939" customFormat="1" x14ac:dyDescent="0.2">
      <c r="B75" s="800">
        <v>41364</v>
      </c>
      <c r="C75" s="807">
        <f t="shared" si="1"/>
        <v>195.29406859585492</v>
      </c>
      <c r="D75" s="802">
        <v>58.978732360476606</v>
      </c>
      <c r="E75" s="802">
        <v>136.31533623537831</v>
      </c>
      <c r="F75" s="803">
        <f t="shared" si="3"/>
        <v>0.30199960902308948</v>
      </c>
      <c r="G75" s="942"/>
    </row>
    <row r="76" spans="2:7" s="939" customFormat="1" x14ac:dyDescent="0.2">
      <c r="B76" s="800">
        <v>41455</v>
      </c>
      <c r="C76" s="808">
        <f t="shared" ref="C76:C84" si="4">+D76+E76</f>
        <v>196.14265831295535</v>
      </c>
      <c r="D76" s="805">
        <v>58.36137501565463</v>
      </c>
      <c r="E76" s="802">
        <v>137.78128329730072</v>
      </c>
      <c r="F76" s="803">
        <f t="shared" si="3"/>
        <v>0.29754554933448574</v>
      </c>
      <c r="G76" s="942"/>
    </row>
    <row r="77" spans="2:7" s="939" customFormat="1" x14ac:dyDescent="0.2">
      <c r="B77" s="800">
        <v>41547</v>
      </c>
      <c r="C77" s="808">
        <f t="shared" si="4"/>
        <v>201.00929955202142</v>
      </c>
      <c r="D77" s="805">
        <v>59.198610135793196</v>
      </c>
      <c r="E77" s="805">
        <v>141.81068941622823</v>
      </c>
      <c r="F77" s="803">
        <f t="shared" si="3"/>
        <v>0.2945068226580857</v>
      </c>
      <c r="G77" s="942"/>
    </row>
    <row r="78" spans="2:7" s="939" customFormat="1" ht="12.75" customHeight="1" x14ac:dyDescent="0.2">
      <c r="B78" s="800">
        <v>41639</v>
      </c>
      <c r="C78" s="808">
        <f t="shared" si="4"/>
        <v>202.62957234026987</v>
      </c>
      <c r="D78" s="805">
        <v>60.757754698400262</v>
      </c>
      <c r="E78" s="805">
        <v>141.8718176418696</v>
      </c>
      <c r="F78" s="803">
        <f t="shared" si="3"/>
        <v>0.29984643404552791</v>
      </c>
      <c r="G78" s="942"/>
    </row>
    <row r="79" spans="2:7" s="939" customFormat="1" ht="12.75" customHeight="1" x14ac:dyDescent="0.2">
      <c r="B79" s="800">
        <v>41729</v>
      </c>
      <c r="C79" s="808">
        <f t="shared" si="4"/>
        <v>186.54821481347389</v>
      </c>
      <c r="D79" s="805">
        <v>61.252786169714689</v>
      </c>
      <c r="E79" s="805">
        <v>125.29542864375921</v>
      </c>
      <c r="F79" s="803">
        <f t="shared" si="3"/>
        <v>0.3283482837450909</v>
      </c>
      <c r="G79" s="942"/>
    </row>
    <row r="80" spans="2:7" s="939" customFormat="1" ht="12.75" customHeight="1" x14ac:dyDescent="0.2">
      <c r="B80" s="800">
        <v>41820</v>
      </c>
      <c r="C80" s="808">
        <f t="shared" si="4"/>
        <v>198.86298128853687</v>
      </c>
      <c r="D80" s="805">
        <v>70.376211399655148</v>
      </c>
      <c r="E80" s="805">
        <v>128.48676988888172</v>
      </c>
      <c r="F80" s="803">
        <f t="shared" si="3"/>
        <v>0.35389297165139033</v>
      </c>
      <c r="G80" s="942"/>
    </row>
    <row r="81" spans="1:8" ht="12.75" customHeight="1" x14ac:dyDescent="0.2">
      <c r="A81" s="939"/>
      <c r="B81" s="800">
        <v>41912</v>
      </c>
      <c r="C81" s="808">
        <f t="shared" si="4"/>
        <v>200.37291708504785</v>
      </c>
      <c r="D81" s="805">
        <v>67.686505305126289</v>
      </c>
      <c r="E81" s="805">
        <v>132.68641177992157</v>
      </c>
      <c r="F81" s="803">
        <f t="shared" ref="F81:F89" si="5">+D81/C81</f>
        <v>0.33780266460061015</v>
      </c>
      <c r="G81" s="942"/>
    </row>
    <row r="82" spans="1:8" ht="12.75" customHeight="1" x14ac:dyDescent="0.2">
      <c r="A82" s="939"/>
      <c r="B82" s="800">
        <v>42004</v>
      </c>
      <c r="C82" s="808">
        <f t="shared" si="4"/>
        <v>221.74798248516498</v>
      </c>
      <c r="D82" s="805">
        <v>67.302545716501257</v>
      </c>
      <c r="E82" s="805">
        <v>154.44543676866374</v>
      </c>
      <c r="F82" s="803">
        <f t="shared" si="5"/>
        <v>0.30350916821082607</v>
      </c>
      <c r="G82" s="942"/>
    </row>
    <row r="83" spans="1:8" ht="12.75" customHeight="1" x14ac:dyDescent="0.2">
      <c r="A83" s="939"/>
      <c r="B83" s="800">
        <v>42094</v>
      </c>
      <c r="C83" s="808">
        <f t="shared" si="4"/>
        <v>220.00194471723927</v>
      </c>
      <c r="D83" s="805">
        <v>64.876682048903618</v>
      </c>
      <c r="E83" s="805">
        <v>155.12526266833567</v>
      </c>
      <c r="F83" s="803">
        <f t="shared" si="5"/>
        <v>0.29489140258413316</v>
      </c>
      <c r="G83" s="942"/>
    </row>
    <row r="84" spans="1:8" ht="12.75" customHeight="1" x14ac:dyDescent="0.2">
      <c r="A84" s="939"/>
      <c r="B84" s="800">
        <v>42185</v>
      </c>
      <c r="C84" s="808">
        <f t="shared" si="4"/>
        <v>226.328289369077</v>
      </c>
      <c r="D84" s="805">
        <v>65.074479624806429</v>
      </c>
      <c r="E84" s="805">
        <v>161.25380974427057</v>
      </c>
      <c r="F84" s="803">
        <f t="shared" si="5"/>
        <v>0.28752251787088129</v>
      </c>
      <c r="G84" s="942"/>
    </row>
    <row r="85" spans="1:8" x14ac:dyDescent="0.2">
      <c r="A85" s="939"/>
      <c r="B85" s="800">
        <v>42277</v>
      </c>
      <c r="C85" s="808">
        <v>239.95910150014569</v>
      </c>
      <c r="D85" s="805">
        <v>65.714359509804225</v>
      </c>
      <c r="E85" s="805">
        <v>174.24474199034148</v>
      </c>
      <c r="F85" s="803">
        <f t="shared" si="5"/>
        <v>0.27385649929083572</v>
      </c>
    </row>
    <row r="86" spans="1:8" x14ac:dyDescent="0.2">
      <c r="A86" s="939"/>
      <c r="B86" s="800">
        <v>42369</v>
      </c>
      <c r="C86" s="808">
        <v>222.70320381381762</v>
      </c>
      <c r="D86" s="805">
        <v>63.57977233925746</v>
      </c>
      <c r="E86" s="805">
        <v>159.12343147456016</v>
      </c>
      <c r="F86" s="803">
        <f t="shared" si="5"/>
        <v>0.28549105379018641</v>
      </c>
    </row>
    <row r="87" spans="1:8" x14ac:dyDescent="0.2">
      <c r="A87" s="939"/>
      <c r="B87" s="800">
        <v>42460</v>
      </c>
      <c r="C87" s="808">
        <v>217.15335326883914</v>
      </c>
      <c r="D87" s="805">
        <v>65.471940513756337</v>
      </c>
      <c r="E87" s="805">
        <v>151.68141275508282</v>
      </c>
      <c r="F87" s="803">
        <f t="shared" si="5"/>
        <v>0.30150094174553721</v>
      </c>
    </row>
    <row r="88" spans="1:8" x14ac:dyDescent="0.2">
      <c r="A88" s="939"/>
      <c r="B88" s="800">
        <v>42551</v>
      </c>
      <c r="C88" s="808">
        <v>236.06479849291421</v>
      </c>
      <c r="D88" s="805">
        <v>80.936870152719337</v>
      </c>
      <c r="E88" s="805">
        <f>+C88-D88</f>
        <v>155.12792834019487</v>
      </c>
      <c r="F88" s="803">
        <f t="shared" si="5"/>
        <v>0.34285870095599519</v>
      </c>
    </row>
    <row r="89" spans="1:8" x14ac:dyDescent="0.2">
      <c r="A89" s="939"/>
      <c r="B89" s="800">
        <v>42643</v>
      </c>
      <c r="C89" s="808">
        <v>242.34130642220268</v>
      </c>
      <c r="D89" s="805">
        <v>83.902195751841916</v>
      </c>
      <c r="E89" s="805">
        <f>+C89-D89</f>
        <v>158.43911067036078</v>
      </c>
      <c r="F89" s="803">
        <f t="shared" si="5"/>
        <v>0.34621500143961847</v>
      </c>
    </row>
    <row r="90" spans="1:8" x14ac:dyDescent="0.2">
      <c r="A90" s="939"/>
      <c r="B90" s="800">
        <v>42735</v>
      </c>
      <c r="C90" s="808">
        <v>266.97805160015997</v>
      </c>
      <c r="D90" s="805">
        <v>92.021823370224752</v>
      </c>
      <c r="E90" s="805">
        <v>174.95622822993522</v>
      </c>
      <c r="F90" s="803">
        <f t="shared" ref="F90:F95" si="6">+D90/C90</f>
        <v>0.34467935779245762</v>
      </c>
    </row>
    <row r="91" spans="1:8" x14ac:dyDescent="0.2">
      <c r="A91" s="939"/>
      <c r="B91" s="800">
        <v>42825</v>
      </c>
      <c r="C91" s="808">
        <v>281.88041416995196</v>
      </c>
      <c r="D91" s="805">
        <v>97.397499481625715</v>
      </c>
      <c r="E91" s="805">
        <v>184.48291468832625</v>
      </c>
      <c r="F91" s="803">
        <f t="shared" si="6"/>
        <v>0.34552772943955801</v>
      </c>
    </row>
    <row r="92" spans="1:8" x14ac:dyDescent="0.2">
      <c r="A92" s="939"/>
      <c r="B92" s="800">
        <v>42916</v>
      </c>
      <c r="C92" s="808">
        <f>+D92+E92</f>
        <v>290.9566612652182</v>
      </c>
      <c r="D92" s="805">
        <v>110.6658308686365</v>
      </c>
      <c r="E92" s="805">
        <v>180.2908303965817</v>
      </c>
      <c r="F92" s="803">
        <f t="shared" si="6"/>
        <v>0.38035159733896018</v>
      </c>
    </row>
    <row r="93" spans="1:8" x14ac:dyDescent="0.2">
      <c r="A93" s="939"/>
      <c r="B93" s="800">
        <v>43008</v>
      </c>
      <c r="C93" s="808">
        <v>302.84312753818449</v>
      </c>
      <c r="D93" s="805">
        <v>120.13872317222948</v>
      </c>
      <c r="E93" s="805">
        <v>182.70440436595501</v>
      </c>
      <c r="F93" s="803">
        <f t="shared" si="6"/>
        <v>0.39670282151963837</v>
      </c>
    </row>
    <row r="94" spans="1:8" x14ac:dyDescent="0.2">
      <c r="A94" s="939"/>
      <c r="B94" s="800">
        <v>43100</v>
      </c>
      <c r="C94" s="808">
        <v>318.05827282073471</v>
      </c>
      <c r="D94" s="805">
        <v>129.65275626587174</v>
      </c>
      <c r="E94" s="805">
        <v>188.40551655486297</v>
      </c>
      <c r="F94" s="803">
        <f t="shared" si="6"/>
        <v>0.4076383711576877</v>
      </c>
      <c r="H94" s="580"/>
    </row>
    <row r="95" spans="1:8" x14ac:dyDescent="0.2">
      <c r="A95" s="939"/>
      <c r="B95" s="800">
        <v>43190</v>
      </c>
      <c r="C95" s="808">
        <v>328.57726437934718</v>
      </c>
      <c r="D95" s="805">
        <v>140.95221945767497</v>
      </c>
      <c r="E95" s="805">
        <v>187.62504492167221</v>
      </c>
      <c r="F95" s="803">
        <f t="shared" si="6"/>
        <v>0.42897739660691681</v>
      </c>
      <c r="H95" s="580"/>
    </row>
    <row r="96" spans="1:8" ht="13.5" thickBot="1" x14ac:dyDescent="0.25">
      <c r="A96" s="939"/>
      <c r="B96" s="800">
        <v>43281</v>
      </c>
      <c r="C96" s="808">
        <v>324.33919768592051</v>
      </c>
      <c r="D96" s="805">
        <v>149.90583742159129</v>
      </c>
      <c r="E96" s="805">
        <v>174.43336026432922</v>
      </c>
      <c r="F96" s="803">
        <f>+D96/C96</f>
        <v>0.46218846963651677</v>
      </c>
    </row>
    <row r="97" spans="1:6" ht="12.75" customHeight="1" thickTop="1" x14ac:dyDescent="0.2">
      <c r="A97" s="939"/>
      <c r="B97" s="1345"/>
      <c r="C97" s="1345"/>
      <c r="D97" s="1345"/>
      <c r="E97" s="1345"/>
      <c r="F97" s="1345"/>
    </row>
    <row r="98" spans="1:6" x14ac:dyDescent="0.2">
      <c r="B98" s="1346" t="s">
        <v>636</v>
      </c>
      <c r="C98" s="1346"/>
      <c r="D98" s="1346"/>
      <c r="E98" s="1346"/>
      <c r="F98" s="1346"/>
    </row>
    <row r="99" spans="1:6" x14ac:dyDescent="0.2">
      <c r="A99" s="939"/>
      <c r="B99" s="1346"/>
      <c r="C99" s="1346"/>
      <c r="D99" s="1346"/>
      <c r="E99" s="1346"/>
      <c r="F99" s="1346"/>
    </row>
    <row r="100" spans="1:6" x14ac:dyDescent="0.2">
      <c r="A100" s="939"/>
      <c r="C100" s="942"/>
      <c r="D100" s="580"/>
    </row>
  </sheetData>
  <mergeCells count="4">
    <mergeCell ref="B6:F6"/>
    <mergeCell ref="B7:F7"/>
    <mergeCell ref="B97:F97"/>
    <mergeCell ref="B98:F99"/>
  </mergeCells>
  <hyperlinks>
    <hyperlink ref="A1" location="INDICE!A1" display="Indice"/>
  </hyperlinks>
  <printOptions horizontalCentered="1"/>
  <pageMargins left="0.39370078740157483" right="0.39370078740157483" top="0.19685039370078741" bottom="0.19685039370078741" header="0.15748031496062992" footer="0"/>
  <pageSetup paperSize="9" scale="64" orientation="portrait" r:id="rId1"/>
  <headerFooter scaleWithDoc="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67"/>
  <sheetViews>
    <sheetView showGridLines="0" zoomScale="85" zoomScaleNormal="85" zoomScaleSheetLayoutView="85" workbookViewId="0">
      <selection activeCell="C10" sqref="C10"/>
    </sheetView>
  </sheetViews>
  <sheetFormatPr baseColWidth="10" defaultColWidth="9.140625" defaultRowHeight="12.75" x14ac:dyDescent="0.2"/>
  <cols>
    <col min="1" max="1" width="6.42578125" style="565" bestFit="1" customWidth="1"/>
    <col min="2" max="2" width="40.5703125" style="565" customWidth="1"/>
    <col min="3" max="3" width="17" style="565" customWidth="1"/>
    <col min="4" max="4" width="12" style="565" bestFit="1" customWidth="1"/>
    <col min="5" max="10" width="11.140625" style="565" customWidth="1"/>
    <col min="11" max="11" width="9.140625" style="565"/>
    <col min="12" max="12" width="9" style="565" customWidth="1"/>
    <col min="13" max="16384" width="9.140625" style="565"/>
  </cols>
  <sheetData>
    <row r="1" spans="1:10" ht="15" x14ac:dyDescent="0.2">
      <c r="A1" s="999" t="s">
        <v>238</v>
      </c>
      <c r="B1" s="1001"/>
    </row>
    <row r="2" spans="1:10" ht="15" customHeight="1" x14ac:dyDescent="0.2">
      <c r="A2" s="1001"/>
      <c r="B2" s="474" t="s">
        <v>874</v>
      </c>
      <c r="C2" s="939"/>
      <c r="D2" s="939"/>
      <c r="E2" s="939"/>
      <c r="F2" s="939"/>
      <c r="G2" s="939"/>
      <c r="H2" s="939"/>
      <c r="I2" s="939"/>
      <c r="J2" s="939"/>
    </row>
    <row r="3" spans="1:10" ht="15" customHeight="1" x14ac:dyDescent="0.2">
      <c r="A3" s="1001"/>
      <c r="B3" s="920" t="s">
        <v>695</v>
      </c>
      <c r="C3" s="944"/>
      <c r="D3" s="944"/>
      <c r="E3" s="944"/>
      <c r="F3" s="944"/>
      <c r="G3" s="944"/>
      <c r="H3" s="944"/>
      <c r="I3" s="944"/>
      <c r="J3" s="944"/>
    </row>
    <row r="4" spans="1:10" x14ac:dyDescent="0.2">
      <c r="B4" s="944"/>
      <c r="C4" s="944"/>
      <c r="D4" s="944"/>
      <c r="E4" s="944"/>
      <c r="F4" s="944"/>
      <c r="G4" s="944"/>
      <c r="H4" s="944"/>
      <c r="I4" s="944"/>
      <c r="J4" s="944"/>
    </row>
    <row r="5" spans="1:10" ht="41.25" customHeight="1" x14ac:dyDescent="0.2">
      <c r="B5" s="1347" t="s">
        <v>782</v>
      </c>
      <c r="C5" s="1347"/>
      <c r="D5" s="1347"/>
      <c r="E5" s="1347"/>
      <c r="F5" s="1347"/>
      <c r="G5" s="1347"/>
      <c r="H5" s="1347"/>
      <c r="I5" s="1347"/>
      <c r="J5" s="35"/>
    </row>
    <row r="6" spans="1:10" x14ac:dyDescent="0.2">
      <c r="B6" s="436"/>
      <c r="C6" s="436"/>
      <c r="D6" s="436"/>
      <c r="E6" s="436"/>
      <c r="F6" s="436"/>
      <c r="G6" s="436"/>
      <c r="H6" s="436"/>
      <c r="I6" s="436"/>
      <c r="J6" s="436"/>
    </row>
    <row r="7" spans="1:10" ht="13.5" thickBot="1" x14ac:dyDescent="0.25">
      <c r="B7" s="348" t="s">
        <v>944</v>
      </c>
      <c r="C7" s="945"/>
      <c r="D7" s="945"/>
      <c r="E7" s="946"/>
      <c r="F7" s="946"/>
      <c r="G7" s="946"/>
      <c r="H7" s="946"/>
      <c r="I7" s="946"/>
      <c r="J7" s="946"/>
    </row>
    <row r="8" spans="1:10" ht="37.5" customHeight="1" thickTop="1" thickBot="1" x14ac:dyDescent="0.25">
      <c r="B8" s="416"/>
      <c r="C8" s="809" t="s">
        <v>945</v>
      </c>
      <c r="D8" s="810">
        <v>2018</v>
      </c>
      <c r="E8" s="809">
        <v>2019</v>
      </c>
      <c r="F8" s="809">
        <v>2020</v>
      </c>
      <c r="G8" s="809">
        <v>2021</v>
      </c>
      <c r="H8" s="809">
        <v>2022</v>
      </c>
      <c r="I8" s="810" t="s">
        <v>720</v>
      </c>
    </row>
    <row r="9" spans="1:10" ht="6" customHeight="1" thickTop="1" thickBot="1" x14ac:dyDescent="0.25">
      <c r="B9" s="947"/>
      <c r="C9" s="947"/>
      <c r="D9" s="948"/>
      <c r="E9" s="948"/>
      <c r="F9" s="948"/>
      <c r="G9" s="947"/>
      <c r="H9" s="947"/>
      <c r="I9" s="947"/>
    </row>
    <row r="10" spans="1:10" ht="24.75" customHeight="1" thickTop="1" thickBot="1" x14ac:dyDescent="0.25">
      <c r="B10" s="949" t="s">
        <v>304</v>
      </c>
      <c r="C10" s="950">
        <f>SUM(C12:C27)</f>
        <v>149905.83742159142</v>
      </c>
      <c r="D10" s="950">
        <f>SUM(D12:D26)</f>
        <v>13757.157422701286</v>
      </c>
      <c r="E10" s="950">
        <f t="shared" ref="E10:I10" si="0">SUM(E12:E26)</f>
        <v>15776.646988586805</v>
      </c>
      <c r="F10" s="950">
        <f t="shared" si="0"/>
        <v>10431.82485926703</v>
      </c>
      <c r="G10" s="950">
        <f t="shared" si="0"/>
        <v>12714.404895207881</v>
      </c>
      <c r="H10" s="950">
        <f t="shared" si="0"/>
        <v>14757.843377385379</v>
      </c>
      <c r="I10" s="950">
        <f t="shared" si="0"/>
        <v>82424.799334563737</v>
      </c>
      <c r="J10" s="443"/>
    </row>
    <row r="11" spans="1:10" ht="12" customHeight="1" thickTop="1" x14ac:dyDescent="0.2">
      <c r="B11" s="986"/>
      <c r="C11" s="987"/>
      <c r="D11" s="987"/>
      <c r="E11" s="987"/>
      <c r="F11" s="987"/>
      <c r="G11" s="987"/>
      <c r="H11" s="987"/>
      <c r="I11" s="987"/>
      <c r="J11" s="443"/>
    </row>
    <row r="12" spans="1:10" ht="15" x14ac:dyDescent="0.2">
      <c r="B12" s="983" t="s">
        <v>680</v>
      </c>
      <c r="C12" s="984">
        <f>SUM(D12:I12)</f>
        <v>100785.39741769864</v>
      </c>
      <c r="D12" s="985">
        <v>7256.2253432134785</v>
      </c>
      <c r="E12" s="985">
        <v>9516.0972978899063</v>
      </c>
      <c r="F12" s="985">
        <v>8417.9240735141011</v>
      </c>
      <c r="G12" s="985">
        <v>7015.6231125175909</v>
      </c>
      <c r="H12" s="985">
        <v>5547.5403208909547</v>
      </c>
      <c r="I12" s="985">
        <v>63031.987269672616</v>
      </c>
      <c r="J12" s="443"/>
    </row>
    <row r="13" spans="1:10" x14ac:dyDescent="0.2">
      <c r="B13" s="951"/>
      <c r="C13" s="921"/>
      <c r="D13" s="921"/>
      <c r="E13" s="921"/>
      <c r="F13" s="921"/>
      <c r="G13" s="921"/>
      <c r="H13" s="921"/>
      <c r="I13" s="921"/>
      <c r="J13" s="443"/>
    </row>
    <row r="14" spans="1:10" ht="15" x14ac:dyDescent="0.2">
      <c r="B14" s="983" t="s">
        <v>630</v>
      </c>
      <c r="C14" s="984">
        <f>SUM(D14:I14)</f>
        <v>35765.389599390088</v>
      </c>
      <c r="D14" s="985">
        <v>934.64788299542545</v>
      </c>
      <c r="E14" s="984">
        <v>1753.8328445010807</v>
      </c>
      <c r="F14" s="984">
        <v>1686.8033760398998</v>
      </c>
      <c r="G14" s="984">
        <v>5323.0901446376392</v>
      </c>
      <c r="H14" s="984">
        <v>8852.0280271715274</v>
      </c>
      <c r="I14" s="984">
        <v>17214.987324044516</v>
      </c>
      <c r="J14" s="443"/>
    </row>
    <row r="15" spans="1:10" x14ac:dyDescent="0.2">
      <c r="B15" s="952"/>
      <c r="C15" s="921"/>
      <c r="D15" s="921"/>
      <c r="E15" s="921"/>
      <c r="F15" s="921"/>
      <c r="G15" s="921"/>
      <c r="H15" s="921"/>
      <c r="I15" s="921"/>
      <c r="J15" s="443"/>
    </row>
    <row r="16" spans="1:10" ht="15" x14ac:dyDescent="0.2">
      <c r="B16" s="983" t="s">
        <v>631</v>
      </c>
      <c r="C16" s="984">
        <f>SUM(D16:I16)</f>
        <v>6788.3580486206802</v>
      </c>
      <c r="D16" s="985">
        <v>43.034221253366745</v>
      </c>
      <c r="E16" s="984">
        <v>3832.4015398216629</v>
      </c>
      <c r="F16" s="988">
        <v>264.1188588512141</v>
      </c>
      <c r="G16" s="984">
        <v>307.93439917013262</v>
      </c>
      <c r="H16" s="990">
        <v>285.37659118942582</v>
      </c>
      <c r="I16" s="984">
        <v>2055.4924383348771</v>
      </c>
      <c r="J16" s="443"/>
    </row>
    <row r="17" spans="2:12" x14ac:dyDescent="0.2">
      <c r="B17" s="953"/>
      <c r="C17" s="921"/>
      <c r="D17" s="921"/>
      <c r="E17" s="921"/>
      <c r="F17" s="921"/>
      <c r="G17" s="921"/>
      <c r="H17" s="921"/>
      <c r="I17" s="921"/>
      <c r="J17" s="443"/>
    </row>
    <row r="18" spans="2:12" ht="15" x14ac:dyDescent="0.2">
      <c r="B18" s="983" t="s">
        <v>632</v>
      </c>
      <c r="C18" s="984">
        <f>SUM(D18:I18)</f>
        <v>0.80665628992598082</v>
      </c>
      <c r="D18" s="985">
        <v>6.4252754004441151E-2</v>
      </c>
      <c r="E18" s="985">
        <v>0.13544632415247962</v>
      </c>
      <c r="F18" s="985">
        <v>0.14500435181347149</v>
      </c>
      <c r="G18" s="985">
        <v>0.15540776251665439</v>
      </c>
      <c r="H18" s="985">
        <v>0.16646912347150253</v>
      </c>
      <c r="I18" s="985">
        <v>0.14007597396743152</v>
      </c>
      <c r="J18" s="443"/>
    </row>
    <row r="19" spans="2:12" x14ac:dyDescent="0.2">
      <c r="B19" s="952"/>
      <c r="C19" s="921"/>
      <c r="D19" s="921"/>
      <c r="E19" s="921"/>
      <c r="F19" s="921"/>
      <c r="G19" s="921"/>
      <c r="H19" s="921"/>
      <c r="I19" s="921"/>
      <c r="J19" s="443"/>
    </row>
    <row r="20" spans="2:12" ht="15" x14ac:dyDescent="0.2">
      <c r="B20" s="983" t="s">
        <v>681</v>
      </c>
      <c r="C20" s="984">
        <f>SUM(D20:I20)</f>
        <v>0</v>
      </c>
      <c r="D20" s="985">
        <v>0</v>
      </c>
      <c r="E20" s="985">
        <v>0</v>
      </c>
      <c r="F20" s="984">
        <v>0</v>
      </c>
      <c r="G20" s="985">
        <v>0</v>
      </c>
      <c r="H20" s="985">
        <v>0</v>
      </c>
      <c r="I20" s="985">
        <v>0</v>
      </c>
      <c r="J20" s="443"/>
    </row>
    <row r="21" spans="2:12" x14ac:dyDescent="0.2">
      <c r="B21" s="952"/>
      <c r="C21" s="921"/>
      <c r="D21" s="921"/>
      <c r="E21" s="921"/>
      <c r="F21" s="921"/>
      <c r="G21" s="921"/>
      <c r="H21" s="921"/>
      <c r="I21" s="921"/>
      <c r="J21" s="443"/>
    </row>
    <row r="22" spans="2:12" ht="15" x14ac:dyDescent="0.2">
      <c r="B22" s="983" t="s">
        <v>633</v>
      </c>
      <c r="C22" s="984">
        <f>SUM(D22:I22)</f>
        <v>6107.6851378245537</v>
      </c>
      <c r="D22" s="985">
        <v>5491.9068698245537</v>
      </c>
      <c r="E22" s="994">
        <v>615.77826800000025</v>
      </c>
      <c r="F22" s="984">
        <v>0</v>
      </c>
      <c r="G22" s="989">
        <v>0</v>
      </c>
      <c r="H22" s="989">
        <v>0</v>
      </c>
      <c r="I22" s="989">
        <v>0</v>
      </c>
      <c r="J22" s="443"/>
    </row>
    <row r="23" spans="2:12" x14ac:dyDescent="0.2">
      <c r="B23" s="952"/>
      <c r="C23" s="921"/>
      <c r="D23" s="921"/>
      <c r="E23" s="921"/>
      <c r="F23" s="921"/>
      <c r="G23" s="921"/>
      <c r="H23" s="921"/>
      <c r="I23" s="921"/>
      <c r="J23" s="443"/>
    </row>
    <row r="24" spans="2:12" ht="15" x14ac:dyDescent="0.2">
      <c r="B24" s="983" t="s">
        <v>634</v>
      </c>
      <c r="C24" s="984">
        <f>SUM(D24:I24)</f>
        <v>415.04001788821483</v>
      </c>
      <c r="D24" s="989">
        <v>31.278852660457439</v>
      </c>
      <c r="E24" s="989">
        <v>58.401592049999998</v>
      </c>
      <c r="F24" s="989">
        <v>62.833546510000005</v>
      </c>
      <c r="G24" s="989">
        <v>67.601831120000014</v>
      </c>
      <c r="H24" s="989">
        <v>72.731969009999986</v>
      </c>
      <c r="I24" s="989">
        <v>122.19222653775738</v>
      </c>
      <c r="J24" s="443"/>
    </row>
    <row r="25" spans="2:12" x14ac:dyDescent="0.2">
      <c r="B25" s="953"/>
      <c r="C25" s="921"/>
      <c r="D25" s="921"/>
      <c r="E25" s="921"/>
      <c r="F25" s="921"/>
      <c r="G25" s="921"/>
      <c r="H25" s="921"/>
      <c r="I25" s="921"/>
      <c r="J25" s="443"/>
    </row>
    <row r="26" spans="2:12" ht="15" x14ac:dyDescent="0.2">
      <c r="B26" s="983" t="s">
        <v>635</v>
      </c>
      <c r="C26" s="984">
        <v>43.160543879304839</v>
      </c>
      <c r="D26" s="989">
        <v>0</v>
      </c>
      <c r="E26" s="989">
        <v>0</v>
      </c>
      <c r="F26" s="989">
        <v>0</v>
      </c>
      <c r="G26" s="989">
        <v>0</v>
      </c>
      <c r="H26" s="989">
        <v>0</v>
      </c>
      <c r="I26" s="989">
        <v>0</v>
      </c>
      <c r="J26" s="443"/>
    </row>
    <row r="27" spans="2:12" ht="13.5" thickBot="1" x14ac:dyDescent="0.25">
      <c r="B27" s="954"/>
      <c r="C27" s="922"/>
      <c r="D27" s="922"/>
      <c r="E27" s="922"/>
      <c r="F27" s="922"/>
      <c r="G27" s="922"/>
      <c r="H27" s="922"/>
      <c r="I27" s="922"/>
      <c r="J27" s="443"/>
    </row>
    <row r="28" spans="2:12" ht="13.5" thickTop="1" x14ac:dyDescent="0.2"/>
    <row r="29" spans="2:12" x14ac:dyDescent="0.2">
      <c r="B29" s="1348" t="s">
        <v>636</v>
      </c>
      <c r="C29" s="1348"/>
      <c r="D29" s="1348"/>
      <c r="E29" s="1348"/>
      <c r="F29" s="1348"/>
      <c r="G29" s="1348"/>
      <c r="H29" s="1348"/>
      <c r="I29" s="1348"/>
      <c r="J29" s="955"/>
    </row>
    <row r="30" spans="2:12" x14ac:dyDescent="0.2">
      <c r="B30" s="955"/>
      <c r="C30" s="955"/>
      <c r="D30" s="955"/>
      <c r="E30" s="955"/>
      <c r="F30" s="955"/>
      <c r="G30" s="955"/>
      <c r="H30" s="955"/>
      <c r="I30" s="955"/>
      <c r="J30" s="955"/>
    </row>
    <row r="32" spans="2:12" x14ac:dyDescent="0.2">
      <c r="D32" s="956"/>
      <c r="G32" s="443"/>
      <c r="L32" s="580"/>
    </row>
    <row r="33" spans="3:9" x14ac:dyDescent="0.2">
      <c r="C33" s="443"/>
      <c r="G33" s="443"/>
    </row>
    <row r="34" spans="3:9" x14ac:dyDescent="0.2">
      <c r="C34" s="580"/>
      <c r="D34" s="580"/>
      <c r="E34" s="580"/>
      <c r="F34" s="580"/>
      <c r="G34" s="580"/>
      <c r="H34" s="580"/>
      <c r="I34" s="580"/>
    </row>
    <row r="35" spans="3:9" x14ac:dyDescent="0.2">
      <c r="C35" s="580"/>
      <c r="D35" s="580"/>
      <c r="E35" s="580"/>
      <c r="F35" s="580"/>
      <c r="G35" s="580"/>
      <c r="H35" s="580"/>
      <c r="I35" s="580"/>
    </row>
    <row r="36" spans="3:9" x14ac:dyDescent="0.2">
      <c r="C36" s="580"/>
      <c r="D36" s="580"/>
      <c r="E36" s="580"/>
      <c r="F36" s="580"/>
      <c r="G36" s="580"/>
      <c r="H36" s="580"/>
      <c r="I36" s="580"/>
    </row>
    <row r="37" spans="3:9" x14ac:dyDescent="0.2">
      <c r="C37" s="580"/>
      <c r="D37" s="580"/>
      <c r="E37" s="580"/>
      <c r="G37" s="580"/>
      <c r="H37" s="580"/>
      <c r="I37" s="580"/>
    </row>
    <row r="38" spans="3:9" x14ac:dyDescent="0.2">
      <c r="C38" s="580"/>
      <c r="D38" s="580"/>
      <c r="E38" s="580"/>
      <c r="F38" s="580"/>
      <c r="G38" s="580"/>
      <c r="H38" s="580"/>
      <c r="I38" s="580"/>
    </row>
    <row r="39" spans="3:9" x14ac:dyDescent="0.2">
      <c r="C39" s="580"/>
      <c r="D39" s="580"/>
      <c r="E39" s="580"/>
      <c r="F39" s="580"/>
      <c r="G39" s="580"/>
      <c r="H39" s="580"/>
      <c r="I39" s="580"/>
    </row>
    <row r="40" spans="3:9" x14ac:dyDescent="0.2">
      <c r="C40" s="580"/>
      <c r="D40" s="580"/>
      <c r="E40" s="580"/>
      <c r="F40" s="580"/>
      <c r="G40" s="580"/>
      <c r="H40" s="580"/>
      <c r="I40" s="580"/>
    </row>
    <row r="41" spans="3:9" x14ac:dyDescent="0.2">
      <c r="C41" s="580"/>
      <c r="D41" s="580"/>
      <c r="E41" s="580"/>
      <c r="F41" s="580"/>
      <c r="G41" s="580"/>
      <c r="H41" s="580"/>
      <c r="I41" s="580"/>
    </row>
    <row r="42" spans="3:9" x14ac:dyDescent="0.2">
      <c r="C42" s="580"/>
      <c r="D42" s="580"/>
      <c r="E42" s="580"/>
      <c r="F42" s="580"/>
      <c r="G42" s="580"/>
      <c r="H42" s="580"/>
      <c r="I42" s="580"/>
    </row>
    <row r="43" spans="3:9" x14ac:dyDescent="0.2">
      <c r="C43" s="580"/>
      <c r="D43" s="580"/>
      <c r="E43" s="580"/>
      <c r="F43" s="580"/>
      <c r="G43" s="580"/>
      <c r="H43" s="580"/>
      <c r="I43" s="580"/>
    </row>
    <row r="44" spans="3:9" x14ac:dyDescent="0.2">
      <c r="C44" s="580"/>
      <c r="D44" s="580"/>
      <c r="E44" s="580"/>
      <c r="F44" s="580"/>
      <c r="G44" s="580"/>
      <c r="H44" s="580"/>
      <c r="I44" s="580"/>
    </row>
    <row r="45" spans="3:9" x14ac:dyDescent="0.2">
      <c r="C45" s="580"/>
      <c r="D45" s="580"/>
      <c r="E45" s="580"/>
      <c r="F45" s="580"/>
      <c r="G45" s="580"/>
      <c r="H45" s="580"/>
      <c r="I45" s="580"/>
    </row>
    <row r="46" spans="3:9" x14ac:dyDescent="0.2">
      <c r="C46" s="580"/>
      <c r="D46" s="580"/>
      <c r="E46" s="580"/>
      <c r="F46" s="580"/>
      <c r="G46" s="580"/>
      <c r="H46" s="580"/>
      <c r="I46" s="580"/>
    </row>
    <row r="47" spans="3:9" x14ac:dyDescent="0.2">
      <c r="C47" s="580"/>
      <c r="D47" s="580"/>
      <c r="E47" s="580"/>
      <c r="F47" s="580"/>
      <c r="G47" s="580"/>
      <c r="H47" s="580"/>
      <c r="I47" s="580"/>
    </row>
    <row r="48" spans="3:9" x14ac:dyDescent="0.2">
      <c r="C48" s="580"/>
      <c r="D48" s="580"/>
      <c r="E48" s="580"/>
      <c r="F48" s="580"/>
      <c r="G48" s="580"/>
      <c r="H48" s="580"/>
      <c r="I48" s="580"/>
    </row>
    <row r="49" spans="3:9" x14ac:dyDescent="0.2">
      <c r="C49" s="580"/>
      <c r="D49" s="580"/>
      <c r="E49" s="580"/>
      <c r="F49" s="580"/>
      <c r="G49" s="580"/>
      <c r="H49" s="580"/>
      <c r="I49" s="580"/>
    </row>
    <row r="50" spans="3:9" x14ac:dyDescent="0.2">
      <c r="C50" s="580"/>
      <c r="D50" s="580"/>
      <c r="E50" s="580"/>
      <c r="F50" s="580"/>
      <c r="G50" s="580"/>
      <c r="H50" s="580"/>
      <c r="I50" s="580"/>
    </row>
    <row r="51" spans="3:9" x14ac:dyDescent="0.2">
      <c r="C51" s="580"/>
      <c r="D51" s="580"/>
      <c r="E51" s="580"/>
      <c r="F51" s="580"/>
      <c r="G51" s="580"/>
      <c r="H51" s="580"/>
      <c r="I51" s="580"/>
    </row>
    <row r="52" spans="3:9" x14ac:dyDescent="0.2">
      <c r="C52" s="580"/>
      <c r="D52" s="580"/>
      <c r="E52" s="580"/>
      <c r="F52" s="580"/>
      <c r="G52" s="580"/>
      <c r="H52" s="580"/>
      <c r="I52" s="580"/>
    </row>
    <row r="53" spans="3:9" x14ac:dyDescent="0.2">
      <c r="C53" s="580"/>
      <c r="D53" s="580"/>
      <c r="E53" s="580"/>
      <c r="F53" s="580"/>
      <c r="G53" s="580"/>
      <c r="H53" s="580"/>
      <c r="I53" s="580"/>
    </row>
    <row r="54" spans="3:9" x14ac:dyDescent="0.2">
      <c r="C54" s="580"/>
      <c r="D54" s="580"/>
      <c r="E54" s="580"/>
      <c r="F54" s="580"/>
      <c r="G54" s="580"/>
      <c r="H54" s="580"/>
      <c r="I54" s="580"/>
    </row>
    <row r="55" spans="3:9" x14ac:dyDescent="0.2">
      <c r="C55" s="580"/>
      <c r="D55" s="580"/>
      <c r="E55" s="580"/>
      <c r="F55" s="580"/>
      <c r="G55" s="580"/>
      <c r="H55" s="580"/>
      <c r="I55" s="580"/>
    </row>
    <row r="56" spans="3:9" x14ac:dyDescent="0.2">
      <c r="C56" s="580"/>
      <c r="D56" s="580"/>
      <c r="E56" s="580"/>
      <c r="F56" s="580"/>
      <c r="G56" s="580"/>
      <c r="H56" s="580"/>
      <c r="I56" s="580"/>
    </row>
    <row r="57" spans="3:9" x14ac:dyDescent="0.2">
      <c r="C57" s="580"/>
      <c r="D57" s="580"/>
      <c r="E57" s="580"/>
      <c r="F57" s="580"/>
      <c r="G57" s="580"/>
      <c r="H57" s="580"/>
      <c r="I57" s="580"/>
    </row>
    <row r="58" spans="3:9" x14ac:dyDescent="0.2">
      <c r="C58" s="580"/>
      <c r="D58" s="580"/>
      <c r="E58" s="580"/>
      <c r="F58" s="580"/>
      <c r="G58" s="580"/>
      <c r="H58" s="580"/>
      <c r="I58" s="580"/>
    </row>
    <row r="59" spans="3:9" x14ac:dyDescent="0.2">
      <c r="C59" s="580"/>
      <c r="D59" s="580"/>
      <c r="E59" s="580"/>
      <c r="F59" s="580"/>
      <c r="G59" s="580"/>
      <c r="H59" s="580"/>
      <c r="I59" s="580"/>
    </row>
    <row r="60" spans="3:9" x14ac:dyDescent="0.2">
      <c r="C60" s="580"/>
      <c r="D60" s="580"/>
      <c r="E60" s="580"/>
      <c r="F60" s="580"/>
      <c r="G60" s="580"/>
      <c r="H60" s="580"/>
      <c r="I60" s="580"/>
    </row>
    <row r="61" spans="3:9" x14ac:dyDescent="0.2">
      <c r="C61" s="580"/>
      <c r="D61" s="580"/>
      <c r="E61" s="580"/>
      <c r="F61" s="580"/>
      <c r="G61" s="580"/>
      <c r="H61" s="580"/>
      <c r="I61" s="580"/>
    </row>
    <row r="62" spans="3:9" x14ac:dyDescent="0.2">
      <c r="C62" s="580"/>
      <c r="D62" s="580"/>
      <c r="E62" s="580"/>
      <c r="F62" s="580"/>
      <c r="G62" s="580"/>
      <c r="H62" s="580"/>
      <c r="I62" s="580"/>
    </row>
    <row r="63" spans="3:9" x14ac:dyDescent="0.2">
      <c r="C63" s="580"/>
      <c r="D63" s="580"/>
      <c r="E63" s="580"/>
      <c r="F63" s="580"/>
      <c r="G63" s="580"/>
      <c r="H63" s="580"/>
      <c r="I63" s="580"/>
    </row>
    <row r="64" spans="3:9" x14ac:dyDescent="0.2">
      <c r="C64" s="580"/>
      <c r="D64" s="580"/>
      <c r="E64" s="580"/>
      <c r="F64" s="580"/>
      <c r="G64" s="580"/>
      <c r="H64" s="580"/>
      <c r="I64" s="580"/>
    </row>
    <row r="65" spans="3:9" x14ac:dyDescent="0.2">
      <c r="C65" s="580"/>
      <c r="D65" s="580"/>
      <c r="E65" s="580"/>
      <c r="F65" s="580"/>
      <c r="G65" s="580"/>
      <c r="H65" s="580"/>
      <c r="I65" s="580"/>
    </row>
    <row r="66" spans="3:9" x14ac:dyDescent="0.2">
      <c r="C66" s="580"/>
      <c r="D66" s="580"/>
      <c r="E66" s="580"/>
      <c r="F66" s="580"/>
      <c r="G66" s="580"/>
      <c r="H66" s="580"/>
      <c r="I66" s="580"/>
    </row>
    <row r="67" spans="3:9" x14ac:dyDescent="0.2">
      <c r="C67" s="580"/>
      <c r="D67" s="580"/>
      <c r="E67" s="580"/>
      <c r="F67" s="580"/>
      <c r="G67" s="580"/>
      <c r="H67" s="580"/>
      <c r="I67" s="580"/>
    </row>
  </sheetData>
  <mergeCells count="2">
    <mergeCell ref="B5:I5"/>
    <mergeCell ref="B29:I29"/>
  </mergeCells>
  <hyperlinks>
    <hyperlink ref="A1" location="INDICE!A1" display="Indice"/>
  </hyperlinks>
  <printOptions horizontalCentered="1"/>
  <pageMargins left="0.23" right="0.21" top="0.19685039370078741" bottom="0.19685039370078741" header="0.15748031496062992" footer="0"/>
  <pageSetup paperSize="9" scale="71" orientation="portrait" r:id="rId1"/>
  <headerFooter scaleWithDoc="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15"/>
  <sheetViews>
    <sheetView showGridLines="0" zoomScaleNormal="100" zoomScaleSheetLayoutView="85" workbookViewId="0"/>
  </sheetViews>
  <sheetFormatPr baseColWidth="10" defaultColWidth="11.42578125" defaultRowHeight="12.75" x14ac:dyDescent="0.2"/>
  <cols>
    <col min="1" max="1" width="6.85546875" style="7" customWidth="1"/>
    <col min="2" max="2" width="62.140625" style="32" customWidth="1"/>
    <col min="3" max="3" width="23.140625" style="32" customWidth="1"/>
    <col min="4" max="12" width="11.42578125" style="144"/>
    <col min="13" max="16384" width="11.42578125" style="32"/>
  </cols>
  <sheetData>
    <row r="1" spans="1:12" ht="15" x14ac:dyDescent="0.25">
      <c r="A1" s="1003" t="s">
        <v>238</v>
      </c>
      <c r="B1" s="61"/>
      <c r="C1" s="7"/>
      <c r="D1" s="32"/>
      <c r="E1" s="32"/>
      <c r="F1" s="32"/>
      <c r="G1" s="32"/>
      <c r="H1" s="32"/>
      <c r="I1" s="32"/>
      <c r="J1" s="32"/>
      <c r="K1" s="32"/>
      <c r="L1" s="32"/>
    </row>
    <row r="2" spans="1:12" ht="15" customHeight="1" x14ac:dyDescent="0.25">
      <c r="A2" s="1003"/>
      <c r="B2" s="474" t="s">
        <v>874</v>
      </c>
      <c r="C2" s="9"/>
      <c r="D2" s="32"/>
      <c r="E2" s="32"/>
      <c r="F2" s="32"/>
      <c r="G2" s="32"/>
      <c r="H2" s="32"/>
      <c r="I2" s="32"/>
      <c r="J2" s="32"/>
      <c r="K2" s="32"/>
      <c r="L2" s="32"/>
    </row>
    <row r="3" spans="1:12" ht="15" customHeight="1" x14ac:dyDescent="0.25">
      <c r="A3" s="61"/>
      <c r="B3" s="349" t="s">
        <v>332</v>
      </c>
      <c r="C3" s="7"/>
      <c r="D3" s="32"/>
      <c r="E3" s="32"/>
      <c r="F3" s="32"/>
      <c r="G3" s="32"/>
      <c r="H3" s="32"/>
      <c r="I3" s="32"/>
      <c r="J3" s="32"/>
      <c r="K3" s="32"/>
      <c r="L3" s="32"/>
    </row>
    <row r="4" spans="1:12" s="511" customFormat="1" ht="12" x14ac:dyDescent="0.2">
      <c r="A4" s="54"/>
      <c r="B4" s="470"/>
      <c r="C4" s="510"/>
    </row>
    <row r="5" spans="1:12" s="511" customFormat="1" ht="12" x14ac:dyDescent="0.2">
      <c r="A5" s="54"/>
      <c r="B5" s="54"/>
      <c r="C5" s="54"/>
    </row>
    <row r="6" spans="1:12" ht="17.25" x14ac:dyDescent="0.2">
      <c r="B6" s="1185" t="s">
        <v>607</v>
      </c>
      <c r="C6" s="1185"/>
      <c r="D6" s="32"/>
      <c r="E6" s="32"/>
      <c r="F6" s="32"/>
      <c r="G6" s="32"/>
      <c r="H6" s="32"/>
      <c r="I6" s="32"/>
      <c r="J6" s="32"/>
      <c r="K6" s="32"/>
      <c r="L6" s="32"/>
    </row>
    <row r="7" spans="1:12" ht="15.75" x14ac:dyDescent="0.2">
      <c r="B7" s="1186" t="s">
        <v>111</v>
      </c>
      <c r="C7" s="1186"/>
      <c r="D7" s="32"/>
      <c r="E7" s="32"/>
      <c r="F7" s="32"/>
      <c r="G7" s="32"/>
      <c r="H7" s="32"/>
      <c r="I7" s="32"/>
      <c r="J7" s="32"/>
      <c r="K7" s="32"/>
      <c r="L7" s="32"/>
    </row>
    <row r="8" spans="1:12" s="511" customFormat="1" ht="12" x14ac:dyDescent="0.2">
      <c r="A8" s="54"/>
      <c r="B8" s="54"/>
      <c r="C8" s="54"/>
    </row>
    <row r="9" spans="1:12" s="511" customFormat="1" ht="12" x14ac:dyDescent="0.2">
      <c r="A9" s="54"/>
      <c r="B9" s="510"/>
      <c r="C9" s="510"/>
    </row>
    <row r="10" spans="1:12" ht="13.5" thickBot="1" x14ac:dyDescent="0.25">
      <c r="B10" s="348" t="s">
        <v>880</v>
      </c>
      <c r="C10" s="7"/>
      <c r="D10" s="32"/>
      <c r="E10" s="32"/>
      <c r="F10" s="32"/>
      <c r="G10" s="32"/>
      <c r="H10" s="32"/>
      <c r="I10" s="32"/>
      <c r="J10" s="32"/>
      <c r="K10" s="32"/>
      <c r="L10" s="32"/>
    </row>
    <row r="11" spans="1:12" ht="16.5" thickTop="1" thickBot="1" x14ac:dyDescent="0.25">
      <c r="B11" s="333"/>
      <c r="C11" s="499" t="s">
        <v>298</v>
      </c>
      <c r="D11" s="32"/>
      <c r="E11" s="32"/>
      <c r="F11" s="32"/>
      <c r="G11" s="32"/>
      <c r="H11" s="32"/>
      <c r="I11" s="32"/>
      <c r="J11" s="32"/>
      <c r="K11" s="32"/>
      <c r="L11" s="32"/>
    </row>
    <row r="12" spans="1:12" ht="13.5" thickTop="1" x14ac:dyDescent="0.2">
      <c r="B12" s="76"/>
      <c r="C12" s="187"/>
      <c r="D12" s="32"/>
      <c r="E12" s="32"/>
      <c r="F12" s="32"/>
      <c r="G12" s="32"/>
      <c r="H12" s="32"/>
      <c r="I12" s="32"/>
      <c r="J12" s="32"/>
      <c r="K12" s="32"/>
      <c r="L12" s="32"/>
    </row>
    <row r="13" spans="1:12" ht="15.75" x14ac:dyDescent="0.2">
      <c r="B13" s="484" t="s">
        <v>687</v>
      </c>
      <c r="C13" s="485">
        <f>+C16+C46</f>
        <v>327166738.36676121</v>
      </c>
      <c r="D13" s="82"/>
      <c r="E13" s="1062"/>
      <c r="F13" s="32"/>
      <c r="G13" s="32"/>
      <c r="H13" s="32"/>
      <c r="I13" s="32"/>
      <c r="J13" s="32"/>
      <c r="K13" s="32"/>
      <c r="L13" s="32"/>
    </row>
    <row r="14" spans="1:12" ht="13.5" thickBot="1" x14ac:dyDescent="0.25">
      <c r="B14" s="29"/>
      <c r="C14" s="81"/>
      <c r="D14" s="32"/>
      <c r="E14" s="32"/>
      <c r="F14" s="1075"/>
      <c r="G14" s="490"/>
      <c r="H14" s="32"/>
      <c r="I14" s="32"/>
      <c r="J14" s="32"/>
      <c r="K14" s="32"/>
      <c r="L14" s="32"/>
    </row>
    <row r="15" spans="1:12" ht="13.5" thickTop="1" x14ac:dyDescent="0.2">
      <c r="B15" s="173"/>
      <c r="C15" s="334"/>
      <c r="D15" s="32"/>
      <c r="E15" s="32"/>
      <c r="F15" s="1075"/>
      <c r="G15" s="490"/>
      <c r="H15" s="32"/>
      <c r="I15" s="32"/>
      <c r="J15" s="32"/>
      <c r="K15" s="32"/>
      <c r="L15" s="32"/>
    </row>
    <row r="16" spans="1:12" ht="15.75" x14ac:dyDescent="0.2">
      <c r="A16" s="32"/>
      <c r="B16" s="484" t="s">
        <v>381</v>
      </c>
      <c r="C16" s="420">
        <f>+C18+C29+C35+C40</f>
        <v>320206996.98511124</v>
      </c>
      <c r="D16" s="1062"/>
      <c r="E16" s="32"/>
      <c r="F16" s="32"/>
      <c r="G16" s="32"/>
      <c r="H16" s="32"/>
      <c r="I16" s="32"/>
      <c r="J16" s="32"/>
      <c r="K16" s="32"/>
      <c r="L16" s="32"/>
    </row>
    <row r="17" spans="1:12" x14ac:dyDescent="0.2">
      <c r="A17" s="32"/>
      <c r="B17" s="173"/>
      <c r="C17" s="68"/>
      <c r="D17" s="32"/>
      <c r="E17" s="32"/>
      <c r="F17" s="32"/>
      <c r="G17" s="32"/>
      <c r="H17" s="32"/>
      <c r="I17" s="32"/>
      <c r="J17" s="32"/>
      <c r="K17" s="32"/>
      <c r="L17" s="32"/>
    </row>
    <row r="18" spans="1:12" ht="15" x14ac:dyDescent="0.2">
      <c r="A18" s="32"/>
      <c r="B18" s="588" t="s">
        <v>96</v>
      </c>
      <c r="C18" s="590">
        <f>SUM(C20:C27)</f>
        <v>282441905.84892857</v>
      </c>
      <c r="D18" s="1062"/>
      <c r="E18" s="32"/>
      <c r="F18" s="32"/>
      <c r="G18" s="32"/>
      <c r="H18" s="32"/>
      <c r="I18" s="32"/>
      <c r="J18" s="32"/>
      <c r="K18" s="32"/>
      <c r="L18" s="32"/>
    </row>
    <row r="19" spans="1:12" x14ac:dyDescent="0.2">
      <c r="A19" s="32"/>
      <c r="B19" s="173"/>
      <c r="C19" s="192"/>
      <c r="D19" s="32"/>
      <c r="E19" s="32"/>
      <c r="F19" s="32"/>
      <c r="G19" s="32"/>
      <c r="H19" s="32"/>
      <c r="I19" s="32"/>
      <c r="J19" s="32"/>
      <c r="K19" s="32"/>
      <c r="L19" s="32"/>
    </row>
    <row r="20" spans="1:12" x14ac:dyDescent="0.2">
      <c r="A20" s="32"/>
      <c r="B20" s="358" t="s">
        <v>97</v>
      </c>
      <c r="C20" s="364">
        <f>230696730.239966-4612941.92667</f>
        <v>226083788.31329602</v>
      </c>
      <c r="D20" s="1062"/>
      <c r="E20" s="32"/>
      <c r="F20" s="32"/>
      <c r="G20" s="32"/>
      <c r="H20" s="32"/>
      <c r="I20" s="32"/>
      <c r="J20" s="32"/>
      <c r="K20" s="32"/>
      <c r="L20" s="32"/>
    </row>
    <row r="21" spans="1:12" x14ac:dyDescent="0.2">
      <c r="A21" s="32"/>
      <c r="B21" s="358" t="s">
        <v>659</v>
      </c>
      <c r="C21" s="364">
        <v>705583.93084076827</v>
      </c>
      <c r="D21" s="1062"/>
      <c r="E21" s="32"/>
      <c r="F21" s="32"/>
      <c r="G21" s="32"/>
      <c r="H21" s="32"/>
      <c r="I21" s="32"/>
      <c r="J21" s="32"/>
      <c r="K21" s="32"/>
      <c r="L21" s="32"/>
    </row>
    <row r="22" spans="1:12" x14ac:dyDescent="0.2">
      <c r="A22" s="32"/>
      <c r="B22" s="358" t="s">
        <v>98</v>
      </c>
      <c r="C22" s="480">
        <v>34397240.502780735</v>
      </c>
      <c r="D22" s="1062"/>
      <c r="E22" s="32"/>
      <c r="F22" s="32"/>
      <c r="G22" s="32"/>
      <c r="H22" s="32"/>
      <c r="I22" s="32"/>
      <c r="J22" s="32"/>
      <c r="K22" s="32"/>
      <c r="L22" s="32"/>
    </row>
    <row r="23" spans="1:12" x14ac:dyDescent="0.2">
      <c r="A23" s="32"/>
      <c r="B23" s="358" t="s">
        <v>99</v>
      </c>
      <c r="C23" s="480">
        <v>6762030.1316280346</v>
      </c>
      <c r="D23" s="1062"/>
      <c r="E23" s="32"/>
      <c r="F23" s="32"/>
      <c r="G23" s="32"/>
      <c r="H23" s="32"/>
      <c r="I23" s="32"/>
      <c r="J23" s="32"/>
      <c r="K23" s="32"/>
      <c r="L23" s="32"/>
    </row>
    <row r="24" spans="1:12" x14ac:dyDescent="0.2">
      <c r="A24" s="32"/>
      <c r="B24" s="358" t="s">
        <v>100</v>
      </c>
      <c r="C24" s="364">
        <v>1565232.853293716</v>
      </c>
      <c r="D24" s="1062"/>
      <c r="E24" s="32"/>
      <c r="F24" s="32"/>
      <c r="G24" s="32"/>
      <c r="H24" s="32"/>
      <c r="I24" s="32"/>
      <c r="J24" s="32"/>
      <c r="K24" s="32"/>
      <c r="L24" s="32"/>
    </row>
    <row r="25" spans="1:12" x14ac:dyDescent="0.2">
      <c r="A25" s="32"/>
      <c r="B25" s="358" t="s">
        <v>101</v>
      </c>
      <c r="C25" s="364">
        <v>7028345.5236524493</v>
      </c>
      <c r="D25" s="1062"/>
      <c r="E25" s="32"/>
      <c r="F25" s="32"/>
      <c r="G25" s="32"/>
      <c r="H25" s="32"/>
      <c r="I25" s="32"/>
      <c r="J25" s="32"/>
      <c r="K25" s="32"/>
      <c r="L25" s="32"/>
    </row>
    <row r="26" spans="1:12" x14ac:dyDescent="0.2">
      <c r="A26" s="32"/>
      <c r="B26" s="358" t="s">
        <v>102</v>
      </c>
      <c r="C26" s="364">
        <v>5330732.60341</v>
      </c>
      <c r="D26" s="1062"/>
      <c r="E26" s="32"/>
      <c r="F26" s="32"/>
      <c r="G26" s="32"/>
      <c r="H26" s="32"/>
      <c r="I26" s="32"/>
      <c r="J26" s="32"/>
      <c r="K26" s="32"/>
      <c r="L26" s="32"/>
    </row>
    <row r="27" spans="1:12" x14ac:dyDescent="0.2">
      <c r="A27" s="32"/>
      <c r="B27" s="358" t="s">
        <v>92</v>
      </c>
      <c r="C27" s="364">
        <v>568951.99002690287</v>
      </c>
      <c r="D27" s="1062"/>
      <c r="E27" s="32"/>
      <c r="F27" s="32"/>
      <c r="G27" s="32"/>
      <c r="H27" s="32"/>
      <c r="I27" s="32"/>
      <c r="J27" s="32"/>
      <c r="K27" s="32"/>
      <c r="L27" s="32"/>
    </row>
    <row r="28" spans="1:12" x14ac:dyDescent="0.2">
      <c r="A28" s="32"/>
      <c r="B28" s="173"/>
      <c r="C28" s="189"/>
      <c r="D28" s="32"/>
      <c r="E28" s="32"/>
      <c r="F28" s="32"/>
      <c r="G28" s="32"/>
      <c r="H28" s="32"/>
      <c r="I28" s="32"/>
      <c r="J28" s="32"/>
      <c r="K28" s="32"/>
      <c r="L28" s="32"/>
    </row>
    <row r="29" spans="1:12" ht="15" x14ac:dyDescent="0.2">
      <c r="A29" s="32"/>
      <c r="B29" s="588" t="s">
        <v>658</v>
      </c>
      <c r="C29" s="589">
        <f>SUM(C31:C33)</f>
        <v>34831834.822284326</v>
      </c>
      <c r="D29" s="1062"/>
      <c r="E29" s="32"/>
      <c r="F29" s="32"/>
      <c r="G29" s="32"/>
      <c r="H29" s="32"/>
      <c r="I29" s="32"/>
      <c r="J29" s="32"/>
      <c r="K29" s="32"/>
      <c r="L29" s="32"/>
    </row>
    <row r="30" spans="1:12" x14ac:dyDescent="0.2">
      <c r="A30" s="32"/>
      <c r="B30" s="335"/>
      <c r="C30" s="192"/>
      <c r="D30" s="32"/>
      <c r="E30" s="32"/>
      <c r="F30" s="32"/>
      <c r="G30" s="32"/>
      <c r="H30" s="32"/>
      <c r="I30" s="32"/>
      <c r="J30" s="32"/>
      <c r="K30" s="32"/>
      <c r="L30" s="32"/>
    </row>
    <row r="31" spans="1:12" x14ac:dyDescent="0.2">
      <c r="A31" s="32"/>
      <c r="B31" s="358" t="s">
        <v>101</v>
      </c>
      <c r="C31" s="364">
        <v>11755371.305224599</v>
      </c>
      <c r="D31" s="1062"/>
      <c r="E31" s="32"/>
      <c r="F31" s="32"/>
      <c r="G31" s="32"/>
      <c r="H31" s="32"/>
      <c r="I31" s="32"/>
      <c r="J31" s="32"/>
      <c r="K31" s="32"/>
      <c r="L31" s="32"/>
    </row>
    <row r="32" spans="1:12" x14ac:dyDescent="0.2">
      <c r="B32" s="358" t="s">
        <v>102</v>
      </c>
      <c r="C32" s="364">
        <v>18463521.590389729</v>
      </c>
      <c r="D32" s="1062"/>
      <c r="E32" s="32"/>
      <c r="F32" s="32"/>
    </row>
    <row r="33" spans="1:12" x14ac:dyDescent="0.2">
      <c r="B33" s="358" t="s">
        <v>97</v>
      </c>
      <c r="C33" s="364">
        <v>4612941.92667</v>
      </c>
      <c r="D33" s="1062"/>
      <c r="E33" s="32"/>
      <c r="F33" s="32"/>
    </row>
    <row r="34" spans="1:12" x14ac:dyDescent="0.2">
      <c r="B34" s="173"/>
      <c r="C34" s="201"/>
      <c r="D34" s="32"/>
      <c r="E34" s="32"/>
      <c r="F34" s="32"/>
    </row>
    <row r="35" spans="1:12" ht="15" x14ac:dyDescent="0.2">
      <c r="A35" s="32"/>
      <c r="B35" s="588" t="s">
        <v>431</v>
      </c>
      <c r="C35" s="589">
        <f>+C37+C38</f>
        <v>105715.63305867788</v>
      </c>
      <c r="D35" s="1062"/>
      <c r="E35" s="32"/>
      <c r="F35" s="32"/>
      <c r="G35" s="32"/>
      <c r="H35" s="32"/>
      <c r="I35" s="32"/>
      <c r="J35" s="32"/>
      <c r="K35" s="32"/>
      <c r="L35" s="32"/>
    </row>
    <row r="36" spans="1:12" x14ac:dyDescent="0.2">
      <c r="A36" s="32"/>
      <c r="B36" s="335"/>
      <c r="C36" s="192"/>
      <c r="D36" s="32"/>
      <c r="E36" s="32"/>
      <c r="F36" s="32"/>
      <c r="G36" s="32"/>
      <c r="H36" s="32"/>
      <c r="I36" s="32"/>
      <c r="J36" s="32"/>
      <c r="K36" s="32"/>
      <c r="L36" s="32"/>
    </row>
    <row r="37" spans="1:12" x14ac:dyDescent="0.2">
      <c r="A37" s="32"/>
      <c r="B37" s="358" t="s">
        <v>432</v>
      </c>
      <c r="C37" s="591">
        <v>97091.872940148052</v>
      </c>
      <c r="D37" s="1062"/>
      <c r="E37" s="32"/>
      <c r="F37" s="32"/>
      <c r="G37" s="32"/>
      <c r="H37" s="32"/>
      <c r="I37" s="32"/>
      <c r="J37" s="32"/>
      <c r="K37" s="32"/>
      <c r="L37" s="32"/>
    </row>
    <row r="38" spans="1:12" x14ac:dyDescent="0.2">
      <c r="A38" s="32"/>
      <c r="B38" s="358" t="s">
        <v>586</v>
      </c>
      <c r="C38" s="480">
        <v>8623.7601185298226</v>
      </c>
      <c r="D38" s="1062"/>
      <c r="E38" s="32"/>
      <c r="F38" s="32"/>
      <c r="G38" s="32"/>
      <c r="H38" s="32"/>
      <c r="I38" s="32"/>
      <c r="J38" s="32"/>
      <c r="K38" s="32"/>
      <c r="L38" s="32"/>
    </row>
    <row r="39" spans="1:12" x14ac:dyDescent="0.2">
      <c r="A39" s="32"/>
      <c r="B39" s="193"/>
      <c r="C39" s="189"/>
      <c r="D39" s="32"/>
      <c r="E39" s="32"/>
      <c r="F39" s="32"/>
      <c r="G39" s="32"/>
      <c r="H39" s="32"/>
      <c r="I39" s="32"/>
      <c r="J39" s="32"/>
      <c r="K39" s="32"/>
      <c r="L39" s="32"/>
    </row>
    <row r="40" spans="1:12" ht="15" x14ac:dyDescent="0.2">
      <c r="A40" s="32"/>
      <c r="B40" s="588" t="s">
        <v>764</v>
      </c>
      <c r="C40" s="589">
        <f>+C42+C43+C44</f>
        <v>2827540.6808396662</v>
      </c>
      <c r="D40" s="1062"/>
      <c r="E40" s="32"/>
      <c r="F40" s="32"/>
      <c r="G40" s="32"/>
      <c r="H40" s="32"/>
      <c r="I40" s="32"/>
      <c r="J40" s="32"/>
      <c r="K40" s="32"/>
      <c r="L40" s="32"/>
    </row>
    <row r="41" spans="1:12" x14ac:dyDescent="0.2">
      <c r="A41" s="32"/>
      <c r="B41" s="335"/>
      <c r="C41" s="192"/>
      <c r="D41" s="32"/>
      <c r="E41" s="32"/>
      <c r="F41" s="32"/>
      <c r="G41" s="32"/>
      <c r="H41" s="32"/>
      <c r="I41" s="32"/>
      <c r="J41" s="32"/>
      <c r="K41" s="32"/>
      <c r="L41" s="32"/>
    </row>
    <row r="42" spans="1:12" x14ac:dyDescent="0.2">
      <c r="A42" s="32"/>
      <c r="B42" s="358" t="s">
        <v>432</v>
      </c>
      <c r="C42" s="483">
        <v>1228726.055269904</v>
      </c>
      <c r="D42" s="1062"/>
      <c r="E42" s="32"/>
      <c r="F42" s="32"/>
      <c r="G42" s="32"/>
      <c r="H42" s="32"/>
      <c r="I42" s="32"/>
      <c r="J42" s="32"/>
      <c r="K42" s="32"/>
      <c r="L42" s="32"/>
    </row>
    <row r="43" spans="1:12" x14ac:dyDescent="0.2">
      <c r="A43" s="32"/>
      <c r="B43" s="358" t="s">
        <v>662</v>
      </c>
      <c r="C43" s="483">
        <v>1016765.5298411202</v>
      </c>
      <c r="D43" s="1062"/>
      <c r="E43" s="32"/>
      <c r="F43" s="32"/>
      <c r="G43" s="32"/>
      <c r="H43" s="32"/>
      <c r="I43" s="32"/>
      <c r="J43" s="32"/>
      <c r="K43" s="32"/>
      <c r="L43" s="32"/>
    </row>
    <row r="44" spans="1:12" x14ac:dyDescent="0.2">
      <c r="A44" s="32"/>
      <c r="B44" s="358" t="s">
        <v>953</v>
      </c>
      <c r="C44" s="483">
        <v>582049.09572864184</v>
      </c>
      <c r="D44" s="1062"/>
      <c r="E44" s="32"/>
      <c r="F44" s="32"/>
      <c r="G44" s="32"/>
      <c r="H44" s="32"/>
      <c r="I44" s="32"/>
      <c r="J44" s="32"/>
      <c r="K44" s="32"/>
      <c r="L44" s="32"/>
    </row>
    <row r="45" spans="1:12" x14ac:dyDescent="0.2">
      <c r="A45" s="32"/>
      <c r="B45" s="193"/>
      <c r="C45" s="189"/>
      <c r="D45" s="32"/>
      <c r="E45" s="32"/>
      <c r="F45" s="32"/>
      <c r="G45" s="32"/>
      <c r="H45" s="32"/>
      <c r="I45" s="32"/>
      <c r="J45" s="32"/>
      <c r="K45" s="32"/>
      <c r="L45" s="32"/>
    </row>
    <row r="46" spans="1:12" ht="15.75" x14ac:dyDescent="0.2">
      <c r="A46" s="32"/>
      <c r="B46" s="399" t="s">
        <v>382</v>
      </c>
      <c r="C46" s="587">
        <f>+C48</f>
        <v>6959741.3816499999</v>
      </c>
      <c r="D46" s="1062"/>
      <c r="E46" s="32"/>
      <c r="F46" s="32"/>
      <c r="G46" s="32"/>
      <c r="H46" s="32"/>
      <c r="I46" s="32"/>
      <c r="J46" s="32"/>
      <c r="K46" s="32"/>
      <c r="L46" s="32"/>
    </row>
    <row r="47" spans="1:12" ht="15.75" x14ac:dyDescent="0.25">
      <c r="A47" s="32"/>
      <c r="B47" s="336"/>
      <c r="C47" s="337"/>
      <c r="D47" s="32"/>
      <c r="E47" s="32"/>
      <c r="F47" s="32"/>
      <c r="G47" s="32"/>
      <c r="H47" s="32"/>
      <c r="I47" s="32"/>
      <c r="J47" s="32"/>
      <c r="K47" s="32"/>
      <c r="L47" s="32"/>
    </row>
    <row r="48" spans="1:12" ht="15" x14ac:dyDescent="0.2">
      <c r="A48" s="32"/>
      <c r="B48" s="588" t="s">
        <v>433</v>
      </c>
      <c r="C48" s="589">
        <f>SUM(C50:C52)</f>
        <v>6959741.3816499999</v>
      </c>
      <c r="D48" s="1062"/>
      <c r="E48" s="32"/>
      <c r="F48" s="32"/>
      <c r="G48" s="32"/>
      <c r="H48" s="32"/>
      <c r="I48" s="32"/>
      <c r="J48" s="32"/>
      <c r="K48" s="32"/>
      <c r="L48" s="32"/>
    </row>
    <row r="49" spans="1:12" x14ac:dyDescent="0.2">
      <c r="A49" s="32"/>
      <c r="B49" s="335"/>
      <c r="C49" s="192"/>
      <c r="D49" s="32"/>
      <c r="E49" s="32"/>
      <c r="F49" s="32"/>
      <c r="G49" s="32"/>
      <c r="H49" s="32"/>
      <c r="I49" s="32"/>
      <c r="J49" s="32"/>
      <c r="K49" s="32"/>
      <c r="L49" s="32"/>
    </row>
    <row r="50" spans="1:12" x14ac:dyDescent="0.2">
      <c r="A50" s="32"/>
      <c r="B50" s="358" t="s">
        <v>386</v>
      </c>
      <c r="C50" s="364">
        <v>1068598.6271299999</v>
      </c>
      <c r="D50" s="1062"/>
      <c r="E50" s="32"/>
      <c r="F50" s="32"/>
      <c r="G50" s="32"/>
      <c r="H50" s="32"/>
      <c r="I50" s="32"/>
      <c r="J50" s="32"/>
      <c r="K50" s="32"/>
      <c r="L50" s="32"/>
    </row>
    <row r="51" spans="1:12" x14ac:dyDescent="0.2">
      <c r="A51" s="32"/>
      <c r="B51" s="358" t="s">
        <v>660</v>
      </c>
      <c r="C51" s="364">
        <v>1392593.7545200002</v>
      </c>
      <c r="D51" s="1062"/>
      <c r="E51" s="32"/>
      <c r="F51" s="32"/>
      <c r="G51" s="32"/>
      <c r="H51" s="32"/>
      <c r="I51" s="32"/>
      <c r="J51" s="32"/>
      <c r="K51" s="32"/>
      <c r="L51" s="32"/>
    </row>
    <row r="52" spans="1:12" x14ac:dyDescent="0.2">
      <c r="A52" s="32"/>
      <c r="B52" s="358" t="s">
        <v>952</v>
      </c>
      <c r="C52" s="364">
        <v>4498549</v>
      </c>
      <c r="D52" s="1062"/>
      <c r="E52" s="32"/>
      <c r="F52" s="32"/>
      <c r="G52" s="32"/>
      <c r="H52" s="32"/>
      <c r="I52" s="32"/>
      <c r="J52" s="32"/>
      <c r="K52" s="32"/>
      <c r="L52" s="32"/>
    </row>
    <row r="53" spans="1:12" ht="13.5" thickBot="1" x14ac:dyDescent="0.25">
      <c r="A53" s="32"/>
      <c r="B53" s="338"/>
      <c r="C53" s="339"/>
      <c r="D53" s="32"/>
      <c r="E53" s="32"/>
      <c r="F53" s="32"/>
    </row>
    <row r="54" spans="1:12" ht="13.5" thickTop="1" x14ac:dyDescent="0.2">
      <c r="A54" s="32"/>
      <c r="B54" s="340"/>
      <c r="C54" s="341"/>
      <c r="D54" s="32"/>
      <c r="E54" s="32"/>
      <c r="F54" s="32"/>
    </row>
    <row r="55" spans="1:12" x14ac:dyDescent="0.2">
      <c r="A55" s="32"/>
      <c r="B55" s="342" t="s">
        <v>943</v>
      </c>
      <c r="C55" s="343"/>
      <c r="D55" s="32"/>
      <c r="E55" s="32"/>
      <c r="F55" s="32"/>
    </row>
    <row r="56" spans="1:12" x14ac:dyDescent="0.2">
      <c r="A56" s="32"/>
      <c r="B56" s="344" t="s">
        <v>385</v>
      </c>
      <c r="C56" s="344"/>
      <c r="D56" s="32"/>
      <c r="E56" s="32"/>
      <c r="F56" s="32"/>
    </row>
    <row r="57" spans="1:12" ht="28.5" customHeight="1" x14ac:dyDescent="0.2">
      <c r="A57" s="32"/>
      <c r="B57" s="1189" t="s">
        <v>763</v>
      </c>
      <c r="C57" s="1189"/>
      <c r="D57" s="32"/>
      <c r="E57" s="32"/>
      <c r="F57" s="32"/>
    </row>
    <row r="58" spans="1:12" s="7" customFormat="1" ht="31.5" customHeight="1" x14ac:dyDescent="0.2">
      <c r="B58" s="1187" t="s">
        <v>765</v>
      </c>
      <c r="C58" s="1187"/>
      <c r="D58" s="32"/>
      <c r="E58" s="32"/>
      <c r="F58" s="32"/>
      <c r="G58" s="144"/>
      <c r="H58" s="144"/>
      <c r="I58" s="144"/>
      <c r="J58" s="144"/>
      <c r="K58" s="144"/>
      <c r="L58" s="144"/>
    </row>
    <row r="59" spans="1:12" s="7" customFormat="1" ht="12.75" customHeight="1" x14ac:dyDescent="0.2">
      <c r="B59" s="345"/>
      <c r="C59" s="345"/>
      <c r="D59" s="32"/>
      <c r="E59" s="32"/>
      <c r="F59" s="32"/>
      <c r="G59" s="144"/>
      <c r="H59" s="144"/>
      <c r="I59" s="144"/>
      <c r="J59" s="144"/>
      <c r="K59" s="144"/>
      <c r="L59" s="144"/>
    </row>
    <row r="60" spans="1:12" s="7" customFormat="1" x14ac:dyDescent="0.2">
      <c r="B60" s="1188"/>
      <c r="C60" s="1188"/>
      <c r="D60" s="32"/>
      <c r="E60" s="32"/>
      <c r="F60" s="32"/>
      <c r="G60" s="144"/>
      <c r="H60" s="144"/>
      <c r="I60" s="144"/>
      <c r="J60" s="144"/>
      <c r="K60" s="144"/>
      <c r="L60" s="144"/>
    </row>
    <row r="61" spans="1:12" s="7" customFormat="1" x14ac:dyDescent="0.2">
      <c r="B61" s="1188"/>
      <c r="C61" s="1188"/>
      <c r="D61" s="32"/>
      <c r="E61" s="32"/>
      <c r="F61" s="32"/>
      <c r="G61" s="144"/>
      <c r="H61" s="144"/>
      <c r="I61" s="144"/>
      <c r="J61" s="144"/>
      <c r="K61" s="144"/>
      <c r="L61" s="144"/>
    </row>
    <row r="62" spans="1:12" s="7" customFormat="1" x14ac:dyDescent="0.2">
      <c r="D62" s="32"/>
      <c r="E62" s="32"/>
      <c r="F62" s="32"/>
      <c r="G62" s="144"/>
      <c r="H62" s="144"/>
      <c r="I62" s="144"/>
      <c r="J62" s="144"/>
      <c r="K62" s="144"/>
      <c r="L62" s="144"/>
    </row>
    <row r="63" spans="1:12" s="7" customFormat="1" x14ac:dyDescent="0.2">
      <c r="C63" s="186"/>
      <c r="D63" s="32"/>
      <c r="E63" s="32"/>
      <c r="F63" s="32"/>
      <c r="G63" s="144"/>
      <c r="H63" s="144"/>
      <c r="I63" s="144"/>
      <c r="J63" s="144"/>
      <c r="K63" s="144"/>
      <c r="L63" s="144"/>
    </row>
    <row r="64" spans="1:12" s="7" customFormat="1" x14ac:dyDescent="0.2">
      <c r="C64" s="186"/>
      <c r="D64" s="32"/>
      <c r="E64" s="32"/>
      <c r="F64" s="32"/>
      <c r="G64" s="144"/>
      <c r="H64" s="144"/>
      <c r="I64" s="144"/>
      <c r="J64" s="144"/>
      <c r="K64" s="144"/>
      <c r="L64" s="144"/>
    </row>
    <row r="65" spans="4:12" s="7" customFormat="1" x14ac:dyDescent="0.2">
      <c r="D65" s="32"/>
      <c r="E65" s="32"/>
      <c r="F65" s="32"/>
      <c r="G65" s="144"/>
      <c r="H65" s="144"/>
      <c r="I65" s="144"/>
      <c r="J65" s="144"/>
      <c r="K65" s="144"/>
      <c r="L65" s="144"/>
    </row>
    <row r="66" spans="4:12" s="7" customFormat="1" x14ac:dyDescent="0.2">
      <c r="D66" s="32"/>
      <c r="E66" s="32"/>
      <c r="F66" s="32"/>
      <c r="G66" s="144"/>
      <c r="H66" s="144"/>
      <c r="I66" s="144"/>
      <c r="J66" s="144"/>
      <c r="K66" s="144"/>
      <c r="L66" s="144"/>
    </row>
    <row r="67" spans="4:12" s="7" customFormat="1" x14ac:dyDescent="0.2">
      <c r="D67" s="32"/>
      <c r="E67" s="32"/>
      <c r="F67" s="32"/>
      <c r="G67" s="144"/>
      <c r="H67" s="144"/>
      <c r="I67" s="144"/>
      <c r="J67" s="144"/>
      <c r="K67" s="144"/>
      <c r="L67" s="144"/>
    </row>
    <row r="68" spans="4:12" s="7" customFormat="1" x14ac:dyDescent="0.2">
      <c r="D68" s="32"/>
      <c r="E68" s="32"/>
      <c r="F68" s="32"/>
      <c r="G68" s="144"/>
      <c r="H68" s="144"/>
      <c r="I68" s="144"/>
      <c r="J68" s="144"/>
      <c r="K68" s="144"/>
      <c r="L68" s="144"/>
    </row>
    <row r="69" spans="4:12" s="7" customFormat="1" x14ac:dyDescent="0.2">
      <c r="D69" s="32"/>
      <c r="E69" s="32"/>
      <c r="F69" s="32"/>
      <c r="G69" s="144"/>
      <c r="H69" s="144"/>
      <c r="I69" s="144"/>
      <c r="J69" s="144"/>
      <c r="K69" s="144"/>
      <c r="L69" s="144"/>
    </row>
    <row r="70" spans="4:12" s="7" customFormat="1" x14ac:dyDescent="0.2">
      <c r="D70" s="32"/>
      <c r="E70" s="32"/>
      <c r="F70" s="32"/>
      <c r="G70" s="144"/>
      <c r="H70" s="144"/>
      <c r="I70" s="144"/>
      <c r="J70" s="144"/>
      <c r="K70" s="144"/>
      <c r="L70" s="144"/>
    </row>
    <row r="71" spans="4:12" s="7" customFormat="1" x14ac:dyDescent="0.2">
      <c r="D71" s="32"/>
      <c r="E71" s="32"/>
      <c r="F71" s="32"/>
      <c r="G71" s="144"/>
      <c r="H71" s="144"/>
      <c r="I71" s="144"/>
      <c r="J71" s="144"/>
      <c r="K71" s="144"/>
      <c r="L71" s="144"/>
    </row>
    <row r="72" spans="4:12" s="7" customFormat="1" x14ac:dyDescent="0.2">
      <c r="D72" s="32"/>
      <c r="E72" s="32"/>
      <c r="F72" s="32"/>
      <c r="G72" s="144"/>
      <c r="H72" s="144"/>
      <c r="I72" s="144"/>
      <c r="J72" s="144"/>
      <c r="K72" s="144"/>
      <c r="L72" s="144"/>
    </row>
    <row r="73" spans="4:12" s="7" customFormat="1" x14ac:dyDescent="0.2">
      <c r="D73" s="32"/>
      <c r="E73" s="32"/>
      <c r="F73" s="32"/>
      <c r="G73" s="144"/>
      <c r="H73" s="144"/>
      <c r="I73" s="144"/>
      <c r="J73" s="144"/>
      <c r="K73" s="144"/>
      <c r="L73" s="144"/>
    </row>
    <row r="74" spans="4:12" s="7" customFormat="1" x14ac:dyDescent="0.2">
      <c r="D74" s="32"/>
      <c r="E74" s="32"/>
      <c r="F74" s="32"/>
      <c r="G74" s="144"/>
      <c r="H74" s="144"/>
      <c r="I74" s="144"/>
      <c r="J74" s="144"/>
      <c r="K74" s="144"/>
      <c r="L74" s="144"/>
    </row>
    <row r="75" spans="4:12" s="7" customFormat="1" x14ac:dyDescent="0.2">
      <c r="D75" s="32"/>
      <c r="E75" s="32"/>
      <c r="F75" s="32"/>
      <c r="G75" s="144"/>
      <c r="H75" s="144"/>
      <c r="I75" s="144"/>
      <c r="J75" s="144"/>
      <c r="K75" s="144"/>
      <c r="L75" s="144"/>
    </row>
    <row r="76" spans="4:12" s="7" customFormat="1" x14ac:dyDescent="0.2">
      <c r="D76" s="32"/>
      <c r="E76" s="32"/>
      <c r="F76" s="32"/>
      <c r="G76" s="144"/>
      <c r="H76" s="144"/>
      <c r="I76" s="144"/>
      <c r="J76" s="144"/>
      <c r="K76" s="144"/>
      <c r="L76" s="144"/>
    </row>
    <row r="77" spans="4:12" s="7" customFormat="1" x14ac:dyDescent="0.2">
      <c r="D77" s="32"/>
      <c r="E77" s="32"/>
      <c r="F77" s="32"/>
      <c r="G77" s="144"/>
      <c r="H77" s="144"/>
      <c r="I77" s="144"/>
      <c r="J77" s="144"/>
      <c r="K77" s="144"/>
      <c r="L77" s="144"/>
    </row>
    <row r="78" spans="4:12" s="7" customFormat="1" x14ac:dyDescent="0.2">
      <c r="D78" s="32"/>
      <c r="E78" s="32"/>
      <c r="F78" s="32"/>
      <c r="G78" s="144"/>
      <c r="H78" s="144"/>
      <c r="I78" s="144"/>
      <c r="J78" s="144"/>
      <c r="K78" s="144"/>
      <c r="L78" s="144"/>
    </row>
    <row r="79" spans="4:12" s="7" customFormat="1" x14ac:dyDescent="0.2">
      <c r="D79" s="32"/>
      <c r="E79" s="32"/>
      <c r="F79" s="32"/>
      <c r="G79" s="144"/>
      <c r="H79" s="144"/>
      <c r="I79" s="144"/>
      <c r="J79" s="144"/>
      <c r="K79" s="144"/>
      <c r="L79" s="144"/>
    </row>
    <row r="80" spans="4:12" s="7" customFormat="1" x14ac:dyDescent="0.2">
      <c r="D80" s="144"/>
      <c r="E80" s="144"/>
      <c r="F80" s="144"/>
      <c r="G80" s="144"/>
      <c r="H80" s="144"/>
      <c r="I80" s="144"/>
      <c r="J80" s="144"/>
      <c r="K80" s="144"/>
      <c r="L80" s="144"/>
    </row>
    <row r="81" spans="4:12" s="7" customFormat="1" x14ac:dyDescent="0.2">
      <c r="D81" s="144"/>
      <c r="E81" s="144"/>
      <c r="F81" s="144"/>
      <c r="G81" s="144"/>
      <c r="H81" s="144"/>
      <c r="I81" s="144"/>
      <c r="J81" s="144"/>
      <c r="K81" s="144"/>
      <c r="L81" s="144"/>
    </row>
    <row r="82" spans="4:12" s="7" customFormat="1" x14ac:dyDescent="0.2">
      <c r="D82" s="144"/>
      <c r="E82" s="144"/>
      <c r="F82" s="144"/>
      <c r="G82" s="144"/>
      <c r="H82" s="144"/>
      <c r="I82" s="144"/>
      <c r="J82" s="144"/>
      <c r="K82" s="144"/>
      <c r="L82" s="144"/>
    </row>
    <row r="83" spans="4:12" s="7" customFormat="1" x14ac:dyDescent="0.2">
      <c r="D83" s="144"/>
      <c r="E83" s="144"/>
      <c r="F83" s="144"/>
      <c r="G83" s="144"/>
      <c r="H83" s="144"/>
      <c r="I83" s="144"/>
      <c r="J83" s="144"/>
      <c r="K83" s="144"/>
      <c r="L83" s="144"/>
    </row>
    <row r="84" spans="4:12" s="7" customFormat="1" x14ac:dyDescent="0.2">
      <c r="D84" s="144"/>
      <c r="E84" s="144"/>
      <c r="F84" s="144"/>
      <c r="G84" s="144"/>
      <c r="H84" s="144"/>
      <c r="I84" s="144"/>
      <c r="J84" s="144"/>
      <c r="K84" s="144"/>
      <c r="L84" s="144"/>
    </row>
    <row r="85" spans="4:12" s="7" customFormat="1" x14ac:dyDescent="0.2">
      <c r="D85" s="144"/>
      <c r="E85" s="144"/>
      <c r="F85" s="144"/>
      <c r="G85" s="144"/>
      <c r="H85" s="144"/>
      <c r="I85" s="144"/>
      <c r="J85" s="144"/>
      <c r="K85" s="144"/>
      <c r="L85" s="144"/>
    </row>
    <row r="86" spans="4:12" s="7" customFormat="1" x14ac:dyDescent="0.2">
      <c r="D86" s="144"/>
      <c r="E86" s="144"/>
      <c r="F86" s="144"/>
      <c r="G86" s="144"/>
      <c r="H86" s="144"/>
      <c r="I86" s="144"/>
      <c r="J86" s="144"/>
      <c r="K86" s="144"/>
      <c r="L86" s="144"/>
    </row>
    <row r="87" spans="4:12" s="7" customFormat="1" x14ac:dyDescent="0.2">
      <c r="D87" s="144"/>
      <c r="E87" s="144"/>
      <c r="F87" s="144"/>
      <c r="G87" s="144"/>
      <c r="H87" s="144"/>
      <c r="I87" s="144"/>
      <c r="J87" s="144"/>
      <c r="K87" s="144"/>
      <c r="L87" s="144"/>
    </row>
    <row r="88" spans="4:12" s="7" customFormat="1" x14ac:dyDescent="0.2">
      <c r="D88" s="144"/>
      <c r="E88" s="144"/>
      <c r="F88" s="144"/>
      <c r="G88" s="144"/>
      <c r="H88" s="144"/>
      <c r="I88" s="144"/>
      <c r="J88" s="144"/>
      <c r="K88" s="144"/>
      <c r="L88" s="144"/>
    </row>
    <row r="89" spans="4:12" s="7" customFormat="1" x14ac:dyDescent="0.2">
      <c r="D89" s="144"/>
      <c r="E89" s="144"/>
      <c r="F89" s="144"/>
      <c r="G89" s="144"/>
      <c r="H89" s="144"/>
      <c r="I89" s="144"/>
      <c r="J89" s="144"/>
      <c r="K89" s="144"/>
      <c r="L89" s="144"/>
    </row>
    <row r="90" spans="4:12" s="7" customFormat="1" x14ac:dyDescent="0.2">
      <c r="D90" s="144"/>
      <c r="E90" s="144"/>
      <c r="F90" s="144"/>
      <c r="G90" s="144"/>
      <c r="H90" s="144"/>
      <c r="I90" s="144"/>
      <c r="J90" s="144"/>
      <c r="K90" s="144"/>
      <c r="L90" s="144"/>
    </row>
    <row r="91" spans="4:12" s="7" customFormat="1" x14ac:dyDescent="0.2">
      <c r="D91" s="144"/>
      <c r="E91" s="144"/>
      <c r="F91" s="144"/>
      <c r="G91" s="144"/>
      <c r="H91" s="144"/>
      <c r="I91" s="144"/>
      <c r="J91" s="144"/>
      <c r="K91" s="144"/>
      <c r="L91" s="144"/>
    </row>
    <row r="92" spans="4:12" s="7" customFormat="1" x14ac:dyDescent="0.2">
      <c r="D92" s="144"/>
      <c r="E92" s="144"/>
      <c r="F92" s="144"/>
      <c r="G92" s="144"/>
      <c r="H92" s="144"/>
      <c r="I92" s="144"/>
      <c r="J92" s="144"/>
      <c r="K92" s="144"/>
      <c r="L92" s="144"/>
    </row>
    <row r="93" spans="4:12" s="7" customFormat="1" x14ac:dyDescent="0.2">
      <c r="D93" s="144"/>
      <c r="E93" s="144"/>
      <c r="F93" s="144"/>
      <c r="G93" s="144"/>
      <c r="H93" s="144"/>
      <c r="I93" s="144"/>
      <c r="J93" s="144"/>
      <c r="K93" s="144"/>
      <c r="L93" s="144"/>
    </row>
    <row r="94" spans="4:12" s="7" customFormat="1" x14ac:dyDescent="0.2">
      <c r="D94" s="144"/>
      <c r="E94" s="144"/>
      <c r="F94" s="144"/>
      <c r="G94" s="144"/>
      <c r="H94" s="144"/>
      <c r="I94" s="144"/>
      <c r="J94" s="144"/>
      <c r="K94" s="144"/>
      <c r="L94" s="144"/>
    </row>
    <row r="95" spans="4:12" s="7" customFormat="1" x14ac:dyDescent="0.2">
      <c r="D95" s="144"/>
      <c r="E95" s="144"/>
      <c r="F95" s="144"/>
      <c r="G95" s="144"/>
      <c r="H95" s="144"/>
      <c r="I95" s="144"/>
      <c r="J95" s="144"/>
      <c r="K95" s="144"/>
      <c r="L95" s="144"/>
    </row>
    <row r="96" spans="4:12" s="7" customFormat="1" x14ac:dyDescent="0.2">
      <c r="D96" s="144"/>
      <c r="E96" s="144"/>
      <c r="F96" s="144"/>
      <c r="G96" s="144"/>
      <c r="H96" s="144"/>
      <c r="I96" s="144"/>
      <c r="J96" s="144"/>
      <c r="K96" s="144"/>
      <c r="L96" s="144"/>
    </row>
    <row r="97" spans="4:12" s="7" customFormat="1" x14ac:dyDescent="0.2">
      <c r="D97" s="144"/>
      <c r="E97" s="144"/>
      <c r="F97" s="144"/>
      <c r="G97" s="144"/>
      <c r="H97" s="144"/>
      <c r="I97" s="144"/>
      <c r="J97" s="144"/>
      <c r="K97" s="144"/>
      <c r="L97" s="144"/>
    </row>
    <row r="98" spans="4:12" s="7" customFormat="1" x14ac:dyDescent="0.2">
      <c r="D98" s="144"/>
      <c r="E98" s="144"/>
      <c r="F98" s="144"/>
      <c r="G98" s="144"/>
      <c r="H98" s="144"/>
      <c r="I98" s="144"/>
      <c r="J98" s="144"/>
      <c r="K98" s="144"/>
      <c r="L98" s="144"/>
    </row>
    <row r="99" spans="4:12" s="7" customFormat="1" x14ac:dyDescent="0.2">
      <c r="D99" s="144"/>
      <c r="E99" s="144"/>
      <c r="F99" s="144"/>
      <c r="G99" s="144"/>
      <c r="H99" s="144"/>
      <c r="I99" s="144"/>
      <c r="J99" s="144"/>
      <c r="K99" s="144"/>
      <c r="L99" s="144"/>
    </row>
    <row r="100" spans="4:12" s="7" customFormat="1" x14ac:dyDescent="0.2">
      <c r="D100" s="144"/>
      <c r="E100" s="144"/>
      <c r="F100" s="144"/>
      <c r="G100" s="144"/>
      <c r="H100" s="144"/>
      <c r="I100" s="144"/>
      <c r="J100" s="144"/>
      <c r="K100" s="144"/>
      <c r="L100" s="144"/>
    </row>
    <row r="101" spans="4:12" s="7" customFormat="1" x14ac:dyDescent="0.2">
      <c r="D101" s="144"/>
      <c r="E101" s="144"/>
      <c r="F101" s="144"/>
      <c r="G101" s="144"/>
      <c r="H101" s="144"/>
      <c r="I101" s="144"/>
      <c r="J101" s="144"/>
      <c r="K101" s="144"/>
      <c r="L101" s="144"/>
    </row>
    <row r="102" spans="4:12" s="7" customFormat="1" x14ac:dyDescent="0.2">
      <c r="D102" s="144"/>
      <c r="E102" s="144"/>
      <c r="F102" s="144"/>
      <c r="G102" s="144"/>
      <c r="H102" s="144"/>
      <c r="I102" s="144"/>
      <c r="J102" s="144"/>
      <c r="K102" s="144"/>
      <c r="L102" s="144"/>
    </row>
    <row r="103" spans="4:12" s="7" customFormat="1" x14ac:dyDescent="0.2">
      <c r="D103" s="144"/>
      <c r="E103" s="144"/>
      <c r="F103" s="144"/>
      <c r="G103" s="144"/>
      <c r="H103" s="144"/>
      <c r="I103" s="144"/>
      <c r="J103" s="144"/>
      <c r="K103" s="144"/>
      <c r="L103" s="144"/>
    </row>
    <row r="104" spans="4:12" s="7" customFormat="1" x14ac:dyDescent="0.2">
      <c r="D104" s="144"/>
      <c r="E104" s="144"/>
      <c r="F104" s="144"/>
      <c r="G104" s="144"/>
      <c r="H104" s="144"/>
      <c r="I104" s="144"/>
      <c r="J104" s="144"/>
      <c r="K104" s="144"/>
      <c r="L104" s="144"/>
    </row>
    <row r="105" spans="4:12" s="7" customFormat="1" x14ac:dyDescent="0.2">
      <c r="D105" s="144"/>
      <c r="E105" s="144"/>
      <c r="F105" s="144"/>
      <c r="G105" s="144"/>
      <c r="H105" s="144"/>
      <c r="I105" s="144"/>
      <c r="J105" s="144"/>
      <c r="K105" s="144"/>
      <c r="L105" s="144"/>
    </row>
    <row r="106" spans="4:12" s="7" customFormat="1" x14ac:dyDescent="0.2">
      <c r="D106" s="144"/>
      <c r="E106" s="144"/>
      <c r="F106" s="144"/>
      <c r="G106" s="144"/>
      <c r="H106" s="144"/>
      <c r="I106" s="144"/>
      <c r="J106" s="144"/>
      <c r="K106" s="144"/>
      <c r="L106" s="144"/>
    </row>
    <row r="107" spans="4:12" s="7" customFormat="1" x14ac:dyDescent="0.2">
      <c r="D107" s="144"/>
      <c r="E107" s="144"/>
      <c r="F107" s="144"/>
      <c r="G107" s="144"/>
      <c r="H107" s="144"/>
      <c r="I107" s="144"/>
      <c r="J107" s="144"/>
      <c r="K107" s="144"/>
      <c r="L107" s="144"/>
    </row>
    <row r="108" spans="4:12" s="7" customFormat="1" x14ac:dyDescent="0.2">
      <c r="D108" s="144"/>
      <c r="E108" s="144"/>
      <c r="F108" s="144"/>
      <c r="G108" s="144"/>
      <c r="H108" s="144"/>
      <c r="I108" s="144"/>
      <c r="J108" s="144"/>
      <c r="K108" s="144"/>
      <c r="L108" s="144"/>
    </row>
    <row r="109" spans="4:12" s="7" customFormat="1" x14ac:dyDescent="0.2">
      <c r="D109" s="144"/>
      <c r="E109" s="144"/>
      <c r="F109" s="144"/>
      <c r="G109" s="144"/>
      <c r="H109" s="144"/>
      <c r="I109" s="144"/>
      <c r="J109" s="144"/>
      <c r="K109" s="144"/>
      <c r="L109" s="144"/>
    </row>
    <row r="110" spans="4:12" s="7" customFormat="1" x14ac:dyDescent="0.2">
      <c r="D110" s="144"/>
      <c r="E110" s="144"/>
      <c r="F110" s="144"/>
      <c r="G110" s="144"/>
      <c r="H110" s="144"/>
      <c r="I110" s="144"/>
      <c r="J110" s="144"/>
      <c r="K110" s="144"/>
      <c r="L110" s="144"/>
    </row>
    <row r="111" spans="4:12" s="7" customFormat="1" x14ac:dyDescent="0.2">
      <c r="D111" s="144"/>
      <c r="E111" s="144"/>
      <c r="F111" s="144"/>
      <c r="G111" s="144"/>
      <c r="H111" s="144"/>
      <c r="I111" s="144"/>
      <c r="J111" s="144"/>
      <c r="K111" s="144"/>
      <c r="L111" s="144"/>
    </row>
    <row r="112" spans="4:12" s="7" customFormat="1" x14ac:dyDescent="0.2">
      <c r="D112" s="144"/>
      <c r="E112" s="144"/>
      <c r="F112" s="144"/>
      <c r="G112" s="144"/>
      <c r="H112" s="144"/>
      <c r="I112" s="144"/>
      <c r="J112" s="144"/>
      <c r="K112" s="144"/>
      <c r="L112" s="144"/>
    </row>
    <row r="113" spans="4:12" s="7" customFormat="1" x14ac:dyDescent="0.2">
      <c r="D113" s="144"/>
      <c r="E113" s="144"/>
      <c r="F113" s="144"/>
      <c r="G113" s="144"/>
      <c r="H113" s="144"/>
      <c r="I113" s="144"/>
      <c r="J113" s="144"/>
      <c r="K113" s="144"/>
      <c r="L113" s="144"/>
    </row>
    <row r="114" spans="4:12" s="7" customFormat="1" x14ac:dyDescent="0.2">
      <c r="D114" s="144"/>
      <c r="E114" s="144"/>
      <c r="F114" s="144"/>
      <c r="G114" s="144"/>
      <c r="H114" s="144"/>
      <c r="I114" s="144"/>
      <c r="J114" s="144"/>
      <c r="K114" s="144"/>
      <c r="L114" s="144"/>
    </row>
    <row r="115" spans="4:12" s="7" customFormat="1" x14ac:dyDescent="0.2">
      <c r="D115" s="144"/>
      <c r="E115" s="144"/>
      <c r="F115" s="144"/>
      <c r="G115" s="144"/>
      <c r="H115" s="144"/>
      <c r="I115" s="144"/>
      <c r="J115" s="144"/>
      <c r="K115" s="144"/>
      <c r="L115" s="144"/>
    </row>
    <row r="116" spans="4:12" s="7" customFormat="1" x14ac:dyDescent="0.2">
      <c r="D116" s="144"/>
      <c r="E116" s="144"/>
      <c r="F116" s="144"/>
      <c r="G116" s="144"/>
      <c r="H116" s="144"/>
      <c r="I116" s="144"/>
      <c r="J116" s="144"/>
      <c r="K116" s="144"/>
      <c r="L116" s="144"/>
    </row>
    <row r="117" spans="4:12" s="7" customFormat="1" x14ac:dyDescent="0.2">
      <c r="D117" s="144"/>
      <c r="E117" s="144"/>
      <c r="F117" s="144"/>
      <c r="G117" s="144"/>
      <c r="H117" s="144"/>
      <c r="I117" s="144"/>
      <c r="J117" s="144"/>
      <c r="K117" s="144"/>
      <c r="L117" s="144"/>
    </row>
    <row r="118" spans="4:12" s="7" customFormat="1" x14ac:dyDescent="0.2">
      <c r="D118" s="144"/>
      <c r="E118" s="144"/>
      <c r="F118" s="144"/>
      <c r="G118" s="144"/>
      <c r="H118" s="144"/>
      <c r="I118" s="144"/>
      <c r="J118" s="144"/>
      <c r="K118" s="144"/>
      <c r="L118" s="144"/>
    </row>
    <row r="119" spans="4:12" s="7" customFormat="1" x14ac:dyDescent="0.2">
      <c r="D119" s="144"/>
      <c r="E119" s="144"/>
      <c r="F119" s="144"/>
      <c r="G119" s="144"/>
      <c r="H119" s="144"/>
      <c r="I119" s="144"/>
      <c r="J119" s="144"/>
      <c r="K119" s="144"/>
      <c r="L119" s="144"/>
    </row>
    <row r="120" spans="4:12" s="7" customFormat="1" x14ac:dyDescent="0.2">
      <c r="D120" s="144"/>
      <c r="E120" s="144"/>
      <c r="F120" s="144"/>
      <c r="G120" s="144"/>
      <c r="H120" s="144"/>
      <c r="I120" s="144"/>
      <c r="J120" s="144"/>
      <c r="K120" s="144"/>
      <c r="L120" s="144"/>
    </row>
    <row r="121" spans="4:12" s="7" customFormat="1" x14ac:dyDescent="0.2">
      <c r="D121" s="144"/>
      <c r="E121" s="144"/>
      <c r="F121" s="144"/>
      <c r="G121" s="144"/>
      <c r="H121" s="144"/>
      <c r="I121" s="144"/>
      <c r="J121" s="144"/>
      <c r="K121" s="144"/>
      <c r="L121" s="144"/>
    </row>
    <row r="122" spans="4:12" s="7" customFormat="1" x14ac:dyDescent="0.2">
      <c r="D122" s="144"/>
      <c r="E122" s="144"/>
      <c r="F122" s="144"/>
      <c r="G122" s="144"/>
      <c r="H122" s="144"/>
      <c r="I122" s="144"/>
      <c r="J122" s="144"/>
      <c r="K122" s="144"/>
      <c r="L122" s="144"/>
    </row>
    <row r="123" spans="4:12" s="7" customFormat="1" x14ac:dyDescent="0.2">
      <c r="D123" s="144"/>
      <c r="E123" s="144"/>
      <c r="F123" s="144"/>
      <c r="G123" s="144"/>
      <c r="H123" s="144"/>
      <c r="I123" s="144"/>
      <c r="J123" s="144"/>
      <c r="K123" s="144"/>
      <c r="L123" s="144"/>
    </row>
    <row r="124" spans="4:12" s="7" customFormat="1" x14ac:dyDescent="0.2">
      <c r="D124" s="144"/>
      <c r="E124" s="144"/>
      <c r="F124" s="144"/>
      <c r="G124" s="144"/>
      <c r="H124" s="144"/>
      <c r="I124" s="144"/>
      <c r="J124" s="144"/>
      <c r="K124" s="144"/>
      <c r="L124" s="144"/>
    </row>
    <row r="125" spans="4:12" s="7" customFormat="1" x14ac:dyDescent="0.2">
      <c r="D125" s="144"/>
      <c r="E125" s="144"/>
      <c r="F125" s="144"/>
      <c r="G125" s="144"/>
      <c r="H125" s="144"/>
      <c r="I125" s="144"/>
      <c r="J125" s="144"/>
      <c r="K125" s="144"/>
      <c r="L125" s="144"/>
    </row>
    <row r="126" spans="4:12" s="7" customFormat="1" x14ac:dyDescent="0.2">
      <c r="D126" s="144"/>
      <c r="E126" s="144"/>
      <c r="F126" s="144"/>
      <c r="G126" s="144"/>
      <c r="H126" s="144"/>
      <c r="I126" s="144"/>
      <c r="J126" s="144"/>
      <c r="K126" s="144"/>
      <c r="L126" s="144"/>
    </row>
    <row r="127" spans="4:12" s="7" customFormat="1" x14ac:dyDescent="0.2">
      <c r="D127" s="144"/>
      <c r="E127" s="144"/>
      <c r="F127" s="144"/>
      <c r="G127" s="144"/>
      <c r="H127" s="144"/>
      <c r="I127" s="144"/>
      <c r="J127" s="144"/>
      <c r="K127" s="144"/>
      <c r="L127" s="144"/>
    </row>
    <row r="128" spans="4:12" s="7" customFormat="1" x14ac:dyDescent="0.2">
      <c r="D128" s="144"/>
      <c r="E128" s="144"/>
      <c r="F128" s="144"/>
      <c r="G128" s="144"/>
      <c r="H128" s="144"/>
      <c r="I128" s="144"/>
      <c r="J128" s="144"/>
      <c r="K128" s="144"/>
      <c r="L128" s="144"/>
    </row>
    <row r="129" spans="4:12" s="7" customFormat="1" x14ac:dyDescent="0.2">
      <c r="D129" s="144"/>
      <c r="E129" s="144"/>
      <c r="F129" s="144"/>
      <c r="G129" s="144"/>
      <c r="H129" s="144"/>
      <c r="I129" s="144"/>
      <c r="J129" s="144"/>
      <c r="K129" s="144"/>
      <c r="L129" s="144"/>
    </row>
    <row r="130" spans="4:12" s="7" customFormat="1" x14ac:dyDescent="0.2">
      <c r="D130" s="144"/>
      <c r="E130" s="144"/>
      <c r="F130" s="144"/>
      <c r="G130" s="144"/>
      <c r="H130" s="144"/>
      <c r="I130" s="144"/>
      <c r="J130" s="144"/>
      <c r="K130" s="144"/>
      <c r="L130" s="144"/>
    </row>
    <row r="131" spans="4:12" s="7" customFormat="1" x14ac:dyDescent="0.2">
      <c r="D131" s="144"/>
      <c r="E131" s="144"/>
      <c r="F131" s="144"/>
      <c r="G131" s="144"/>
      <c r="H131" s="144"/>
      <c r="I131" s="144"/>
      <c r="J131" s="144"/>
      <c r="K131" s="144"/>
      <c r="L131" s="144"/>
    </row>
    <row r="132" spans="4:12" s="7" customFormat="1" x14ac:dyDescent="0.2">
      <c r="D132" s="144"/>
      <c r="E132" s="144"/>
      <c r="F132" s="144"/>
      <c r="G132" s="144"/>
      <c r="H132" s="144"/>
      <c r="I132" s="144"/>
      <c r="J132" s="144"/>
      <c r="K132" s="144"/>
      <c r="L132" s="144"/>
    </row>
    <row r="133" spans="4:12" s="7" customFormat="1" x14ac:dyDescent="0.2">
      <c r="D133" s="144"/>
      <c r="E133" s="144"/>
      <c r="F133" s="144"/>
      <c r="G133" s="144"/>
      <c r="H133" s="144"/>
      <c r="I133" s="144"/>
      <c r="J133" s="144"/>
      <c r="K133" s="144"/>
      <c r="L133" s="144"/>
    </row>
    <row r="134" spans="4:12" s="7" customFormat="1" x14ac:dyDescent="0.2">
      <c r="D134" s="144"/>
      <c r="E134" s="144"/>
      <c r="F134" s="144"/>
      <c r="G134" s="144"/>
      <c r="H134" s="144"/>
      <c r="I134" s="144"/>
      <c r="J134" s="144"/>
      <c r="K134" s="144"/>
      <c r="L134" s="144"/>
    </row>
    <row r="135" spans="4:12" s="7" customFormat="1" x14ac:dyDescent="0.2">
      <c r="D135" s="144"/>
      <c r="E135" s="144"/>
      <c r="F135" s="144"/>
      <c r="G135" s="144"/>
      <c r="H135" s="144"/>
      <c r="I135" s="144"/>
      <c r="J135" s="144"/>
      <c r="K135" s="144"/>
      <c r="L135" s="144"/>
    </row>
    <row r="136" spans="4:12" s="7" customFormat="1" x14ac:dyDescent="0.2">
      <c r="D136" s="144"/>
      <c r="E136" s="144"/>
      <c r="F136" s="144"/>
      <c r="G136" s="144"/>
      <c r="H136" s="144"/>
      <c r="I136" s="144"/>
      <c r="J136" s="144"/>
      <c r="K136" s="144"/>
      <c r="L136" s="144"/>
    </row>
    <row r="137" spans="4:12" s="7" customFormat="1" x14ac:dyDescent="0.2">
      <c r="D137" s="144"/>
      <c r="E137" s="144"/>
      <c r="F137" s="144"/>
      <c r="G137" s="144"/>
      <c r="H137" s="144"/>
      <c r="I137" s="144"/>
      <c r="J137" s="144"/>
      <c r="K137" s="144"/>
      <c r="L137" s="144"/>
    </row>
    <row r="138" spans="4:12" s="7" customFormat="1" x14ac:dyDescent="0.2">
      <c r="D138" s="144"/>
      <c r="E138" s="144"/>
      <c r="F138" s="144"/>
      <c r="G138" s="144"/>
      <c r="H138" s="144"/>
      <c r="I138" s="144"/>
      <c r="J138" s="144"/>
      <c r="K138" s="144"/>
      <c r="L138" s="144"/>
    </row>
    <row r="139" spans="4:12" s="7" customFormat="1" x14ac:dyDescent="0.2">
      <c r="D139" s="144"/>
      <c r="E139" s="144"/>
      <c r="F139" s="144"/>
      <c r="G139" s="144"/>
      <c r="H139" s="144"/>
      <c r="I139" s="144"/>
      <c r="J139" s="144"/>
      <c r="K139" s="144"/>
      <c r="L139" s="144"/>
    </row>
    <row r="140" spans="4:12" s="7" customFormat="1" x14ac:dyDescent="0.2">
      <c r="D140" s="144"/>
      <c r="E140" s="144"/>
      <c r="F140" s="144"/>
      <c r="G140" s="144"/>
      <c r="H140" s="144"/>
      <c r="I140" s="144"/>
      <c r="J140" s="144"/>
      <c r="K140" s="144"/>
      <c r="L140" s="144"/>
    </row>
    <row r="141" spans="4:12" s="7" customFormat="1" x14ac:dyDescent="0.2">
      <c r="D141" s="144"/>
      <c r="E141" s="144"/>
      <c r="F141" s="144"/>
      <c r="G141" s="144"/>
      <c r="H141" s="144"/>
      <c r="I141" s="144"/>
      <c r="J141" s="144"/>
      <c r="K141" s="144"/>
      <c r="L141" s="144"/>
    </row>
    <row r="142" spans="4:12" s="7" customFormat="1" x14ac:dyDescent="0.2">
      <c r="D142" s="144"/>
      <c r="E142" s="144"/>
      <c r="F142" s="144"/>
      <c r="G142" s="144"/>
      <c r="H142" s="144"/>
      <c r="I142" s="144"/>
      <c r="J142" s="144"/>
      <c r="K142" s="144"/>
      <c r="L142" s="144"/>
    </row>
    <row r="143" spans="4:12" s="7" customFormat="1" x14ac:dyDescent="0.2">
      <c r="D143" s="144"/>
      <c r="E143" s="144"/>
      <c r="F143" s="144"/>
      <c r="G143" s="144"/>
      <c r="H143" s="144"/>
      <c r="I143" s="144"/>
      <c r="J143" s="144"/>
      <c r="K143" s="144"/>
      <c r="L143" s="144"/>
    </row>
    <row r="144" spans="4:12" s="7" customFormat="1" x14ac:dyDescent="0.2">
      <c r="D144" s="144"/>
      <c r="E144" s="144"/>
      <c r="F144" s="144"/>
      <c r="G144" s="144"/>
      <c r="H144" s="144"/>
      <c r="I144" s="144"/>
      <c r="J144" s="144"/>
      <c r="K144" s="144"/>
      <c r="L144" s="144"/>
    </row>
    <row r="145" spans="4:12" s="7" customFormat="1" x14ac:dyDescent="0.2">
      <c r="D145" s="144"/>
      <c r="E145" s="144"/>
      <c r="F145" s="144"/>
      <c r="G145" s="144"/>
      <c r="H145" s="144"/>
      <c r="I145" s="144"/>
      <c r="J145" s="144"/>
      <c r="K145" s="144"/>
      <c r="L145" s="144"/>
    </row>
    <row r="146" spans="4:12" s="7" customFormat="1" x14ac:dyDescent="0.2">
      <c r="D146" s="144"/>
      <c r="E146" s="144"/>
      <c r="F146" s="144"/>
      <c r="G146" s="144"/>
      <c r="H146" s="144"/>
      <c r="I146" s="144"/>
      <c r="J146" s="144"/>
      <c r="K146" s="144"/>
      <c r="L146" s="144"/>
    </row>
    <row r="147" spans="4:12" s="7" customFormat="1" x14ac:dyDescent="0.2">
      <c r="D147" s="144"/>
      <c r="E147" s="144"/>
      <c r="F147" s="144"/>
      <c r="G147" s="144"/>
      <c r="H147" s="144"/>
      <c r="I147" s="144"/>
      <c r="J147" s="144"/>
      <c r="K147" s="144"/>
      <c r="L147" s="144"/>
    </row>
    <row r="148" spans="4:12" s="7" customFormat="1" x14ac:dyDescent="0.2">
      <c r="D148" s="144"/>
      <c r="E148" s="144"/>
      <c r="F148" s="144"/>
      <c r="G148" s="144"/>
      <c r="H148" s="144"/>
      <c r="I148" s="144"/>
      <c r="J148" s="144"/>
      <c r="K148" s="144"/>
      <c r="L148" s="144"/>
    </row>
    <row r="149" spans="4:12" s="7" customFormat="1" x14ac:dyDescent="0.2">
      <c r="D149" s="144"/>
      <c r="E149" s="144"/>
      <c r="F149" s="144"/>
      <c r="G149" s="144"/>
      <c r="H149" s="144"/>
      <c r="I149" s="144"/>
      <c r="J149" s="144"/>
      <c r="K149" s="144"/>
      <c r="L149" s="144"/>
    </row>
    <row r="150" spans="4:12" s="7" customFormat="1" x14ac:dyDescent="0.2">
      <c r="D150" s="144"/>
      <c r="E150" s="144"/>
      <c r="F150" s="144"/>
      <c r="G150" s="144"/>
      <c r="H150" s="144"/>
      <c r="I150" s="144"/>
      <c r="J150" s="144"/>
      <c r="K150" s="144"/>
      <c r="L150" s="144"/>
    </row>
    <row r="151" spans="4:12" s="7" customFormat="1" x14ac:dyDescent="0.2">
      <c r="D151" s="144"/>
      <c r="E151" s="144"/>
      <c r="F151" s="144"/>
      <c r="G151" s="144"/>
      <c r="H151" s="144"/>
      <c r="I151" s="144"/>
      <c r="J151" s="144"/>
      <c r="K151" s="144"/>
      <c r="L151" s="144"/>
    </row>
    <row r="152" spans="4:12" s="7" customFormat="1" x14ac:dyDescent="0.2">
      <c r="D152" s="144"/>
      <c r="E152" s="144"/>
      <c r="F152" s="144"/>
      <c r="G152" s="144"/>
      <c r="H152" s="144"/>
      <c r="I152" s="144"/>
      <c r="J152" s="144"/>
      <c r="K152" s="144"/>
      <c r="L152" s="144"/>
    </row>
    <row r="153" spans="4:12" s="7" customFormat="1" x14ac:dyDescent="0.2">
      <c r="D153" s="144"/>
      <c r="E153" s="144"/>
      <c r="F153" s="144"/>
      <c r="G153" s="144"/>
      <c r="H153" s="144"/>
      <c r="I153" s="144"/>
      <c r="J153" s="144"/>
      <c r="K153" s="144"/>
      <c r="L153" s="144"/>
    </row>
    <row r="154" spans="4:12" s="7" customFormat="1" x14ac:dyDescent="0.2">
      <c r="D154" s="144"/>
      <c r="E154" s="144"/>
      <c r="F154" s="144"/>
      <c r="G154" s="144"/>
      <c r="H154" s="144"/>
      <c r="I154" s="144"/>
      <c r="J154" s="144"/>
      <c r="K154" s="144"/>
      <c r="L154" s="144"/>
    </row>
    <row r="155" spans="4:12" s="7" customFormat="1" x14ac:dyDescent="0.2">
      <c r="D155" s="144"/>
      <c r="E155" s="144"/>
      <c r="F155" s="144"/>
      <c r="G155" s="144"/>
      <c r="H155" s="144"/>
      <c r="I155" s="144"/>
      <c r="J155" s="144"/>
      <c r="K155" s="144"/>
      <c r="L155" s="144"/>
    </row>
    <row r="156" spans="4:12" s="7" customFormat="1" x14ac:dyDescent="0.2">
      <c r="D156" s="144"/>
      <c r="E156" s="144"/>
      <c r="F156" s="144"/>
      <c r="G156" s="144"/>
      <c r="H156" s="144"/>
      <c r="I156" s="144"/>
      <c r="J156" s="144"/>
      <c r="K156" s="144"/>
      <c r="L156" s="144"/>
    </row>
    <row r="157" spans="4:12" s="7" customFormat="1" x14ac:dyDescent="0.2">
      <c r="D157" s="144"/>
      <c r="E157" s="144"/>
      <c r="F157" s="144"/>
      <c r="G157" s="144"/>
      <c r="H157" s="144"/>
      <c r="I157" s="144"/>
      <c r="J157" s="144"/>
      <c r="K157" s="144"/>
      <c r="L157" s="144"/>
    </row>
    <row r="158" spans="4:12" s="7" customFormat="1" x14ac:dyDescent="0.2">
      <c r="D158" s="144"/>
      <c r="E158" s="144"/>
      <c r="F158" s="144"/>
      <c r="G158" s="144"/>
      <c r="H158" s="144"/>
      <c r="I158" s="144"/>
      <c r="J158" s="144"/>
      <c r="K158" s="144"/>
      <c r="L158" s="144"/>
    </row>
    <row r="159" spans="4:12" s="7" customFormat="1" x14ac:dyDescent="0.2">
      <c r="D159" s="144"/>
      <c r="E159" s="144"/>
      <c r="F159" s="144"/>
      <c r="G159" s="144"/>
      <c r="H159" s="144"/>
      <c r="I159" s="144"/>
      <c r="J159" s="144"/>
      <c r="K159" s="144"/>
      <c r="L159" s="144"/>
    </row>
    <row r="160" spans="4:12" s="7" customFormat="1" x14ac:dyDescent="0.2">
      <c r="D160" s="144"/>
      <c r="E160" s="144"/>
      <c r="F160" s="144"/>
      <c r="G160" s="144"/>
      <c r="H160" s="144"/>
      <c r="I160" s="144"/>
      <c r="J160" s="144"/>
      <c r="K160" s="144"/>
      <c r="L160" s="144"/>
    </row>
    <row r="161" spans="4:12" s="7" customFormat="1" x14ac:dyDescent="0.2">
      <c r="D161" s="144"/>
      <c r="E161" s="144"/>
      <c r="F161" s="144"/>
      <c r="G161" s="144"/>
      <c r="H161" s="144"/>
      <c r="I161" s="144"/>
      <c r="J161" s="144"/>
      <c r="K161" s="144"/>
      <c r="L161" s="144"/>
    </row>
    <row r="162" spans="4:12" s="7" customFormat="1" x14ac:dyDescent="0.2">
      <c r="D162" s="144"/>
      <c r="E162" s="144"/>
      <c r="F162" s="144"/>
      <c r="G162" s="144"/>
      <c r="H162" s="144"/>
      <c r="I162" s="144"/>
      <c r="J162" s="144"/>
      <c r="K162" s="144"/>
      <c r="L162" s="144"/>
    </row>
    <row r="163" spans="4:12" s="7" customFormat="1" x14ac:dyDescent="0.2">
      <c r="D163" s="144"/>
      <c r="E163" s="144"/>
      <c r="F163" s="144"/>
      <c r="G163" s="144"/>
      <c r="H163" s="144"/>
      <c r="I163" s="144"/>
      <c r="J163" s="144"/>
      <c r="K163" s="144"/>
      <c r="L163" s="144"/>
    </row>
    <row r="164" spans="4:12" s="7" customFormat="1" x14ac:dyDescent="0.2">
      <c r="D164" s="144"/>
      <c r="E164" s="144"/>
      <c r="F164" s="144"/>
      <c r="G164" s="144"/>
      <c r="H164" s="144"/>
      <c r="I164" s="144"/>
      <c r="J164" s="144"/>
      <c r="K164" s="144"/>
      <c r="L164" s="144"/>
    </row>
    <row r="165" spans="4:12" s="7" customFormat="1" x14ac:dyDescent="0.2">
      <c r="D165" s="144"/>
      <c r="E165" s="144"/>
      <c r="F165" s="144"/>
      <c r="G165" s="144"/>
      <c r="H165" s="144"/>
      <c r="I165" s="144"/>
      <c r="J165" s="144"/>
      <c r="K165" s="144"/>
      <c r="L165" s="144"/>
    </row>
    <row r="166" spans="4:12" s="7" customFormat="1" x14ac:dyDescent="0.2">
      <c r="D166" s="144"/>
      <c r="E166" s="144"/>
      <c r="F166" s="144"/>
      <c r="G166" s="144"/>
      <c r="H166" s="144"/>
      <c r="I166" s="144"/>
      <c r="J166" s="144"/>
      <c r="K166" s="144"/>
      <c r="L166" s="144"/>
    </row>
    <row r="167" spans="4:12" s="7" customFormat="1" x14ac:dyDescent="0.2">
      <c r="D167" s="144"/>
      <c r="E167" s="144"/>
      <c r="F167" s="144"/>
      <c r="G167" s="144"/>
      <c r="H167" s="144"/>
      <c r="I167" s="144"/>
      <c r="J167" s="144"/>
      <c r="K167" s="144"/>
      <c r="L167" s="144"/>
    </row>
    <row r="168" spans="4:12" s="7" customFormat="1" x14ac:dyDescent="0.2">
      <c r="D168" s="144"/>
      <c r="E168" s="144"/>
      <c r="F168" s="144"/>
      <c r="G168" s="144"/>
      <c r="H168" s="144"/>
      <c r="I168" s="144"/>
      <c r="J168" s="144"/>
      <c r="K168" s="144"/>
      <c r="L168" s="144"/>
    </row>
    <row r="169" spans="4:12" s="7" customFormat="1" x14ac:dyDescent="0.2">
      <c r="D169" s="144"/>
      <c r="E169" s="144"/>
      <c r="F169" s="144"/>
      <c r="G169" s="144"/>
      <c r="H169" s="144"/>
      <c r="I169" s="144"/>
      <c r="J169" s="144"/>
      <c r="K169" s="144"/>
      <c r="L169" s="144"/>
    </row>
    <row r="170" spans="4:12" s="7" customFormat="1" x14ac:dyDescent="0.2">
      <c r="D170" s="144"/>
      <c r="E170" s="144"/>
      <c r="F170" s="144"/>
      <c r="G170" s="144"/>
      <c r="H170" s="144"/>
      <c r="I170" s="144"/>
      <c r="J170" s="144"/>
      <c r="K170" s="144"/>
      <c r="L170" s="144"/>
    </row>
    <row r="171" spans="4:12" s="7" customFormat="1" x14ac:dyDescent="0.2">
      <c r="D171" s="144"/>
      <c r="E171" s="144"/>
      <c r="F171" s="144"/>
      <c r="G171" s="144"/>
      <c r="H171" s="144"/>
      <c r="I171" s="144"/>
      <c r="J171" s="144"/>
      <c r="K171" s="144"/>
      <c r="L171" s="144"/>
    </row>
    <row r="172" spans="4:12" s="7" customFormat="1" x14ac:dyDescent="0.2">
      <c r="D172" s="144"/>
      <c r="E172" s="144"/>
      <c r="F172" s="144"/>
      <c r="G172" s="144"/>
      <c r="H172" s="144"/>
      <c r="I172" s="144"/>
      <c r="J172" s="144"/>
      <c r="K172" s="144"/>
      <c r="L172" s="144"/>
    </row>
    <row r="173" spans="4:12" s="7" customFormat="1" x14ac:dyDescent="0.2">
      <c r="D173" s="144"/>
      <c r="E173" s="144"/>
      <c r="F173" s="144"/>
      <c r="G173" s="144"/>
      <c r="H173" s="144"/>
      <c r="I173" s="144"/>
      <c r="J173" s="144"/>
      <c r="K173" s="144"/>
      <c r="L173" s="144"/>
    </row>
    <row r="174" spans="4:12" s="7" customFormat="1" x14ac:dyDescent="0.2">
      <c r="D174" s="144"/>
      <c r="E174" s="144"/>
      <c r="F174" s="144"/>
      <c r="G174" s="144"/>
      <c r="H174" s="144"/>
      <c r="I174" s="144"/>
      <c r="J174" s="144"/>
      <c r="K174" s="144"/>
      <c r="L174" s="144"/>
    </row>
    <row r="175" spans="4:12" s="7" customFormat="1" x14ac:dyDescent="0.2">
      <c r="D175" s="144"/>
      <c r="E175" s="144"/>
      <c r="F175" s="144"/>
      <c r="G175" s="144"/>
      <c r="H175" s="144"/>
      <c r="I175" s="144"/>
      <c r="J175" s="144"/>
      <c r="K175" s="144"/>
      <c r="L175" s="144"/>
    </row>
    <row r="176" spans="4:12" s="7" customFormat="1" x14ac:dyDescent="0.2">
      <c r="D176" s="144"/>
      <c r="E176" s="144"/>
      <c r="F176" s="144"/>
      <c r="G176" s="144"/>
      <c r="H176" s="144"/>
      <c r="I176" s="144"/>
      <c r="J176" s="144"/>
      <c r="K176" s="144"/>
      <c r="L176" s="144"/>
    </row>
    <row r="177" spans="4:12" s="7" customFormat="1" x14ac:dyDescent="0.2">
      <c r="D177" s="144"/>
      <c r="E177" s="144"/>
      <c r="F177" s="144"/>
      <c r="G177" s="144"/>
      <c r="H177" s="144"/>
      <c r="I177" s="144"/>
      <c r="J177" s="144"/>
      <c r="K177" s="144"/>
      <c r="L177" s="144"/>
    </row>
    <row r="178" spans="4:12" s="7" customFormat="1" x14ac:dyDescent="0.2">
      <c r="D178" s="144"/>
      <c r="E178" s="144"/>
      <c r="F178" s="144"/>
      <c r="G178" s="144"/>
      <c r="H178" s="144"/>
      <c r="I178" s="144"/>
      <c r="J178" s="144"/>
      <c r="K178" s="144"/>
      <c r="L178" s="144"/>
    </row>
    <row r="179" spans="4:12" s="7" customFormat="1" x14ac:dyDescent="0.2">
      <c r="D179" s="144"/>
      <c r="E179" s="144"/>
      <c r="F179" s="144"/>
      <c r="G179" s="144"/>
      <c r="H179" s="144"/>
      <c r="I179" s="144"/>
      <c r="J179" s="144"/>
      <c r="K179" s="144"/>
      <c r="L179" s="144"/>
    </row>
    <row r="180" spans="4:12" s="7" customFormat="1" x14ac:dyDescent="0.2">
      <c r="D180" s="144"/>
      <c r="E180" s="144"/>
      <c r="F180" s="144"/>
      <c r="G180" s="144"/>
      <c r="H180" s="144"/>
      <c r="I180" s="144"/>
      <c r="J180" s="144"/>
      <c r="K180" s="144"/>
      <c r="L180" s="144"/>
    </row>
    <row r="181" spans="4:12" s="7" customFormat="1" x14ac:dyDescent="0.2">
      <c r="D181" s="144"/>
      <c r="E181" s="144"/>
      <c r="F181" s="144"/>
      <c r="G181" s="144"/>
      <c r="H181" s="144"/>
      <c r="I181" s="144"/>
      <c r="J181" s="144"/>
      <c r="K181" s="144"/>
      <c r="L181" s="144"/>
    </row>
    <row r="182" spans="4:12" s="7" customFormat="1" x14ac:dyDescent="0.2">
      <c r="D182" s="144"/>
      <c r="E182" s="144"/>
      <c r="F182" s="144"/>
      <c r="G182" s="144"/>
      <c r="H182" s="144"/>
      <c r="I182" s="144"/>
      <c r="J182" s="144"/>
      <c r="K182" s="144"/>
      <c r="L182" s="144"/>
    </row>
    <row r="183" spans="4:12" s="7" customFormat="1" x14ac:dyDescent="0.2">
      <c r="D183" s="144"/>
      <c r="E183" s="144"/>
      <c r="F183" s="144"/>
      <c r="G183" s="144"/>
      <c r="H183" s="144"/>
      <c r="I183" s="144"/>
      <c r="J183" s="144"/>
      <c r="K183" s="144"/>
      <c r="L183" s="144"/>
    </row>
    <row r="184" spans="4:12" s="7" customFormat="1" x14ac:dyDescent="0.2">
      <c r="D184" s="144"/>
      <c r="E184" s="144"/>
      <c r="F184" s="144"/>
      <c r="G184" s="144"/>
      <c r="H184" s="144"/>
      <c r="I184" s="144"/>
      <c r="J184" s="144"/>
      <c r="K184" s="144"/>
      <c r="L184" s="144"/>
    </row>
    <row r="185" spans="4:12" s="7" customFormat="1" x14ac:dyDescent="0.2">
      <c r="D185" s="144"/>
      <c r="E185" s="144"/>
      <c r="F185" s="144"/>
      <c r="G185" s="144"/>
      <c r="H185" s="144"/>
      <c r="I185" s="144"/>
      <c r="J185" s="144"/>
      <c r="K185" s="144"/>
      <c r="L185" s="144"/>
    </row>
    <row r="186" spans="4:12" s="7" customFormat="1" x14ac:dyDescent="0.2">
      <c r="D186" s="144"/>
      <c r="E186" s="144"/>
      <c r="F186" s="144"/>
      <c r="G186" s="144"/>
      <c r="H186" s="144"/>
      <c r="I186" s="144"/>
      <c r="J186" s="144"/>
      <c r="K186" s="144"/>
      <c r="L186" s="144"/>
    </row>
    <row r="187" spans="4:12" s="7" customFormat="1" x14ac:dyDescent="0.2">
      <c r="D187" s="144"/>
      <c r="E187" s="144"/>
      <c r="F187" s="144"/>
      <c r="G187" s="144"/>
      <c r="H187" s="144"/>
      <c r="I187" s="144"/>
      <c r="J187" s="144"/>
      <c r="K187" s="144"/>
      <c r="L187" s="144"/>
    </row>
    <row r="188" spans="4:12" s="7" customFormat="1" x14ac:dyDescent="0.2">
      <c r="D188" s="144"/>
      <c r="E188" s="144"/>
      <c r="F188" s="144"/>
      <c r="G188" s="144"/>
      <c r="H188" s="144"/>
      <c r="I188" s="144"/>
      <c r="J188" s="144"/>
      <c r="K188" s="144"/>
      <c r="L188" s="144"/>
    </row>
    <row r="189" spans="4:12" s="7" customFormat="1" x14ac:dyDescent="0.2">
      <c r="D189" s="144"/>
      <c r="E189" s="144"/>
      <c r="F189" s="144"/>
      <c r="G189" s="144"/>
      <c r="H189" s="144"/>
      <c r="I189" s="144"/>
      <c r="J189" s="144"/>
      <c r="K189" s="144"/>
      <c r="L189" s="144"/>
    </row>
    <row r="190" spans="4:12" s="7" customFormat="1" x14ac:dyDescent="0.2">
      <c r="D190" s="144"/>
      <c r="E190" s="144"/>
      <c r="F190" s="144"/>
      <c r="G190" s="144"/>
      <c r="H190" s="144"/>
      <c r="I190" s="144"/>
      <c r="J190" s="144"/>
      <c r="K190" s="144"/>
      <c r="L190" s="144"/>
    </row>
    <row r="191" spans="4:12" s="7" customFormat="1" x14ac:dyDescent="0.2">
      <c r="D191" s="144"/>
      <c r="E191" s="144"/>
      <c r="F191" s="144"/>
      <c r="G191" s="144"/>
      <c r="H191" s="144"/>
      <c r="I191" s="144"/>
      <c r="J191" s="144"/>
      <c r="K191" s="144"/>
      <c r="L191" s="144"/>
    </row>
    <row r="192" spans="4:12" s="7" customFormat="1" x14ac:dyDescent="0.2">
      <c r="D192" s="144"/>
      <c r="E192" s="144"/>
      <c r="F192" s="144"/>
      <c r="G192" s="144"/>
      <c r="H192" s="144"/>
      <c r="I192" s="144"/>
      <c r="J192" s="144"/>
      <c r="K192" s="144"/>
      <c r="L192" s="144"/>
    </row>
    <row r="193" spans="4:12" s="7" customFormat="1" x14ac:dyDescent="0.2">
      <c r="D193" s="144"/>
      <c r="E193" s="144"/>
      <c r="F193" s="144"/>
      <c r="G193" s="144"/>
      <c r="H193" s="144"/>
      <c r="I193" s="144"/>
      <c r="J193" s="144"/>
      <c r="K193" s="144"/>
      <c r="L193" s="144"/>
    </row>
    <row r="194" spans="4:12" s="7" customFormat="1" x14ac:dyDescent="0.2">
      <c r="D194" s="144"/>
      <c r="E194" s="144"/>
      <c r="F194" s="144"/>
      <c r="G194" s="144"/>
      <c r="H194" s="144"/>
      <c r="I194" s="144"/>
      <c r="J194" s="144"/>
      <c r="K194" s="144"/>
      <c r="L194" s="144"/>
    </row>
    <row r="195" spans="4:12" s="7" customFormat="1" x14ac:dyDescent="0.2">
      <c r="D195" s="144"/>
      <c r="E195" s="144"/>
      <c r="F195" s="144"/>
      <c r="G195" s="144"/>
      <c r="H195" s="144"/>
      <c r="I195" s="144"/>
      <c r="J195" s="144"/>
      <c r="K195" s="144"/>
      <c r="L195" s="144"/>
    </row>
    <row r="196" spans="4:12" s="7" customFormat="1" x14ac:dyDescent="0.2">
      <c r="D196" s="144"/>
      <c r="E196" s="144"/>
      <c r="F196" s="144"/>
      <c r="G196" s="144"/>
      <c r="H196" s="144"/>
      <c r="I196" s="144"/>
      <c r="J196" s="144"/>
      <c r="K196" s="144"/>
      <c r="L196" s="144"/>
    </row>
    <row r="197" spans="4:12" s="7" customFormat="1" x14ac:dyDescent="0.2">
      <c r="D197" s="144"/>
      <c r="E197" s="144"/>
      <c r="F197" s="144"/>
      <c r="G197" s="144"/>
      <c r="H197" s="144"/>
      <c r="I197" s="144"/>
      <c r="J197" s="144"/>
      <c r="K197" s="144"/>
      <c r="L197" s="144"/>
    </row>
    <row r="198" spans="4:12" s="7" customFormat="1" x14ac:dyDescent="0.2">
      <c r="D198" s="144"/>
      <c r="E198" s="144"/>
      <c r="F198" s="144"/>
      <c r="G198" s="144"/>
      <c r="H198" s="144"/>
      <c r="I198" s="144"/>
      <c r="J198" s="144"/>
      <c r="K198" s="144"/>
      <c r="L198" s="144"/>
    </row>
    <row r="199" spans="4:12" s="7" customFormat="1" x14ac:dyDescent="0.2">
      <c r="D199" s="144"/>
      <c r="E199" s="144"/>
      <c r="F199" s="144"/>
      <c r="G199" s="144"/>
      <c r="H199" s="144"/>
      <c r="I199" s="144"/>
      <c r="J199" s="144"/>
      <c r="K199" s="144"/>
      <c r="L199" s="144"/>
    </row>
    <row r="200" spans="4:12" s="7" customFormat="1" x14ac:dyDescent="0.2">
      <c r="D200" s="144"/>
      <c r="E200" s="144"/>
      <c r="F200" s="144"/>
      <c r="G200" s="144"/>
      <c r="H200" s="144"/>
      <c r="I200" s="144"/>
      <c r="J200" s="144"/>
      <c r="K200" s="144"/>
      <c r="L200" s="144"/>
    </row>
    <row r="201" spans="4:12" s="7" customFormat="1" x14ac:dyDescent="0.2">
      <c r="D201" s="144"/>
      <c r="E201" s="144"/>
      <c r="F201" s="144"/>
      <c r="G201" s="144"/>
      <c r="H201" s="144"/>
      <c r="I201" s="144"/>
      <c r="J201" s="144"/>
      <c r="K201" s="144"/>
      <c r="L201" s="144"/>
    </row>
    <row r="202" spans="4:12" s="7" customFormat="1" x14ac:dyDescent="0.2">
      <c r="D202" s="144"/>
      <c r="E202" s="144"/>
      <c r="F202" s="144"/>
      <c r="G202" s="144"/>
      <c r="H202" s="144"/>
      <c r="I202" s="144"/>
      <c r="J202" s="144"/>
      <c r="K202" s="144"/>
      <c r="L202" s="144"/>
    </row>
    <row r="203" spans="4:12" s="7" customFormat="1" x14ac:dyDescent="0.2">
      <c r="D203" s="144"/>
      <c r="E203" s="144"/>
      <c r="F203" s="144"/>
      <c r="G203" s="144"/>
      <c r="H203" s="144"/>
      <c r="I203" s="144"/>
      <c r="J203" s="144"/>
      <c r="K203" s="144"/>
      <c r="L203" s="144"/>
    </row>
    <row r="204" spans="4:12" s="7" customFormat="1" x14ac:dyDescent="0.2">
      <c r="D204" s="144"/>
      <c r="E204" s="144"/>
      <c r="F204" s="144"/>
      <c r="G204" s="144"/>
      <c r="H204" s="144"/>
      <c r="I204" s="144"/>
      <c r="J204" s="144"/>
      <c r="K204" s="144"/>
      <c r="L204" s="144"/>
    </row>
    <row r="205" spans="4:12" s="7" customFormat="1" x14ac:dyDescent="0.2">
      <c r="D205" s="144"/>
      <c r="E205" s="144"/>
      <c r="F205" s="144"/>
      <c r="G205" s="144"/>
      <c r="H205" s="144"/>
      <c r="I205" s="144"/>
      <c r="J205" s="144"/>
      <c r="K205" s="144"/>
      <c r="L205" s="144"/>
    </row>
    <row r="206" spans="4:12" s="7" customFormat="1" x14ac:dyDescent="0.2">
      <c r="D206" s="144"/>
      <c r="E206" s="144"/>
      <c r="F206" s="144"/>
      <c r="G206" s="144"/>
      <c r="H206" s="144"/>
      <c r="I206" s="144"/>
      <c r="J206" s="144"/>
      <c r="K206" s="144"/>
      <c r="L206" s="144"/>
    </row>
    <row r="207" spans="4:12" s="7" customFormat="1" x14ac:dyDescent="0.2">
      <c r="D207" s="144"/>
      <c r="E207" s="144"/>
      <c r="F207" s="144"/>
      <c r="G207" s="144"/>
      <c r="H207" s="144"/>
      <c r="I207" s="144"/>
      <c r="J207" s="144"/>
      <c r="K207" s="144"/>
      <c r="L207" s="144"/>
    </row>
    <row r="208" spans="4:12" s="7" customFormat="1" x14ac:dyDescent="0.2">
      <c r="D208" s="144"/>
      <c r="E208" s="144"/>
      <c r="F208" s="144"/>
      <c r="G208" s="144"/>
      <c r="H208" s="144"/>
      <c r="I208" s="144"/>
      <c r="J208" s="144"/>
      <c r="K208" s="144"/>
      <c r="L208" s="144"/>
    </row>
    <row r="209" spans="2:12" s="7" customFormat="1" x14ac:dyDescent="0.2">
      <c r="D209" s="144"/>
      <c r="E209" s="144"/>
      <c r="F209" s="144"/>
      <c r="G209" s="144"/>
      <c r="H209" s="144"/>
      <c r="I209" s="144"/>
      <c r="J209" s="144"/>
      <c r="K209" s="144"/>
      <c r="L209" s="144"/>
    </row>
    <row r="210" spans="2:12" s="7" customFormat="1" x14ac:dyDescent="0.2">
      <c r="D210" s="144"/>
      <c r="E210" s="144"/>
      <c r="F210" s="144"/>
      <c r="G210" s="144"/>
      <c r="H210" s="144"/>
      <c r="I210" s="144"/>
      <c r="J210" s="144"/>
      <c r="K210" s="144"/>
      <c r="L210" s="144"/>
    </row>
    <row r="211" spans="2:12" s="7" customFormat="1" x14ac:dyDescent="0.2">
      <c r="D211" s="144"/>
      <c r="E211" s="144"/>
      <c r="F211" s="144"/>
      <c r="G211" s="144"/>
      <c r="H211" s="144"/>
      <c r="I211" s="144"/>
      <c r="J211" s="144"/>
      <c r="K211" s="144"/>
      <c r="L211" s="144"/>
    </row>
    <row r="212" spans="2:12" s="7" customFormat="1" x14ac:dyDescent="0.2">
      <c r="D212" s="144"/>
      <c r="E212" s="144"/>
      <c r="F212" s="144"/>
      <c r="G212" s="144"/>
      <c r="H212" s="144"/>
      <c r="I212" s="144"/>
      <c r="J212" s="144"/>
      <c r="K212" s="144"/>
      <c r="L212" s="144"/>
    </row>
    <row r="213" spans="2:12" s="7" customFormat="1" x14ac:dyDescent="0.2">
      <c r="B213" s="32"/>
      <c r="C213" s="32"/>
      <c r="D213" s="144"/>
      <c r="E213" s="144"/>
      <c r="F213" s="144"/>
      <c r="G213" s="144"/>
      <c r="H213" s="144"/>
      <c r="I213" s="144"/>
      <c r="J213" s="144"/>
      <c r="K213" s="144"/>
      <c r="L213" s="144"/>
    </row>
    <row r="214" spans="2:12" s="7" customFormat="1" x14ac:dyDescent="0.2">
      <c r="B214" s="32"/>
      <c r="C214" s="32"/>
      <c r="D214" s="144"/>
      <c r="E214" s="144"/>
      <c r="F214" s="144"/>
      <c r="G214" s="144"/>
      <c r="H214" s="144"/>
      <c r="I214" s="144"/>
      <c r="J214" s="144"/>
      <c r="K214" s="144"/>
      <c r="L214" s="144"/>
    </row>
    <row r="215" spans="2:12" s="7" customFormat="1" x14ac:dyDescent="0.2">
      <c r="B215" s="32"/>
      <c r="C215" s="32"/>
      <c r="D215" s="144"/>
      <c r="E215" s="144"/>
      <c r="F215" s="144"/>
      <c r="G215" s="144"/>
      <c r="H215" s="144"/>
      <c r="I215" s="144"/>
      <c r="J215" s="144"/>
      <c r="K215" s="144"/>
      <c r="L215" s="144"/>
    </row>
  </sheetData>
  <mergeCells count="6">
    <mergeCell ref="B6:C6"/>
    <mergeCell ref="B7:C7"/>
    <mergeCell ref="B58:C58"/>
    <mergeCell ref="B60:C60"/>
    <mergeCell ref="B61:C61"/>
    <mergeCell ref="B57:C57"/>
  </mergeCells>
  <hyperlinks>
    <hyperlink ref="A1" location="INDICE!A1" display="Indice"/>
  </hyperlinks>
  <printOptions horizontalCentered="1"/>
  <pageMargins left="0.39370078740157483" right="0.39370078740157483" top="0.19685039370078741" bottom="0.19685039370078741" header="0.15748031496062992" footer="0"/>
  <pageSetup paperSize="9" scale="29" orientation="portrait" r:id="rId1"/>
  <headerFooter scaleWithDoc="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U64"/>
  <sheetViews>
    <sheetView showGridLines="0" zoomScaleNormal="100" zoomScaleSheetLayoutView="85" workbookViewId="0">
      <selection activeCell="B1" sqref="B1"/>
    </sheetView>
  </sheetViews>
  <sheetFormatPr baseColWidth="10" defaultColWidth="11.42578125" defaultRowHeight="12.75" x14ac:dyDescent="0.2"/>
  <cols>
    <col min="1" max="1" width="6.5703125" style="7" bestFit="1" customWidth="1"/>
    <col min="2" max="2" width="25.42578125" style="7" customWidth="1"/>
    <col min="3" max="3" width="74.7109375" style="7" customWidth="1"/>
    <col min="4" max="4" width="11.7109375" style="7" customWidth="1"/>
    <col min="5" max="5" width="12.5703125" style="7" bestFit="1" customWidth="1"/>
    <col min="6" max="8" width="11.7109375" style="7" customWidth="1"/>
    <col min="9" max="10" width="12.5703125" style="7" bestFit="1" customWidth="1"/>
    <col min="11" max="11" width="12.7109375" style="7" customWidth="1"/>
    <col min="12" max="12" width="13.140625" style="7" customWidth="1"/>
    <col min="13" max="14" width="12.42578125" style="7" bestFit="1" customWidth="1"/>
    <col min="15" max="19" width="11.7109375" style="7" customWidth="1"/>
    <col min="20" max="20" width="12.28515625" style="7" customWidth="1"/>
    <col min="21" max="16384" width="11.42578125" style="7"/>
  </cols>
  <sheetData>
    <row r="1" spans="1:19" x14ac:dyDescent="0.2">
      <c r="A1" s="1008" t="s">
        <v>238</v>
      </c>
    </row>
    <row r="2" spans="1:19" ht="15" x14ac:dyDescent="0.25">
      <c r="B2" s="4" t="s">
        <v>874</v>
      </c>
      <c r="C2" s="1009"/>
      <c r="D2" s="1010"/>
      <c r="E2" s="1010"/>
      <c r="F2" s="1010"/>
      <c r="G2" s="1010"/>
      <c r="H2" s="1010"/>
      <c r="I2" s="1010"/>
      <c r="J2" s="1010"/>
      <c r="K2" s="1009"/>
      <c r="L2" s="1009"/>
      <c r="M2" s="1009"/>
      <c r="N2" s="1009"/>
      <c r="O2" s="1009"/>
      <c r="P2" s="1009"/>
    </row>
    <row r="3" spans="1:19" ht="15" x14ac:dyDescent="0.25">
      <c r="B3" s="8" t="s">
        <v>147</v>
      </c>
      <c r="C3" s="1009"/>
      <c r="D3" s="1010"/>
      <c r="E3" s="1010"/>
      <c r="F3" s="1010"/>
      <c r="G3" s="1010"/>
      <c r="H3" s="1010"/>
      <c r="I3" s="1010"/>
      <c r="J3" s="1010"/>
      <c r="K3" s="1009"/>
      <c r="L3" s="1009"/>
      <c r="M3" s="1009"/>
      <c r="N3" s="1009"/>
      <c r="O3" s="1009"/>
      <c r="P3" s="1009"/>
    </row>
    <row r="4" spans="1:19" ht="15" x14ac:dyDescent="0.25">
      <c r="B4" s="8"/>
      <c r="C4" s="1009"/>
      <c r="D4" s="1010"/>
      <c r="E4" s="1010"/>
      <c r="F4" s="1010"/>
      <c r="G4" s="1010"/>
      <c r="H4" s="1010"/>
      <c r="I4" s="1010"/>
      <c r="J4" s="1010"/>
      <c r="K4" s="1009"/>
      <c r="L4" s="1009"/>
      <c r="M4" s="1009"/>
      <c r="N4" s="1009"/>
      <c r="O4" s="1009"/>
      <c r="P4" s="1009"/>
    </row>
    <row r="5" spans="1:19" ht="15" x14ac:dyDescent="0.25">
      <c r="B5" s="1009"/>
      <c r="C5" s="5"/>
      <c r="D5" s="1010"/>
      <c r="E5" s="1010"/>
      <c r="F5" s="1010"/>
      <c r="G5" s="1010"/>
      <c r="H5" s="1010"/>
      <c r="I5" s="1010"/>
      <c r="J5" s="1010"/>
      <c r="K5" s="1009"/>
      <c r="L5" s="1009"/>
      <c r="M5" s="1009"/>
      <c r="N5" s="1009"/>
      <c r="O5" s="1009"/>
      <c r="P5" s="1009"/>
    </row>
    <row r="6" spans="1:19" ht="17.25" x14ac:dyDescent="0.25">
      <c r="B6" s="1185" t="s">
        <v>721</v>
      </c>
      <c r="C6" s="1185"/>
      <c r="D6" s="1185"/>
      <c r="E6" s="1185"/>
      <c r="F6" s="1185"/>
      <c r="G6" s="1185"/>
      <c r="H6" s="1185"/>
      <c r="I6" s="1185"/>
      <c r="J6" s="1185"/>
      <c r="K6" s="1185"/>
      <c r="L6" s="1185"/>
      <c r="M6" s="1185"/>
      <c r="N6" s="1185"/>
      <c r="O6" s="1011"/>
      <c r="P6" s="1011"/>
      <c r="Q6" s="1011"/>
    </row>
    <row r="7" spans="1:19" s="1012" customFormat="1" ht="13.5" thickBot="1" x14ac:dyDescent="0.25">
      <c r="A7" s="7"/>
      <c r="B7" s="1009"/>
      <c r="C7" s="1009"/>
      <c r="D7" s="1010"/>
      <c r="E7" s="1010"/>
      <c r="F7" s="1010"/>
      <c r="G7" s="1010"/>
      <c r="H7" s="1010"/>
      <c r="I7" s="1010"/>
      <c r="J7" s="1010"/>
      <c r="K7" s="1009"/>
      <c r="L7" s="1009"/>
      <c r="M7" s="1009"/>
      <c r="N7" s="1009"/>
      <c r="O7" s="1009"/>
      <c r="P7" s="1009"/>
      <c r="R7" s="7"/>
      <c r="S7" s="7"/>
    </row>
    <row r="8" spans="1:19" s="1013" customFormat="1" ht="13.5" thickBot="1" x14ac:dyDescent="0.25">
      <c r="B8" s="1014"/>
      <c r="C8" s="1015" t="s">
        <v>722</v>
      </c>
      <c r="D8" s="1016">
        <v>2000</v>
      </c>
      <c r="E8" s="1016">
        <v>2001</v>
      </c>
      <c r="F8" s="1015">
        <v>2002</v>
      </c>
      <c r="G8" s="1016">
        <v>2003</v>
      </c>
      <c r="H8" s="1017">
        <v>2004</v>
      </c>
      <c r="I8" s="1016" t="s">
        <v>723</v>
      </c>
      <c r="J8" s="1016" t="s">
        <v>724</v>
      </c>
      <c r="K8" s="1016" t="s">
        <v>725</v>
      </c>
      <c r="L8" s="1016" t="s">
        <v>726</v>
      </c>
      <c r="M8" s="1016" t="s">
        <v>727</v>
      </c>
    </row>
    <row r="9" spans="1:19" s="1013" customFormat="1" x14ac:dyDescent="0.2">
      <c r="B9" s="1351" t="s">
        <v>947</v>
      </c>
      <c r="C9" s="1018" t="s">
        <v>728</v>
      </c>
      <c r="D9" s="1019">
        <v>0.45653868000787612</v>
      </c>
      <c r="E9" s="1019">
        <v>0.5367464329045557</v>
      </c>
      <c r="F9" s="1019">
        <v>1.6665327778232204</v>
      </c>
      <c r="G9" s="1019">
        <v>1.3916783577803526</v>
      </c>
      <c r="H9" s="1019">
        <v>1.1800291877305504</v>
      </c>
      <c r="I9" s="1019">
        <v>0.67976659279741058</v>
      </c>
      <c r="J9" s="1019">
        <v>0.59066390851541961</v>
      </c>
      <c r="K9" s="1019">
        <v>0.51434886320254025</v>
      </c>
      <c r="L9" s="1019">
        <v>0.44468298014696622</v>
      </c>
      <c r="M9" s="1019">
        <v>0.45539395465060262</v>
      </c>
    </row>
    <row r="10" spans="1:19" x14ac:dyDescent="0.2">
      <c r="B10" s="1352"/>
      <c r="C10" s="1020" t="s">
        <v>729</v>
      </c>
      <c r="D10" s="1021">
        <v>0.45653868000787612</v>
      </c>
      <c r="E10" s="1021">
        <v>0.5367464329045557</v>
      </c>
      <c r="F10" s="1021">
        <v>1.6665871638753542</v>
      </c>
      <c r="G10" s="1021">
        <v>1.3919965661366318</v>
      </c>
      <c r="H10" s="1021">
        <v>1.1808397745855408</v>
      </c>
      <c r="I10" s="1021">
        <v>0.80506900797125647</v>
      </c>
      <c r="J10" s="1021">
        <v>0.70619715404234296</v>
      </c>
      <c r="K10" s="1021">
        <v>0.62093275743288956</v>
      </c>
      <c r="L10" s="1021">
        <v>0.53787363497327956</v>
      </c>
      <c r="M10" s="1021">
        <v>0.55445229319448963</v>
      </c>
    </row>
    <row r="11" spans="1:19" x14ac:dyDescent="0.2">
      <c r="B11" s="1352"/>
      <c r="C11" s="1022" t="s">
        <v>730</v>
      </c>
      <c r="D11" s="1021">
        <v>0.28640309792788549</v>
      </c>
      <c r="E11" s="1021">
        <v>0.31471996131772745</v>
      </c>
      <c r="F11" s="1021">
        <v>0.95289241185538076</v>
      </c>
      <c r="G11" s="1021">
        <v>0.79169901149841071</v>
      </c>
      <c r="H11" s="1021">
        <v>0.68548498968461324</v>
      </c>
      <c r="I11" s="1021">
        <v>0.31794322937721653</v>
      </c>
      <c r="J11" s="1021">
        <v>0.24057488007116307</v>
      </c>
      <c r="K11" s="1021">
        <v>0.21812313388886428</v>
      </c>
      <c r="L11" s="1021">
        <v>0.16734890219782483</v>
      </c>
      <c r="M11" s="1021">
        <v>0.16749954290919669</v>
      </c>
    </row>
    <row r="12" spans="1:19" x14ac:dyDescent="0.2">
      <c r="B12" s="1352"/>
      <c r="C12" s="1022" t="s">
        <v>731</v>
      </c>
      <c r="D12" s="1021">
        <v>3.3975626159198857E-2</v>
      </c>
      <c r="E12" s="1021">
        <v>3.7866485392177976E-2</v>
      </c>
      <c r="F12" s="1023" t="s">
        <v>732</v>
      </c>
      <c r="G12" s="1023" t="s">
        <v>732</v>
      </c>
      <c r="H12" s="1023" t="s">
        <v>732</v>
      </c>
      <c r="I12" s="1021">
        <v>1.7583568727096852E-2</v>
      </c>
      <c r="J12" s="1021">
        <v>1.6121987890988433E-2</v>
      </c>
      <c r="K12" s="1021">
        <v>1.8308654388032832E-2</v>
      </c>
      <c r="L12" s="1021">
        <v>1.5547306380980295E-2</v>
      </c>
      <c r="M12" s="1021">
        <v>1.9565772362269238E-2</v>
      </c>
    </row>
    <row r="13" spans="1:19" ht="13.5" thickBot="1" x14ac:dyDescent="0.25">
      <c r="A13" s="1024"/>
      <c r="B13" s="1352"/>
      <c r="C13" s="1025" t="s">
        <v>733</v>
      </c>
      <c r="D13" s="1026">
        <v>0.11427189550116214</v>
      </c>
      <c r="E13" s="1026">
        <v>0.15277522444577518</v>
      </c>
      <c r="F13" s="1027" t="s">
        <v>732</v>
      </c>
      <c r="G13" s="1027" t="s">
        <v>732</v>
      </c>
      <c r="H13" s="1027" t="s">
        <v>732</v>
      </c>
      <c r="I13" s="1026">
        <v>0.10832680660533268</v>
      </c>
      <c r="J13" s="1026">
        <v>9.5564732187314969E-2</v>
      </c>
      <c r="K13" s="1026">
        <v>9.2030796651011285E-2</v>
      </c>
      <c r="L13" s="1026">
        <v>7.2794750215272278E-2</v>
      </c>
      <c r="M13" s="1026">
        <v>9.0493109515155712E-2</v>
      </c>
    </row>
    <row r="14" spans="1:19" x14ac:dyDescent="0.2">
      <c r="B14" s="1353" t="s">
        <v>950</v>
      </c>
      <c r="C14" s="1028" t="s">
        <v>734</v>
      </c>
      <c r="D14" s="1019">
        <v>0.94328323699421968</v>
      </c>
      <c r="E14" s="1019">
        <v>0.96935280331710838</v>
      </c>
      <c r="F14" s="1019">
        <v>0.79085988468628654</v>
      </c>
      <c r="G14" s="1019">
        <v>0.75785934842924907</v>
      </c>
      <c r="H14" s="1019">
        <v>0.75607435597189698</v>
      </c>
      <c r="I14" s="1019">
        <v>0.51441262274911592</v>
      </c>
      <c r="J14" s="1019">
        <v>0.52057780215761562</v>
      </c>
      <c r="K14" s="1019">
        <v>0.5275675635739614</v>
      </c>
      <c r="L14" s="1019">
        <v>0.52513721201127406</v>
      </c>
      <c r="M14" s="1019">
        <v>0.540555321459538</v>
      </c>
    </row>
    <row r="15" spans="1:19" x14ac:dyDescent="0.2">
      <c r="B15" s="1354"/>
      <c r="C15" s="1022" t="s">
        <v>735</v>
      </c>
      <c r="D15" s="1021" t="s">
        <v>736</v>
      </c>
      <c r="E15" s="1021" t="s">
        <v>736</v>
      </c>
      <c r="F15" s="1021">
        <v>0.19224335700261252</v>
      </c>
      <c r="G15" s="1021">
        <v>0.2182700967436571</v>
      </c>
      <c r="H15" s="1021">
        <v>0.20972122690887063</v>
      </c>
      <c r="I15" s="1021">
        <v>0.41483509434438703</v>
      </c>
      <c r="J15" s="1021">
        <v>0.41252068091243599</v>
      </c>
      <c r="K15" s="1021">
        <v>0.39348652753315028</v>
      </c>
      <c r="L15" s="1021">
        <v>0.36607115248102284</v>
      </c>
      <c r="M15" s="1021">
        <v>0.2544166312726967</v>
      </c>
    </row>
    <row r="16" spans="1:19" x14ac:dyDescent="0.2">
      <c r="B16" s="1354"/>
      <c r="C16" s="1022" t="s">
        <v>731</v>
      </c>
      <c r="D16" s="1021">
        <v>7.4420038535645466E-2</v>
      </c>
      <c r="E16" s="1021">
        <v>7.0548182662839243E-2</v>
      </c>
      <c r="F16" s="1021" t="s">
        <v>732</v>
      </c>
      <c r="G16" s="1021" t="s">
        <v>732</v>
      </c>
      <c r="H16" s="1021" t="s">
        <v>732</v>
      </c>
      <c r="I16" s="1021">
        <v>2.6073814214318092E-2</v>
      </c>
      <c r="J16" s="1021">
        <v>2.7568896863141654E-2</v>
      </c>
      <c r="K16" s="1021">
        <v>3.6033971333142296E-2</v>
      </c>
      <c r="L16" s="1021">
        <v>3.5470702462452534E-2</v>
      </c>
      <c r="M16" s="1021">
        <v>4.3675042067342712E-2</v>
      </c>
    </row>
    <row r="17" spans="2:20" x14ac:dyDescent="0.2">
      <c r="B17" s="1354"/>
      <c r="C17" s="1022" t="s">
        <v>737</v>
      </c>
      <c r="D17" s="1021">
        <v>0.3756146435452794</v>
      </c>
      <c r="E17" s="1021">
        <v>0.32128246730734561</v>
      </c>
      <c r="F17" s="1021">
        <v>0.34779766496267339</v>
      </c>
      <c r="G17" s="1021">
        <v>0.3186308511590441</v>
      </c>
      <c r="H17" s="1021">
        <v>0.30481034626965542</v>
      </c>
      <c r="I17" s="1021">
        <v>0.35747947410370895</v>
      </c>
      <c r="J17" s="1021">
        <v>0.34739074785152679</v>
      </c>
      <c r="K17" s="1021">
        <v>0.26351821582856338</v>
      </c>
      <c r="L17" s="1021">
        <v>0.27015239951978381</v>
      </c>
      <c r="M17" s="1021">
        <v>0.29244703121351284</v>
      </c>
    </row>
    <row r="18" spans="2:20" x14ac:dyDescent="0.2">
      <c r="B18" s="1354"/>
      <c r="C18" s="1022" t="s">
        <v>730</v>
      </c>
      <c r="D18" s="1021">
        <v>0.62733588734024581</v>
      </c>
      <c r="E18" s="1021">
        <v>0.58634756008465361</v>
      </c>
      <c r="F18" s="1021">
        <v>0.57267564726725462</v>
      </c>
      <c r="G18" s="1021">
        <v>0.57061422982737964</v>
      </c>
      <c r="H18" s="1021">
        <v>0.58353436180323159</v>
      </c>
      <c r="I18" s="1021">
        <v>0.47146246715586915</v>
      </c>
      <c r="J18" s="1021">
        <v>0.41138846795005724</v>
      </c>
      <c r="K18" s="1021">
        <v>0.42929658220999334</v>
      </c>
      <c r="L18" s="1021">
        <v>0.38180138567631383</v>
      </c>
      <c r="M18" s="1021">
        <v>0.37389526204493173</v>
      </c>
    </row>
    <row r="19" spans="2:20" ht="13.5" thickBot="1" x14ac:dyDescent="0.25">
      <c r="B19" s="1355"/>
      <c r="C19" s="1025" t="s">
        <v>738</v>
      </c>
      <c r="D19" s="1026">
        <v>0.27917533718689785</v>
      </c>
      <c r="E19" s="1026">
        <v>0.28954667110426979</v>
      </c>
      <c r="F19" s="1026">
        <v>0.26063906284728122</v>
      </c>
      <c r="G19" s="1026">
        <v>0.22986776156806588</v>
      </c>
      <c r="H19" s="1026">
        <v>0.22361680327868852</v>
      </c>
      <c r="I19" s="1026">
        <v>0.25351627243631375</v>
      </c>
      <c r="J19" s="1026">
        <v>0.1802849225932015</v>
      </c>
      <c r="K19" s="1026">
        <v>0.19495425649236081</v>
      </c>
      <c r="L19" s="1026">
        <v>0.22174797512369521</v>
      </c>
      <c r="M19" s="1026">
        <v>0.21216527236975175</v>
      </c>
    </row>
    <row r="20" spans="2:20" ht="13.5" thickBot="1" x14ac:dyDescent="0.25">
      <c r="B20" s="1009"/>
      <c r="C20" s="1009"/>
      <c r="D20" s="1029"/>
      <c r="E20" s="1029"/>
      <c r="F20" s="1029"/>
      <c r="G20" s="1029"/>
      <c r="H20" s="1029"/>
      <c r="I20" s="1029"/>
      <c r="J20" s="1029"/>
      <c r="K20" s="1029"/>
      <c r="L20" s="1029"/>
      <c r="M20" s="1029"/>
    </row>
    <row r="21" spans="2:20" ht="13.5" thickBot="1" x14ac:dyDescent="0.25">
      <c r="B21" s="33"/>
      <c r="C21" s="1016" t="s">
        <v>739</v>
      </c>
      <c r="D21" s="1030">
        <v>7.5579654541892509</v>
      </c>
      <c r="E21" s="1030">
        <v>8.3135209604408598</v>
      </c>
      <c r="F21" s="1030">
        <v>6.0521724308630498</v>
      </c>
      <c r="G21" s="1030">
        <v>6.9111481018413796</v>
      </c>
      <c r="H21" s="1030">
        <v>7.7966542771101901</v>
      </c>
      <c r="I21" s="1030">
        <v>12.2871375597783</v>
      </c>
      <c r="J21" s="1030">
        <v>12.933632371774999</v>
      </c>
      <c r="K21" s="1030">
        <v>12.553687757525061</v>
      </c>
      <c r="L21" s="1030">
        <v>11.736460250710392</v>
      </c>
      <c r="M21" s="1030">
        <v>11.122211739269501</v>
      </c>
    </row>
    <row r="22" spans="2:20" ht="13.5" thickBot="1" x14ac:dyDescent="0.25">
      <c r="B22" s="1009"/>
      <c r="C22" s="1009"/>
      <c r="D22" s="1029"/>
      <c r="E22" s="1029"/>
      <c r="F22" s="1029"/>
      <c r="G22" s="1029"/>
      <c r="H22" s="1029"/>
      <c r="I22" s="1029"/>
      <c r="J22" s="1029"/>
      <c r="K22" s="1029"/>
      <c r="L22" s="1029"/>
      <c r="M22" s="1029"/>
    </row>
    <row r="23" spans="2:20" x14ac:dyDescent="0.2">
      <c r="B23" s="1349" t="s">
        <v>740</v>
      </c>
      <c r="C23" s="1031" t="s">
        <v>734</v>
      </c>
      <c r="D23" s="1019">
        <v>6.5188340399253057</v>
      </c>
      <c r="E23" s="1019">
        <v>7.0635610347615199</v>
      </c>
      <c r="F23" s="1019">
        <v>11.548396334478809</v>
      </c>
      <c r="G23" s="1019">
        <v>9.5956512500885331</v>
      </c>
      <c r="H23" s="1019">
        <v>7.3620075333401198</v>
      </c>
      <c r="I23" s="1019">
        <v>2.3676318695017273</v>
      </c>
      <c r="J23" s="1019">
        <v>2.2216811811343136</v>
      </c>
      <c r="K23" s="1019">
        <v>1.6535459112959112</v>
      </c>
      <c r="L23" s="1019">
        <v>1.6525880877851069</v>
      </c>
      <c r="M23" s="1019">
        <v>1.657935490973754</v>
      </c>
    </row>
    <row r="24" spans="2:20" ht="13.5" thickBot="1" x14ac:dyDescent="0.25">
      <c r="B24" s="1350"/>
      <c r="C24" s="1032" t="s">
        <v>730</v>
      </c>
      <c r="D24" s="1026">
        <v>4.3353876931933639</v>
      </c>
      <c r="E24" s="1026">
        <v>4.272646413223975</v>
      </c>
      <c r="F24" s="1026">
        <v>8.3623982879974221</v>
      </c>
      <c r="G24" s="1026">
        <v>7.2248434476790848</v>
      </c>
      <c r="H24" s="1026">
        <v>5.6819601585824593</v>
      </c>
      <c r="I24" s="1026">
        <v>2.1699497896196709</v>
      </c>
      <c r="J24" s="1026">
        <v>1.7556914904788705</v>
      </c>
      <c r="K24" s="1026">
        <v>1.3457836330992634</v>
      </c>
      <c r="L24" s="1026">
        <v>1.201517684963525</v>
      </c>
      <c r="M24" s="1026">
        <v>1.1467615407051481</v>
      </c>
    </row>
    <row r="25" spans="2:20" ht="13.5" thickBot="1" x14ac:dyDescent="0.25">
      <c r="B25" s="1009"/>
      <c r="C25" s="1033"/>
      <c r="D25" s="1034"/>
      <c r="E25" s="1034"/>
      <c r="F25" s="1034"/>
      <c r="G25" s="1034"/>
      <c r="H25" s="1034"/>
      <c r="I25" s="1034"/>
      <c r="J25" s="1034"/>
      <c r="K25" s="1034"/>
      <c r="L25" s="1034"/>
      <c r="M25" s="1034"/>
    </row>
    <row r="26" spans="2:20" x14ac:dyDescent="0.2">
      <c r="B26" s="1349" t="s">
        <v>741</v>
      </c>
      <c r="C26" s="1031" t="s">
        <v>734</v>
      </c>
      <c r="D26" s="1019">
        <v>3.9131910701060839</v>
      </c>
      <c r="E26" s="1019">
        <v>4.485181504498879</v>
      </c>
      <c r="F26" s="1019">
        <v>4.1508609320680456</v>
      </c>
      <c r="G26" s="1019">
        <v>3.9339738486063935</v>
      </c>
      <c r="H26" s="1019">
        <v>3.6281998281370225</v>
      </c>
      <c r="I26" s="1019">
        <v>1.4137442430817435</v>
      </c>
      <c r="J26" s="1019">
        <v>1.3052991976530279</v>
      </c>
      <c r="K26" s="1019">
        <v>1.1547411045370128</v>
      </c>
      <c r="L26" s="1019">
        <v>0.9396120205617996</v>
      </c>
      <c r="M26" s="1019">
        <v>1.1988462502454251</v>
      </c>
    </row>
    <row r="27" spans="2:20" ht="13.5" thickBot="1" x14ac:dyDescent="0.25">
      <c r="B27" s="1350"/>
      <c r="C27" s="1032" t="s">
        <v>742</v>
      </c>
      <c r="D27" s="1026">
        <v>2.602490000903058</v>
      </c>
      <c r="E27" s="1026">
        <v>2.7130217426517427</v>
      </c>
      <c r="F27" s="1026">
        <v>3.0057119055056889</v>
      </c>
      <c r="G27" s="1026">
        <v>2.9620027283903778</v>
      </c>
      <c r="H27" s="1026">
        <v>2.8002262667472704</v>
      </c>
      <c r="I27" s="1026">
        <v>1.2957056636920774</v>
      </c>
      <c r="J27" s="1026">
        <v>1.0315169629068868</v>
      </c>
      <c r="K27" s="1026">
        <v>0.93964535301768026</v>
      </c>
      <c r="L27" s="1026">
        <v>0.68314559145905096</v>
      </c>
      <c r="M27" s="1026">
        <v>0.82922675064705831</v>
      </c>
    </row>
    <row r="28" spans="2:20" ht="13.5" thickBot="1" x14ac:dyDescent="0.25">
      <c r="B28" s="1009"/>
      <c r="C28" s="1035"/>
      <c r="D28" s="1029"/>
      <c r="E28" s="1029"/>
      <c r="F28" s="1029"/>
      <c r="G28" s="1029"/>
      <c r="H28" s="1029"/>
      <c r="I28" s="1029"/>
      <c r="J28" s="1029"/>
      <c r="K28" s="1029"/>
      <c r="L28" s="1029"/>
      <c r="M28" s="1029"/>
    </row>
    <row r="29" spans="2:20" x14ac:dyDescent="0.2">
      <c r="B29" s="1349" t="s">
        <v>743</v>
      </c>
      <c r="C29" s="1031" t="s">
        <v>731</v>
      </c>
      <c r="D29" s="1019">
        <v>0.19665014590525423</v>
      </c>
      <c r="E29" s="1019">
        <v>0.22409333716017968</v>
      </c>
      <c r="F29" s="1019" t="s">
        <v>732</v>
      </c>
      <c r="G29" s="1019" t="s">
        <v>732</v>
      </c>
      <c r="H29" s="1019" t="s">
        <v>732</v>
      </c>
      <c r="I29" s="1019">
        <v>8.5894279811038005E-2</v>
      </c>
      <c r="J29" s="1019">
        <v>7.6940849541224335E-2</v>
      </c>
      <c r="K29" s="1019">
        <v>8.2202439171777816E-2</v>
      </c>
      <c r="L29" s="1019">
        <v>6.635319287019209E-2</v>
      </c>
      <c r="M29" s="1019">
        <v>8.0073010739679387E-2</v>
      </c>
    </row>
    <row r="30" spans="2:20" ht="13.5" thickBot="1" x14ac:dyDescent="0.25">
      <c r="B30" s="1350"/>
      <c r="C30" s="1032" t="s">
        <v>733</v>
      </c>
      <c r="D30" s="1026">
        <v>0.6614031134519458</v>
      </c>
      <c r="E30" s="1026">
        <v>0.90412166661026561</v>
      </c>
      <c r="F30" s="1026" t="s">
        <v>732</v>
      </c>
      <c r="G30" s="1026" t="s">
        <v>732</v>
      </c>
      <c r="H30" s="1026" t="s">
        <v>732</v>
      </c>
      <c r="I30" s="1026">
        <v>0.52916749620092041</v>
      </c>
      <c r="J30" s="1026">
        <v>0.45607475519700319</v>
      </c>
      <c r="K30" s="1026">
        <v>0.41320109076830108</v>
      </c>
      <c r="L30" s="1026">
        <v>0.31067530172817404</v>
      </c>
      <c r="M30" s="1026">
        <v>0.37034345467738283</v>
      </c>
    </row>
    <row r="31" spans="2:20" x14ac:dyDescent="0.2">
      <c r="B31" s="19"/>
      <c r="C31" s="19"/>
      <c r="D31" s="1036"/>
      <c r="E31" s="1036"/>
      <c r="F31" s="1036"/>
      <c r="G31" s="1036"/>
      <c r="H31" s="1036"/>
      <c r="I31" s="1036"/>
      <c r="J31" s="1036"/>
      <c r="K31" s="1009"/>
      <c r="L31" s="1009"/>
      <c r="M31" s="1009"/>
      <c r="N31" s="1009"/>
      <c r="O31" s="1009"/>
      <c r="P31" s="1009"/>
      <c r="T31" s="1013"/>
    </row>
    <row r="32" spans="2:20" x14ac:dyDescent="0.2">
      <c r="C32" s="1009"/>
      <c r="D32" s="1010"/>
      <c r="E32" s="1010"/>
      <c r="F32" s="1010"/>
      <c r="G32" s="1010"/>
      <c r="H32" s="1010"/>
      <c r="I32" s="1010"/>
      <c r="J32" s="1010"/>
      <c r="K32" s="1009"/>
      <c r="L32" s="1009"/>
      <c r="M32" s="1009"/>
      <c r="N32" s="1009"/>
      <c r="O32" s="1009"/>
      <c r="P32" s="1009"/>
      <c r="T32" s="1012"/>
    </row>
    <row r="33" spans="2:21" ht="13.5" thickBot="1" x14ac:dyDescent="0.25">
      <c r="C33" s="1009"/>
      <c r="D33" s="1037"/>
      <c r="E33" s="1037"/>
      <c r="F33" s="1037"/>
      <c r="G33" s="1037"/>
      <c r="H33" s="1037"/>
      <c r="I33" s="1037"/>
      <c r="J33" s="1037"/>
      <c r="K33" s="1037"/>
      <c r="L33" s="1009"/>
      <c r="M33" s="1037"/>
      <c r="N33" s="1009"/>
      <c r="O33" s="1009"/>
      <c r="P33" s="1009"/>
      <c r="T33" s="1013"/>
    </row>
    <row r="34" spans="2:21" ht="13.5" thickBot="1" x14ac:dyDescent="0.25">
      <c r="B34" s="1014"/>
      <c r="C34" s="1016" t="s">
        <v>722</v>
      </c>
      <c r="D34" s="1038" t="s">
        <v>744</v>
      </c>
      <c r="E34" s="1038" t="s">
        <v>745</v>
      </c>
      <c r="F34" s="1038" t="s">
        <v>746</v>
      </c>
      <c r="G34" s="1038" t="s">
        <v>747</v>
      </c>
      <c r="H34" s="1038" t="s">
        <v>748</v>
      </c>
      <c r="I34" s="1038" t="s">
        <v>749</v>
      </c>
      <c r="J34" s="1038" t="s">
        <v>750</v>
      </c>
      <c r="K34" s="1038" t="s">
        <v>754</v>
      </c>
      <c r="L34" s="1038" t="s">
        <v>817</v>
      </c>
      <c r="M34" s="1038" t="s">
        <v>946</v>
      </c>
      <c r="N34" s="1039"/>
      <c r="O34" s="1009"/>
      <c r="P34" s="1009"/>
      <c r="R34" s="1012"/>
      <c r="S34" s="1012"/>
      <c r="T34" s="1012"/>
    </row>
    <row r="35" spans="2:21" x14ac:dyDescent="0.2">
      <c r="B35" s="1356" t="s">
        <v>947</v>
      </c>
      <c r="C35" s="1022" t="s">
        <v>728</v>
      </c>
      <c r="D35" s="1021">
        <v>0.39973209090089568</v>
      </c>
      <c r="E35" s="1021">
        <v>0.3594611560337293</v>
      </c>
      <c r="F35" s="1021">
        <v>0.37423604431624091</v>
      </c>
      <c r="G35" s="1021">
        <v>0.40145853073801563</v>
      </c>
      <c r="H35" s="1021">
        <v>0.41414131986603875</v>
      </c>
      <c r="I35" s="1021">
        <v>0.48639637507343042</v>
      </c>
      <c r="J35" s="1021">
        <v>0.51676460195801688</v>
      </c>
      <c r="K35" s="1021">
        <v>0.56568554163432405</v>
      </c>
      <c r="L35" s="1021">
        <v>0.58546075655996577</v>
      </c>
      <c r="M35" s="1359">
        <v>0.766818744635411</v>
      </c>
      <c r="N35" s="1040"/>
      <c r="O35" s="1040"/>
      <c r="P35" s="1041"/>
      <c r="Q35" s="1042"/>
      <c r="R35" s="1043"/>
      <c r="S35" s="1043"/>
      <c r="T35" s="1043"/>
      <c r="U35" s="1043"/>
    </row>
    <row r="36" spans="2:21" x14ac:dyDescent="0.2">
      <c r="B36" s="1357"/>
      <c r="C36" s="1020" t="s">
        <v>729</v>
      </c>
      <c r="D36" s="1021">
        <v>0.43456502048388052</v>
      </c>
      <c r="E36" s="1021">
        <v>0.38942093109597975</v>
      </c>
      <c r="F36" s="1021">
        <v>0.4044180390974042</v>
      </c>
      <c r="G36" s="1021">
        <v>0.43516089281031894</v>
      </c>
      <c r="H36" s="1021">
        <v>0.44696850197945293</v>
      </c>
      <c r="I36" s="1021">
        <v>0.52562643344295823</v>
      </c>
      <c r="J36" s="1021">
        <v>0.53315547203042302</v>
      </c>
      <c r="K36" s="1021">
        <v>0.57080158650493074</v>
      </c>
      <c r="L36" s="1021">
        <v>0.59063495622366768</v>
      </c>
      <c r="M36" s="1360">
        <v>0.77350375591606024</v>
      </c>
      <c r="N36" s="1040"/>
      <c r="O36" s="1040"/>
      <c r="P36" s="1041"/>
      <c r="Q36" s="1042"/>
      <c r="R36" s="1043"/>
      <c r="S36" s="1043"/>
      <c r="T36" s="1043"/>
      <c r="U36" s="1043"/>
    </row>
    <row r="37" spans="2:21" x14ac:dyDescent="0.2">
      <c r="B37" s="1357"/>
      <c r="C37" s="1022" t="s">
        <v>730</v>
      </c>
      <c r="D37" s="1021">
        <v>0.14630241912760761</v>
      </c>
      <c r="E37" s="1021">
        <v>0.11966677944113743</v>
      </c>
      <c r="F37" s="1021">
        <v>0.11217960832716861</v>
      </c>
      <c r="G37" s="1021">
        <v>0.11832879789342253</v>
      </c>
      <c r="H37" s="1021">
        <v>0.12569567758616204</v>
      </c>
      <c r="I37" s="1021">
        <v>0.13886194076329791</v>
      </c>
      <c r="J37" s="1021">
        <v>0.17811809113276461</v>
      </c>
      <c r="K37" s="1021">
        <v>0.23059513277927013</v>
      </c>
      <c r="L37" s="1021">
        <v>0.25114943116460997</v>
      </c>
      <c r="M37" s="1360">
        <v>0.35441478207163551</v>
      </c>
      <c r="N37" s="1040"/>
      <c r="O37" s="1040"/>
      <c r="P37" s="1041"/>
      <c r="Q37" s="1042"/>
      <c r="R37" s="1043"/>
      <c r="S37" s="1043"/>
      <c r="T37" s="1043"/>
      <c r="U37" s="1043"/>
    </row>
    <row r="38" spans="2:21" x14ac:dyDescent="0.2">
      <c r="B38" s="1357"/>
      <c r="C38" s="1022" t="s">
        <v>731</v>
      </c>
      <c r="D38" s="1021">
        <v>1.3267691136204223E-2</v>
      </c>
      <c r="E38" s="1021">
        <v>1.6330016699085313E-2</v>
      </c>
      <c r="F38" s="1021">
        <v>1.9405410087455281E-2</v>
      </c>
      <c r="G38" s="1021">
        <v>1.2543169229379E-2</v>
      </c>
      <c r="H38" s="1021">
        <v>1.5539780949565098E-2</v>
      </c>
      <c r="I38" s="1021">
        <v>2.0293791063077694E-2</v>
      </c>
      <c r="J38" s="1021">
        <v>2.2622918904332864E-2</v>
      </c>
      <c r="K38" s="1021">
        <v>2.9182690952144555E-2</v>
      </c>
      <c r="L38" s="1021">
        <v>3.0615655025509496E-2</v>
      </c>
      <c r="M38" s="1360">
        <v>2.9387707270034369E-2</v>
      </c>
      <c r="N38" s="1040"/>
      <c r="O38" s="1040"/>
      <c r="P38" s="1042"/>
      <c r="Q38" s="1042"/>
      <c r="R38" s="1043"/>
      <c r="S38" s="1043"/>
      <c r="T38" s="1043"/>
      <c r="U38" s="1043"/>
    </row>
    <row r="39" spans="2:21" ht="13.5" thickBot="1" x14ac:dyDescent="0.25">
      <c r="B39" s="1358"/>
      <c r="C39" s="1022" t="s">
        <v>733</v>
      </c>
      <c r="D39" s="1021">
        <v>8.0739249235689314E-2</v>
      </c>
      <c r="E39" s="1021">
        <v>8.0928154813050421E-2</v>
      </c>
      <c r="F39" s="1021">
        <v>7.9264036671039401E-2</v>
      </c>
      <c r="G39" s="1021">
        <v>7.8893238460193832E-2</v>
      </c>
      <c r="H39" s="1021">
        <v>9.9030255791555138E-2</v>
      </c>
      <c r="I39" s="1021">
        <v>0.1004721647974143</v>
      </c>
      <c r="J39" s="1021">
        <v>0.11079837986343623</v>
      </c>
      <c r="K39" s="1021">
        <v>0.16066108330068041</v>
      </c>
      <c r="L39" s="1021">
        <v>0.15788799899203079</v>
      </c>
      <c r="M39" s="1361">
        <v>0.14173710909063547</v>
      </c>
      <c r="N39" s="1040"/>
      <c r="O39" s="1040"/>
      <c r="P39" s="1042"/>
      <c r="Q39" s="1042"/>
      <c r="R39" s="1043"/>
      <c r="S39" s="1043"/>
      <c r="T39" s="1043"/>
      <c r="U39" s="1043"/>
    </row>
    <row r="40" spans="2:21" x14ac:dyDescent="0.2">
      <c r="B40" s="1353" t="s">
        <v>950</v>
      </c>
      <c r="C40" s="1104" t="s">
        <v>734</v>
      </c>
      <c r="D40" s="1019">
        <v>0.58772450633933981</v>
      </c>
      <c r="E40" s="1019">
        <v>0.60083000303219147</v>
      </c>
      <c r="F40" s="1019">
        <v>0.58950070540947841</v>
      </c>
      <c r="G40" s="1019">
        <v>0.61922217852343919</v>
      </c>
      <c r="H40" s="1019">
        <v>0.64878971865919721</v>
      </c>
      <c r="I40" s="1019">
        <v>0.66851830682180757</v>
      </c>
      <c r="J40" s="1019">
        <v>0.67386337947480635</v>
      </c>
      <c r="K40" s="1019">
        <v>0.68472213942781812</v>
      </c>
      <c r="L40" s="1019">
        <v>0.69927134384858658</v>
      </c>
      <c r="M40" s="1359">
        <v>0.74585621968394245</v>
      </c>
      <c r="N40" s="1040"/>
      <c r="O40" s="1040"/>
      <c r="P40" s="1042"/>
      <c r="Q40" s="1042"/>
      <c r="R40" s="1043"/>
      <c r="S40" s="1043"/>
      <c r="T40" s="1043"/>
      <c r="U40" s="1043"/>
    </row>
    <row r="41" spans="2:21" x14ac:dyDescent="0.2">
      <c r="B41" s="1354"/>
      <c r="C41" s="1105" t="s">
        <v>735</v>
      </c>
      <c r="D41" s="1021">
        <v>0.2315864995524104</v>
      </c>
      <c r="E41" s="1021">
        <v>0.20711111946978128</v>
      </c>
      <c r="F41" s="1021">
        <v>0.17787603682954853</v>
      </c>
      <c r="G41" s="1021">
        <v>0.14028195159698145</v>
      </c>
      <c r="H41" s="1021">
        <v>9.6625302596149196E-2</v>
      </c>
      <c r="I41" s="1021">
        <v>7.1718180084030303E-2</v>
      </c>
      <c r="J41" s="1021">
        <v>7.3148206113804945E-2</v>
      </c>
      <c r="K41" s="1021">
        <v>8.085425449361186E-2</v>
      </c>
      <c r="L41" s="1021">
        <v>8.2360801497289859E-2</v>
      </c>
      <c r="M41" s="1360">
        <v>6.5311751334281229E-2</v>
      </c>
      <c r="N41" s="1040"/>
      <c r="O41" s="1040"/>
      <c r="P41" s="1042"/>
      <c r="Q41" s="1042"/>
      <c r="R41" s="1043"/>
      <c r="S41" s="1043"/>
      <c r="T41" s="1043"/>
      <c r="U41" s="1043"/>
    </row>
    <row r="42" spans="2:21" x14ac:dyDescent="0.2">
      <c r="B42" s="1354"/>
      <c r="C42" s="1105" t="s">
        <v>731</v>
      </c>
      <c r="D42" s="1021">
        <v>3.3743422787631455E-2</v>
      </c>
      <c r="E42" s="1021">
        <v>4.6196968430351953E-2</v>
      </c>
      <c r="F42" s="1021">
        <v>5.2711791017822821E-2</v>
      </c>
      <c r="G42" s="1021">
        <v>3.1784524410079791E-2</v>
      </c>
      <c r="H42" s="1021">
        <v>3.7522894249218383E-2</v>
      </c>
      <c r="I42" s="1021">
        <v>4.1722743225654127E-2</v>
      </c>
      <c r="J42" s="1021">
        <v>4.3777996439026218E-2</v>
      </c>
      <c r="K42" s="1021">
        <v>5.1588186022631481E-2</v>
      </c>
      <c r="L42" s="1021">
        <v>5.2293265914867028E-2</v>
      </c>
      <c r="M42" s="1360">
        <v>3.8324190006605731E-2</v>
      </c>
      <c r="N42" s="1040"/>
      <c r="O42" s="1040"/>
      <c r="P42" s="1042"/>
      <c r="Q42" s="1042"/>
      <c r="R42" s="1043"/>
      <c r="S42" s="1043"/>
      <c r="T42" s="1043"/>
      <c r="U42" s="1043"/>
    </row>
    <row r="43" spans="2:21" x14ac:dyDescent="0.2">
      <c r="B43" s="1354"/>
      <c r="C43" s="1105" t="s">
        <v>737</v>
      </c>
      <c r="D43" s="1021">
        <v>0.30929623271647155</v>
      </c>
      <c r="E43" s="1021">
        <v>0.33728674356096183</v>
      </c>
      <c r="F43" s="1021">
        <v>0.30854785764637122</v>
      </c>
      <c r="G43" s="1021">
        <v>0.35279480103858374</v>
      </c>
      <c r="H43" s="1021">
        <v>0.3843126947301303</v>
      </c>
      <c r="I43" s="1021">
        <v>0.36247755367893186</v>
      </c>
      <c r="J43" s="1021">
        <v>0.31936627264127382</v>
      </c>
      <c r="K43" s="1021">
        <v>0.29723060098326598</v>
      </c>
      <c r="L43" s="1021">
        <v>0.25936803549444803</v>
      </c>
      <c r="M43" s="1360">
        <v>0.28642316083482955</v>
      </c>
      <c r="N43" s="1040"/>
      <c r="O43" s="1040"/>
      <c r="P43" s="1042"/>
      <c r="Q43" s="1042"/>
      <c r="R43" s="1043"/>
      <c r="S43" s="1043"/>
      <c r="T43" s="1043"/>
      <c r="U43" s="1043"/>
    </row>
    <row r="44" spans="2:21" x14ac:dyDescent="0.2">
      <c r="B44" s="1354"/>
      <c r="C44" s="1105" t="s">
        <v>730</v>
      </c>
      <c r="D44" s="1021">
        <v>0.37208767771243773</v>
      </c>
      <c r="E44" s="1021">
        <v>0.3385325645327581</v>
      </c>
      <c r="F44" s="1021">
        <v>0.30471853178849012</v>
      </c>
      <c r="G44" s="1021">
        <v>0.29984643404552797</v>
      </c>
      <c r="H44" s="1021">
        <v>0.30350914423805991</v>
      </c>
      <c r="I44" s="1021">
        <v>0.28549131506651171</v>
      </c>
      <c r="J44" s="1021">
        <v>0.34467935779245829</v>
      </c>
      <c r="K44" s="1021">
        <v>0.40763837115768764</v>
      </c>
      <c r="L44" s="1021">
        <v>0.42897739660691675</v>
      </c>
      <c r="M44" s="1360">
        <v>0.46218846963651672</v>
      </c>
      <c r="N44" s="1040"/>
      <c r="O44" s="1040"/>
      <c r="P44" s="1042"/>
      <c r="Q44" s="1042"/>
      <c r="R44" s="1043"/>
      <c r="S44" s="1043"/>
      <c r="T44" s="1043"/>
      <c r="U44" s="1043"/>
    </row>
    <row r="45" spans="2:21" ht="13.5" thickBot="1" x14ac:dyDescent="0.25">
      <c r="B45" s="1355"/>
      <c r="C45" s="1106" t="s">
        <v>738</v>
      </c>
      <c r="D45" s="1026">
        <v>0.20616250713902631</v>
      </c>
      <c r="E45" s="1026">
        <v>0.20330226098683932</v>
      </c>
      <c r="F45" s="1026">
        <v>0.27252797365252546</v>
      </c>
      <c r="G45" s="1026">
        <v>0.26793905421867303</v>
      </c>
      <c r="H45" s="1026">
        <v>0.31083738729796734</v>
      </c>
      <c r="I45" s="1026">
        <v>0.30782569543248123</v>
      </c>
      <c r="J45" s="1026">
        <v>0.31136819849796904</v>
      </c>
      <c r="K45" s="1026">
        <v>0.30291309988758647</v>
      </c>
      <c r="L45" s="1026">
        <v>0.31255666365518242</v>
      </c>
      <c r="M45" s="1361">
        <v>0.30208534090962014</v>
      </c>
      <c r="N45" s="1040"/>
      <c r="O45" s="1040"/>
      <c r="P45" s="1042"/>
      <c r="Q45" s="1042"/>
      <c r="R45" s="1043"/>
      <c r="S45" s="1043"/>
      <c r="T45" s="1043"/>
      <c r="U45" s="1043"/>
    </row>
    <row r="46" spans="2:21" ht="13.5" thickBot="1" x14ac:dyDescent="0.25">
      <c r="B46" s="1009"/>
      <c r="C46" s="1009"/>
      <c r="D46" s="1029"/>
      <c r="E46" s="1029"/>
      <c r="F46" s="1029"/>
      <c r="G46" s="1029"/>
      <c r="H46" s="1029"/>
      <c r="I46" s="1029"/>
      <c r="J46" s="1029"/>
      <c r="K46" s="1029"/>
      <c r="L46" s="1029"/>
      <c r="M46" s="1362"/>
      <c r="N46" s="1040"/>
      <c r="O46" s="1040"/>
      <c r="P46" s="1042"/>
      <c r="Q46" s="1042"/>
      <c r="R46" s="1043"/>
      <c r="S46" s="1043"/>
      <c r="T46" s="1043"/>
      <c r="U46" s="1043"/>
    </row>
    <row r="47" spans="2:21" ht="13.5" thickBot="1" x14ac:dyDescent="0.25">
      <c r="B47" s="33"/>
      <c r="C47" s="1016" t="s">
        <v>739</v>
      </c>
      <c r="D47" s="1030">
        <v>11.033628289397774</v>
      </c>
      <c r="E47" s="1030">
        <v>10.653244780983071</v>
      </c>
      <c r="F47" s="1030">
        <v>9.5305938057712876</v>
      </c>
      <c r="G47" s="1030">
        <v>8.9694289703193757</v>
      </c>
      <c r="H47" s="1030">
        <v>8.0865248407514994</v>
      </c>
      <c r="I47" s="1030">
        <v>7.8052243520930293</v>
      </c>
      <c r="J47" s="1030">
        <v>7.3619324670716617</v>
      </c>
      <c r="K47" s="1030">
        <v>7.6930096532398995</v>
      </c>
      <c r="L47" s="1030">
        <v>7.6587641462003226</v>
      </c>
      <c r="M47" s="1363">
        <v>7.4997012444612148</v>
      </c>
      <c r="N47" s="1040"/>
      <c r="O47" s="1040"/>
      <c r="P47" s="1042"/>
      <c r="Q47" s="1042"/>
      <c r="R47" s="1043"/>
      <c r="S47" s="1043"/>
      <c r="T47" s="1043"/>
      <c r="U47" s="1043"/>
    </row>
    <row r="48" spans="2:21" ht="13.5" thickBot="1" x14ac:dyDescent="0.25">
      <c r="B48" s="1009"/>
      <c r="C48" s="1009"/>
      <c r="D48" s="1029"/>
      <c r="E48" s="1029"/>
      <c r="F48" s="1029"/>
      <c r="G48" s="1029"/>
      <c r="H48" s="1029"/>
      <c r="I48" s="1029"/>
      <c r="J48" s="1029"/>
      <c r="K48" s="1029"/>
      <c r="L48" s="1029"/>
      <c r="M48" s="1362"/>
      <c r="N48" s="1040"/>
      <c r="O48" s="1040"/>
      <c r="P48" s="1042"/>
      <c r="Q48" s="1042"/>
      <c r="R48" s="1043"/>
      <c r="S48" s="1043"/>
      <c r="T48" s="1043"/>
      <c r="U48" s="1043"/>
    </row>
    <row r="49" spans="2:21" x14ac:dyDescent="0.2">
      <c r="B49" s="1349" t="s">
        <v>740</v>
      </c>
      <c r="C49" s="1044" t="s">
        <v>734</v>
      </c>
      <c r="D49" s="1019">
        <v>1.8506645181073711</v>
      </c>
      <c r="E49" s="1019">
        <v>2.3185793990487511</v>
      </c>
      <c r="F49" s="1019">
        <v>2.6889447291913564</v>
      </c>
      <c r="G49" s="1019">
        <v>4.1022927227429129</v>
      </c>
      <c r="H49" s="1019">
        <v>4.5755119592036282</v>
      </c>
      <c r="I49" s="1019">
        <v>5.8240829513021559</v>
      </c>
      <c r="J49" s="1019">
        <v>4.6401642669364875</v>
      </c>
      <c r="K49" s="1019">
        <v>3.9557086736632487</v>
      </c>
      <c r="L49" s="1019">
        <v>3.7223320030560587</v>
      </c>
      <c r="M49" s="1364">
        <v>3.9092840755861018</v>
      </c>
      <c r="N49" s="1040"/>
      <c r="O49" s="1040"/>
      <c r="P49" s="1042"/>
      <c r="Q49" s="1042"/>
      <c r="R49" s="1043"/>
      <c r="S49" s="1043"/>
      <c r="T49" s="1043"/>
      <c r="U49" s="1043"/>
    </row>
    <row r="50" spans="2:21" ht="13.5" thickBot="1" x14ac:dyDescent="0.25">
      <c r="B50" s="1350"/>
      <c r="C50" s="1045" t="s">
        <v>730</v>
      </c>
      <c r="D50" s="1026">
        <v>1.17165347487001</v>
      </c>
      <c r="E50" s="1026">
        <v>1.306383879086578</v>
      </c>
      <c r="F50" s="1026">
        <v>1.3899411526071686</v>
      </c>
      <c r="G50" s="1026">
        <v>1.9864563754135964</v>
      </c>
      <c r="H50" s="1026">
        <v>2.1404619698025411</v>
      </c>
      <c r="I50" s="1026">
        <v>2.487179608780556</v>
      </c>
      <c r="J50" s="1026">
        <v>2.3734318977619657</v>
      </c>
      <c r="K50" s="1026">
        <v>2.3549678733243438</v>
      </c>
      <c r="L50" s="1026">
        <v>2.2835145555790914</v>
      </c>
      <c r="M50" s="1365">
        <v>2.4224856970894342</v>
      </c>
      <c r="N50" s="1040"/>
      <c r="O50" s="1040"/>
      <c r="P50" s="1042"/>
      <c r="Q50" s="1042"/>
      <c r="R50" s="1043"/>
      <c r="S50" s="1043"/>
      <c r="T50" s="1043"/>
      <c r="U50" s="1043"/>
    </row>
    <row r="51" spans="2:21" ht="13.5" thickBot="1" x14ac:dyDescent="0.25">
      <c r="B51" s="1009"/>
      <c r="C51" s="1046"/>
      <c r="D51" s="1034"/>
      <c r="E51" s="1034"/>
      <c r="F51" s="1034"/>
      <c r="G51" s="1034"/>
      <c r="H51" s="1034"/>
      <c r="I51" s="1034"/>
      <c r="J51" s="1034"/>
      <c r="K51" s="1034"/>
      <c r="L51" s="1034"/>
      <c r="M51" s="1362"/>
      <c r="N51" s="1040"/>
      <c r="O51" s="1040"/>
      <c r="P51" s="1042"/>
      <c r="Q51" s="1042"/>
      <c r="R51" s="1043"/>
      <c r="S51" s="1043"/>
      <c r="T51" s="1043"/>
      <c r="U51" s="1043"/>
    </row>
    <row r="52" spans="2:21" x14ac:dyDescent="0.2">
      <c r="B52" s="1349" t="s">
        <v>741</v>
      </c>
      <c r="C52" s="1044" t="s">
        <v>734</v>
      </c>
      <c r="D52" s="1019">
        <v>1.1905500072777522</v>
      </c>
      <c r="E52" s="1019">
        <v>1.1015151033865811</v>
      </c>
      <c r="F52" s="1019">
        <v>1.2340084993169218</v>
      </c>
      <c r="G52" s="1019">
        <v>1.4002383381836434</v>
      </c>
      <c r="H52" s="1019">
        <v>1.7579842923441797</v>
      </c>
      <c r="I52" s="1019">
        <v>2.1261864756284194</v>
      </c>
      <c r="J52" s="1019">
        <v>2.5435100145244078</v>
      </c>
      <c r="K52" s="1019">
        <v>2.998020594045733</v>
      </c>
      <c r="L52" s="1019">
        <v>3.0818668668963589</v>
      </c>
      <c r="M52" s="1019">
        <v>3.2563301750940776</v>
      </c>
      <c r="N52" s="1040"/>
      <c r="O52" s="1040"/>
      <c r="P52" s="1042"/>
      <c r="Q52" s="1042"/>
      <c r="R52" s="1043"/>
      <c r="S52" s="1043"/>
      <c r="T52" s="1043"/>
      <c r="U52" s="1043"/>
    </row>
    <row r="53" spans="2:21" ht="13.5" thickBot="1" x14ac:dyDescent="0.25">
      <c r="B53" s="1350"/>
      <c r="C53" s="1045" t="s">
        <v>730</v>
      </c>
      <c r="D53" s="1026">
        <v>0.75373577693343974</v>
      </c>
      <c r="E53" s="1026">
        <v>0.62063933382009573</v>
      </c>
      <c r="F53" s="1026">
        <v>0.63787075176640573</v>
      </c>
      <c r="G53" s="1026">
        <v>0.67803849261240368</v>
      </c>
      <c r="H53" s="1026">
        <v>0.82239945055850883</v>
      </c>
      <c r="I53" s="1026">
        <v>0.90798975407203941</v>
      </c>
      <c r="J53" s="1026">
        <v>1.3009987262228666</v>
      </c>
      <c r="K53" s="1026">
        <v>1.7848235967296886</v>
      </c>
      <c r="L53" s="1026">
        <v>1.8906126168049875</v>
      </c>
      <c r="M53" s="1026">
        <v>2.0178664741787693</v>
      </c>
      <c r="N53" s="1040"/>
      <c r="O53" s="1040"/>
      <c r="P53" s="1042"/>
      <c r="Q53" s="1042"/>
      <c r="R53" s="1043"/>
      <c r="S53" s="1043"/>
      <c r="T53" s="1043"/>
      <c r="U53" s="1043"/>
    </row>
    <row r="54" spans="2:21" ht="13.5" thickBot="1" x14ac:dyDescent="0.25">
      <c r="B54" s="1009"/>
      <c r="C54" s="1047"/>
      <c r="D54" s="1029"/>
      <c r="E54" s="1029"/>
      <c r="F54" s="1029"/>
      <c r="G54" s="1029"/>
      <c r="H54" s="1029"/>
      <c r="I54" s="1029"/>
      <c r="J54" s="1029"/>
      <c r="K54" s="1029"/>
      <c r="L54" s="1029"/>
      <c r="M54" s="1362"/>
      <c r="N54" s="1040"/>
      <c r="O54" s="1040"/>
      <c r="P54" s="1042"/>
      <c r="Q54" s="1042"/>
      <c r="R54" s="1043"/>
      <c r="S54" s="1043"/>
      <c r="T54" s="1043"/>
      <c r="U54" s="1043"/>
    </row>
    <row r="55" spans="2:21" x14ac:dyDescent="0.2">
      <c r="B55" s="1349" t="s">
        <v>743</v>
      </c>
      <c r="C55" s="1031" t="s">
        <v>731</v>
      </c>
      <c r="D55" s="1019">
        <v>5.3786825206429502E-2</v>
      </c>
      <c r="E55" s="1019">
        <v>6.587905225584495E-2</v>
      </c>
      <c r="F55" s="1019">
        <v>7.5301344753651273E-2</v>
      </c>
      <c r="G55" s="1019">
        <v>4.8901738684901254E-2</v>
      </c>
      <c r="H55" s="1019">
        <v>6.0835300936916192E-2</v>
      </c>
      <c r="I55" s="1019">
        <v>7.8571948856032345E-2</v>
      </c>
      <c r="J55" s="1019">
        <v>8.9487749451253665E-2</v>
      </c>
      <c r="K55" s="1019">
        <v>0.11946285037561501</v>
      </c>
      <c r="L55" s="1019">
        <v>0.12728637254201544</v>
      </c>
      <c r="M55" s="1359">
        <v>0.12248078866975666</v>
      </c>
      <c r="N55" s="1040"/>
      <c r="O55" s="1040"/>
      <c r="P55" s="1042"/>
      <c r="Q55" s="1042"/>
      <c r="R55" s="1043"/>
      <c r="S55" s="1043"/>
      <c r="T55" s="1043"/>
      <c r="U55" s="1043"/>
    </row>
    <row r="56" spans="2:21" ht="13.5" thickBot="1" x14ac:dyDescent="0.25">
      <c r="B56" s="1350"/>
      <c r="C56" s="1032" t="s">
        <v>733</v>
      </c>
      <c r="D56" s="1026">
        <v>0.32731451473785067</v>
      </c>
      <c r="E56" s="1026">
        <v>0.3264828345335794</v>
      </c>
      <c r="F56" s="1026">
        <v>0.30757858375744829</v>
      </c>
      <c r="G56" s="1026">
        <v>0.30757908632450193</v>
      </c>
      <c r="H56" s="1026">
        <v>0.38768470627043494</v>
      </c>
      <c r="I56" s="1026">
        <v>0.38900044695345676</v>
      </c>
      <c r="J56" s="1026">
        <v>0.43827667414415811</v>
      </c>
      <c r="K56" s="1026">
        <v>0.6576854405581456</v>
      </c>
      <c r="L56" s="1026">
        <v>0.65642857037903746</v>
      </c>
      <c r="M56" s="1361">
        <v>0.59072566449897357</v>
      </c>
      <c r="N56" s="1040"/>
      <c r="O56" s="1040"/>
      <c r="P56" s="1042"/>
      <c r="Q56" s="1042"/>
      <c r="R56" s="1043"/>
      <c r="S56" s="1043"/>
      <c r="T56" s="1043"/>
      <c r="U56" s="1043"/>
    </row>
    <row r="57" spans="2:21" x14ac:dyDescent="0.2">
      <c r="K57" s="1037"/>
      <c r="L57" s="1009"/>
      <c r="M57" s="34"/>
      <c r="N57" s="34"/>
    </row>
    <row r="58" spans="2:21" x14ac:dyDescent="0.2">
      <c r="B58" s="7" t="s">
        <v>783</v>
      </c>
      <c r="K58" s="34"/>
      <c r="L58" s="1009"/>
      <c r="M58" s="34"/>
      <c r="N58" s="34"/>
    </row>
    <row r="59" spans="2:21" x14ac:dyDescent="0.2">
      <c r="K59" s="34"/>
      <c r="L59" s="1009"/>
      <c r="M59" s="34"/>
      <c r="N59" s="34"/>
    </row>
    <row r="60" spans="2:21" x14ac:dyDescent="0.2">
      <c r="B60" s="7" t="s">
        <v>751</v>
      </c>
    </row>
    <row r="61" spans="2:21" ht="12.75" customHeight="1" x14ac:dyDescent="0.2">
      <c r="B61" s="1188" t="s">
        <v>949</v>
      </c>
      <c r="C61" s="1188"/>
      <c r="D61" s="1188"/>
      <c r="E61" s="1188"/>
      <c r="F61" s="1188"/>
      <c r="G61" s="1188"/>
      <c r="H61" s="1188"/>
      <c r="I61" s="1188"/>
      <c r="J61" s="1188"/>
      <c r="K61" s="1188"/>
      <c r="L61" s="1188"/>
      <c r="M61" s="1188"/>
    </row>
    <row r="62" spans="2:21" x14ac:dyDescent="0.2">
      <c r="B62" s="7" t="s">
        <v>752</v>
      </c>
    </row>
    <row r="63" spans="2:21" x14ac:dyDescent="0.2">
      <c r="B63" s="7" t="s">
        <v>784</v>
      </c>
    </row>
    <row r="64" spans="2:21" x14ac:dyDescent="0.2">
      <c r="B64" s="3" t="s">
        <v>753</v>
      </c>
    </row>
  </sheetData>
  <mergeCells count="12">
    <mergeCell ref="B61:M61"/>
    <mergeCell ref="B29:B30"/>
    <mergeCell ref="B6:N6"/>
    <mergeCell ref="B9:B13"/>
    <mergeCell ref="B14:B19"/>
    <mergeCell ref="B23:B24"/>
    <mergeCell ref="B26:B27"/>
    <mergeCell ref="B35:B39"/>
    <mergeCell ref="B40:B45"/>
    <mergeCell ref="B49:B50"/>
    <mergeCell ref="B52:B53"/>
    <mergeCell ref="B55:B56"/>
  </mergeCells>
  <hyperlinks>
    <hyperlink ref="A1" location="INDICE!A1" display="Indice"/>
  </hyperlinks>
  <printOptions horizontalCentered="1"/>
  <pageMargins left="0.17" right="0.17" top="0.19685039370078741" bottom="0.13" header="0.15748031496062992" footer="0"/>
  <pageSetup paperSize="9" scale="64" orientation="landscape" horizontalDpi="4294967294" verticalDpi="4294967294" r:id="rId1"/>
  <headerFooter scaleWithDoc="0">
    <oddFooter>&amp;R&amp;A</oddFooter>
  </headerFooter>
  <ignoredErrors>
    <ignoredError sqref="H12:H16 F12:F13 F14:G30 G12:G13 H29:H3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107"/>
  <sheetViews>
    <sheetView showGridLines="0" zoomScale="98" zoomScaleNormal="98" zoomScaleSheetLayoutView="85" workbookViewId="0"/>
  </sheetViews>
  <sheetFormatPr baseColWidth="10" defaultColWidth="11.42578125" defaultRowHeight="15" customHeight="1" x14ac:dyDescent="0.2"/>
  <cols>
    <col min="1" max="1" width="6.85546875" style="32" customWidth="1"/>
    <col min="2" max="2" width="88.5703125" style="32" bestFit="1" customWidth="1"/>
    <col min="3" max="3" width="17.85546875" style="32" customWidth="1"/>
    <col min="4" max="4" width="15.7109375" style="32" customWidth="1"/>
    <col min="5" max="5" width="18.28515625" style="82" bestFit="1" customWidth="1"/>
    <col min="6" max="6" width="17.85546875" style="32" bestFit="1" customWidth="1"/>
    <col min="7" max="16384" width="11.42578125" style="32"/>
  </cols>
  <sheetData>
    <row r="1" spans="1:7" x14ac:dyDescent="0.25">
      <c r="A1" s="1003" t="s">
        <v>238</v>
      </c>
      <c r="B1" s="529"/>
    </row>
    <row r="2" spans="1:7" ht="15" customHeight="1" x14ac:dyDescent="0.25">
      <c r="A2" s="1003"/>
      <c r="B2" s="474" t="s">
        <v>874</v>
      </c>
      <c r="C2" s="9"/>
      <c r="D2" s="309"/>
    </row>
    <row r="3" spans="1:7" ht="15" customHeight="1" x14ac:dyDescent="0.25">
      <c r="A3" s="1003"/>
      <c r="B3" s="349" t="s">
        <v>332</v>
      </c>
      <c r="C3" s="7"/>
      <c r="D3" s="309"/>
    </row>
    <row r="4" spans="1:7" s="511" customFormat="1" ht="12" x14ac:dyDescent="0.2">
      <c r="B4" s="470"/>
      <c r="C4" s="54"/>
      <c r="D4" s="512"/>
      <c r="E4" s="518"/>
    </row>
    <row r="5" spans="1:7" s="511" customFormat="1" ht="12" x14ac:dyDescent="0.2">
      <c r="B5" s="513"/>
      <c r="C5" s="514"/>
      <c r="D5" s="512"/>
      <c r="E5" s="518"/>
    </row>
    <row r="6" spans="1:7" ht="15" customHeight="1" x14ac:dyDescent="0.2">
      <c r="B6" s="1185" t="s">
        <v>607</v>
      </c>
      <c r="C6" s="1185"/>
      <c r="D6" s="1185"/>
    </row>
    <row r="7" spans="1:7" ht="15" customHeight="1" x14ac:dyDescent="0.2">
      <c r="B7" s="1186" t="s">
        <v>419</v>
      </c>
      <c r="C7" s="1186"/>
      <c r="D7" s="1186"/>
    </row>
    <row r="8" spans="1:7" s="511" customFormat="1" ht="12" x14ac:dyDescent="0.2">
      <c r="B8" s="54"/>
      <c r="C8" s="515"/>
      <c r="D8" s="512"/>
      <c r="E8" s="518"/>
    </row>
    <row r="9" spans="1:7" s="511" customFormat="1" ht="12" x14ac:dyDescent="0.2">
      <c r="B9" s="510"/>
      <c r="C9" s="510"/>
      <c r="D9" s="512"/>
      <c r="E9" s="518"/>
    </row>
    <row r="10" spans="1:7" ht="15" customHeight="1" thickBot="1" x14ac:dyDescent="0.25">
      <c r="B10" s="348" t="s">
        <v>880</v>
      </c>
      <c r="C10" s="310"/>
      <c r="D10" s="309"/>
    </row>
    <row r="11" spans="1:7" ht="15" customHeight="1" thickTop="1" thickBot="1" x14ac:dyDescent="0.25">
      <c r="B11" s="311"/>
      <c r="C11" s="499" t="s">
        <v>298</v>
      </c>
      <c r="D11" s="1190" t="s">
        <v>314</v>
      </c>
    </row>
    <row r="12" spans="1:7" ht="15" customHeight="1" thickTop="1" thickBot="1" x14ac:dyDescent="0.25">
      <c r="B12" s="312"/>
      <c r="C12" s="500" t="s">
        <v>297</v>
      </c>
      <c r="D12" s="1191"/>
    </row>
    <row r="13" spans="1:7" ht="15" customHeight="1" thickTop="1" x14ac:dyDescent="0.2">
      <c r="B13" s="76"/>
      <c r="C13" s="187"/>
      <c r="D13" s="313"/>
      <c r="F13" s="82"/>
      <c r="G13" s="82"/>
    </row>
    <row r="14" spans="1:7" s="496" customFormat="1" ht="15" customHeight="1" x14ac:dyDescent="0.3">
      <c r="B14" s="494" t="s">
        <v>474</v>
      </c>
      <c r="C14" s="811">
        <f>+C17+C64</f>
        <v>340581942.97921783</v>
      </c>
      <c r="D14" s="497"/>
      <c r="E14" s="82"/>
      <c r="F14" s="82"/>
      <c r="G14" s="82"/>
    </row>
    <row r="15" spans="1:7" ht="15" customHeight="1" thickBot="1" x14ac:dyDescent="0.25">
      <c r="B15" s="173"/>
      <c r="C15" s="189"/>
      <c r="D15" s="314"/>
      <c r="F15" s="82"/>
      <c r="G15" s="82"/>
    </row>
    <row r="16" spans="1:7" ht="15" customHeight="1" thickTop="1" x14ac:dyDescent="0.2">
      <c r="B16" s="76"/>
      <c r="C16" s="187"/>
      <c r="D16" s="313"/>
      <c r="F16" s="82"/>
      <c r="G16" s="82"/>
    </row>
    <row r="17" spans="2:7" ht="15" customHeight="1" x14ac:dyDescent="0.2">
      <c r="B17" s="484" t="s">
        <v>455</v>
      </c>
      <c r="C17" s="420">
        <f>+C19+C21+C23</f>
        <v>327166738.36676013</v>
      </c>
      <c r="D17" s="592">
        <f>+D19+D21+D23</f>
        <v>1</v>
      </c>
      <c r="F17" s="82"/>
      <c r="G17" s="82"/>
    </row>
    <row r="18" spans="2:7" ht="15" customHeight="1" x14ac:dyDescent="0.3">
      <c r="B18" s="315"/>
      <c r="C18" s="316"/>
      <c r="D18" s="317"/>
      <c r="F18" s="82"/>
      <c r="G18" s="82"/>
    </row>
    <row r="19" spans="2:7" s="498" customFormat="1" ht="15" customHeight="1" x14ac:dyDescent="0.25">
      <c r="B19" s="593" t="s">
        <v>663</v>
      </c>
      <c r="C19" s="594">
        <v>324233482.05286181</v>
      </c>
      <c r="D19" s="595">
        <f>+C19/$C$17</f>
        <v>0.99103436880979601</v>
      </c>
      <c r="E19" s="82"/>
      <c r="F19" s="82"/>
      <c r="G19" s="82"/>
    </row>
    <row r="20" spans="2:7" ht="15" customHeight="1" x14ac:dyDescent="0.3">
      <c r="B20" s="315"/>
      <c r="C20" s="316"/>
      <c r="D20" s="317"/>
      <c r="F20" s="82"/>
      <c r="G20" s="82"/>
    </row>
    <row r="21" spans="2:7" s="498" customFormat="1" ht="15" customHeight="1" x14ac:dyDescent="0.25">
      <c r="B21" s="593" t="s">
        <v>121</v>
      </c>
      <c r="C21" s="594">
        <v>105715.63305867786</v>
      </c>
      <c r="D21" s="595">
        <f>+C21/$C$17</f>
        <v>3.2312463542723778E-4</v>
      </c>
      <c r="E21" s="82"/>
      <c r="F21" s="82"/>
      <c r="G21" s="82"/>
    </row>
    <row r="22" spans="2:7" ht="15" customHeight="1" x14ac:dyDescent="0.3">
      <c r="B22" s="177"/>
      <c r="C22" s="318"/>
      <c r="D22" s="319"/>
      <c r="F22" s="82"/>
      <c r="G22" s="82"/>
    </row>
    <row r="23" spans="2:7" s="498" customFormat="1" ht="15" customHeight="1" x14ac:dyDescent="0.25">
      <c r="B23" s="593" t="s">
        <v>767</v>
      </c>
      <c r="C23" s="594">
        <v>2827540.6808396657</v>
      </c>
      <c r="D23" s="595">
        <f>+C23/$C$17</f>
        <v>8.6425065547767847E-3</v>
      </c>
      <c r="E23" s="82"/>
      <c r="F23" s="82"/>
      <c r="G23" s="82"/>
    </row>
    <row r="24" spans="2:7" ht="15" customHeight="1" thickBot="1" x14ac:dyDescent="0.25">
      <c r="B24" s="29"/>
      <c r="C24" s="81"/>
      <c r="D24" s="320"/>
      <c r="F24" s="82"/>
      <c r="G24" s="82"/>
    </row>
    <row r="25" spans="2:7" ht="15" customHeight="1" thickTop="1" x14ac:dyDescent="0.2">
      <c r="B25" s="76"/>
      <c r="C25" s="187"/>
      <c r="D25" s="313"/>
      <c r="F25" s="82"/>
      <c r="G25" s="82"/>
    </row>
    <row r="26" spans="2:7" ht="15" customHeight="1" x14ac:dyDescent="0.2">
      <c r="B26" s="484" t="s">
        <v>420</v>
      </c>
      <c r="C26" s="420">
        <f>+C28+C36+C40</f>
        <v>211413510.29388535</v>
      </c>
      <c r="D26" s="592">
        <f>+D28+D36+D40</f>
        <v>0.64619499937333724</v>
      </c>
      <c r="F26" s="1077"/>
      <c r="G26" s="82"/>
    </row>
    <row r="27" spans="2:7" ht="15" customHeight="1" x14ac:dyDescent="0.3">
      <c r="B27" s="321"/>
      <c r="C27" s="316"/>
      <c r="D27" s="317"/>
      <c r="F27" s="82"/>
      <c r="G27" s="82"/>
    </row>
    <row r="28" spans="2:7" ht="15" customHeight="1" x14ac:dyDescent="0.2">
      <c r="B28" s="593" t="s">
        <v>663</v>
      </c>
      <c r="C28" s="596">
        <f>SUM(C29:C34)</f>
        <v>211281694.76818079</v>
      </c>
      <c r="D28" s="595">
        <v>0.64579209923024017</v>
      </c>
      <c r="F28" s="82"/>
      <c r="G28" s="82"/>
    </row>
    <row r="29" spans="2:7" ht="15" customHeight="1" x14ac:dyDescent="0.2">
      <c r="B29" s="597" t="s">
        <v>387</v>
      </c>
      <c r="C29" s="598">
        <v>188912078.60849297</v>
      </c>
      <c r="D29" s="599">
        <v>0.57741835111831852</v>
      </c>
      <c r="F29" s="82"/>
      <c r="G29" s="82"/>
    </row>
    <row r="30" spans="2:7" ht="15" customHeight="1" x14ac:dyDescent="0.2">
      <c r="B30" s="597" t="s">
        <v>284</v>
      </c>
      <c r="C30" s="598">
        <v>705583.93084076827</v>
      </c>
      <c r="D30" s="599">
        <v>2.1566493414431247E-3</v>
      </c>
      <c r="F30" s="82"/>
      <c r="G30" s="82"/>
    </row>
    <row r="31" spans="2:7" ht="15" customHeight="1" x14ac:dyDescent="0.2">
      <c r="B31" s="597" t="s">
        <v>388</v>
      </c>
      <c r="C31" s="600">
        <v>18783716.828876998</v>
      </c>
      <c r="D31" s="599">
        <v>5.7413283888963357E-2</v>
      </c>
      <c r="F31" s="82"/>
      <c r="G31" s="82"/>
    </row>
    <row r="32" spans="2:7" ht="15.75" customHeight="1" x14ac:dyDescent="0.2">
      <c r="B32" s="597" t="s">
        <v>389</v>
      </c>
      <c r="C32" s="600">
        <v>746937.2129093596</v>
      </c>
      <c r="D32" s="599">
        <v>2.2830475268914067E-3</v>
      </c>
      <c r="F32" s="82"/>
      <c r="G32" s="82"/>
    </row>
    <row r="33" spans="2:7" ht="15" customHeight="1" x14ac:dyDescent="0.2">
      <c r="B33" s="597" t="s">
        <v>390</v>
      </c>
      <c r="C33" s="601">
        <v>1564426.1970337899</v>
      </c>
      <c r="D33" s="599">
        <v>4.781739747883657E-3</v>
      </c>
      <c r="F33" s="82"/>
      <c r="G33" s="82"/>
    </row>
    <row r="34" spans="2:7" ht="15" customHeight="1" x14ac:dyDescent="0.2">
      <c r="B34" s="597" t="s">
        <v>702</v>
      </c>
      <c r="C34" s="601">
        <v>568951.99002690287</v>
      </c>
      <c r="D34" s="599">
        <v>1.7390276067400742E-3</v>
      </c>
      <c r="F34" s="82"/>
      <c r="G34" s="82"/>
    </row>
    <row r="35" spans="2:7" ht="15" customHeight="1" x14ac:dyDescent="0.3">
      <c r="B35" s="85"/>
      <c r="C35" s="323"/>
      <c r="D35" s="1076"/>
      <c r="F35" s="82"/>
      <c r="G35" s="82"/>
    </row>
    <row r="36" spans="2:7" ht="15" customHeight="1" x14ac:dyDescent="0.2">
      <c r="B36" s="593" t="s">
        <v>121</v>
      </c>
      <c r="C36" s="602">
        <f>+C37+C38</f>
        <v>62555.089179373048</v>
      </c>
      <c r="D36" s="595">
        <f>+D37+D38</f>
        <v>1.9120247214509807E-4</v>
      </c>
      <c r="F36" s="82"/>
    </row>
    <row r="37" spans="2:7" ht="15" customHeight="1" x14ac:dyDescent="0.2">
      <c r="B37" s="597" t="s">
        <v>390</v>
      </c>
      <c r="C37" s="600">
        <v>61079.105081942165</v>
      </c>
      <c r="D37" s="599">
        <v>1.8669105969284483E-4</v>
      </c>
      <c r="F37" s="82"/>
      <c r="G37" s="82"/>
    </row>
    <row r="38" spans="2:7" ht="15" customHeight="1" x14ac:dyDescent="0.2">
      <c r="B38" s="597" t="s">
        <v>392</v>
      </c>
      <c r="C38" s="600">
        <v>1475.9840974308815</v>
      </c>
      <c r="D38" s="599">
        <v>4.5114124522532463E-6</v>
      </c>
      <c r="F38" s="82"/>
      <c r="G38" s="82"/>
    </row>
    <row r="39" spans="2:7" ht="15" customHeight="1" x14ac:dyDescent="0.3">
      <c r="B39" s="85"/>
      <c r="C39" s="323"/>
      <c r="D39" s="322"/>
      <c r="F39" s="82"/>
      <c r="G39" s="82"/>
    </row>
    <row r="40" spans="2:7" ht="15" customHeight="1" x14ac:dyDescent="0.2">
      <c r="B40" s="593" t="s">
        <v>767</v>
      </c>
      <c r="C40" s="602">
        <f>SUM(C41:C43)</f>
        <v>69260.436525197263</v>
      </c>
      <c r="D40" s="595">
        <v>2.1169767095197494E-4</v>
      </c>
      <c r="F40" s="82"/>
      <c r="G40" s="82"/>
    </row>
    <row r="41" spans="2:7" s="325" customFormat="1" ht="15" customHeight="1" x14ac:dyDescent="0.2">
      <c r="B41" s="597" t="s">
        <v>461</v>
      </c>
      <c r="C41" s="601">
        <v>55733.39498512233</v>
      </c>
      <c r="D41" s="1089">
        <v>1.7035165391001371E-4</v>
      </c>
      <c r="E41" s="82"/>
      <c r="F41" s="82"/>
      <c r="G41" s="82"/>
    </row>
    <row r="42" spans="2:7" s="325" customFormat="1" ht="15" customHeight="1" x14ac:dyDescent="0.2">
      <c r="B42" s="597" t="s">
        <v>462</v>
      </c>
      <c r="C42" s="601">
        <v>2964.9617709864206</v>
      </c>
      <c r="D42" s="1089">
        <v>9.06254036026927E-6</v>
      </c>
      <c r="E42" s="82"/>
      <c r="F42" s="82"/>
      <c r="G42" s="82"/>
    </row>
    <row r="43" spans="2:7" s="325" customFormat="1" ht="15" customHeight="1" x14ac:dyDescent="0.2">
      <c r="B43" s="597" t="s">
        <v>785</v>
      </c>
      <c r="C43" s="601">
        <v>10562.07976908851</v>
      </c>
      <c r="D43" s="1089">
        <v>3.2283476681691944E-5</v>
      </c>
      <c r="E43" s="82"/>
      <c r="F43" s="82"/>
      <c r="G43" s="82"/>
    </row>
    <row r="44" spans="2:7" ht="15" customHeight="1" x14ac:dyDescent="0.3">
      <c r="B44" s="85"/>
      <c r="C44" s="323"/>
      <c r="D44" s="322"/>
      <c r="F44" s="82"/>
      <c r="G44" s="82"/>
    </row>
    <row r="45" spans="2:7" ht="15" customHeight="1" x14ac:dyDescent="0.2">
      <c r="B45" s="484" t="s">
        <v>670</v>
      </c>
      <c r="C45" s="420">
        <f>+C47+C54+C58</f>
        <v>115753228.0728748</v>
      </c>
      <c r="D45" s="592">
        <f>+D47+D54+D58</f>
        <v>0.35380500062666281</v>
      </c>
      <c r="F45" s="82"/>
      <c r="G45" s="82"/>
    </row>
    <row r="46" spans="2:7" ht="15" customHeight="1" x14ac:dyDescent="0.3">
      <c r="B46" s="321"/>
      <c r="C46" s="326"/>
      <c r="D46" s="317"/>
      <c r="F46" s="82"/>
      <c r="G46" s="82"/>
    </row>
    <row r="47" spans="2:7" ht="15" customHeight="1" x14ac:dyDescent="0.2">
      <c r="B47" s="593" t="s">
        <v>663</v>
      </c>
      <c r="C47" s="602">
        <f>SUM(C48:C52)</f>
        <v>112951787.28468104</v>
      </c>
      <c r="D47" s="603">
        <v>0.34524226957955589</v>
      </c>
      <c r="F47" s="82"/>
      <c r="G47" s="82"/>
    </row>
    <row r="48" spans="2:7" ht="15" customHeight="1" x14ac:dyDescent="0.2">
      <c r="B48" s="597" t="s">
        <v>387</v>
      </c>
      <c r="C48" s="600">
        <v>70077454.825272337</v>
      </c>
      <c r="D48" s="599">
        <v>0.21419492450578573</v>
      </c>
      <c r="F48" s="82"/>
      <c r="G48" s="82"/>
    </row>
    <row r="49" spans="1:7" ht="15" customHeight="1" x14ac:dyDescent="0.2">
      <c r="B49" s="597" t="s">
        <v>294</v>
      </c>
      <c r="C49" s="600">
        <v>35765389.596090734</v>
      </c>
      <c r="D49" s="599">
        <v>0.10931853823109931</v>
      </c>
      <c r="F49" s="82"/>
      <c r="G49" s="82"/>
    </row>
    <row r="50" spans="1:7" ht="15" customHeight="1" x14ac:dyDescent="0.2">
      <c r="B50" s="597" t="s">
        <v>389</v>
      </c>
      <c r="C50" s="600">
        <v>321661.41422000004</v>
      </c>
      <c r="D50" s="599">
        <v>9.8317272662177364E-4</v>
      </c>
      <c r="F50" s="82"/>
      <c r="G50" s="82"/>
    </row>
    <row r="51" spans="1:7" ht="15" customHeight="1" x14ac:dyDescent="0.2">
      <c r="B51" s="597" t="s">
        <v>391</v>
      </c>
      <c r="C51" s="600">
        <v>6786474.7928380342</v>
      </c>
      <c r="D51" s="599">
        <v>2.0743168534541757E-2</v>
      </c>
      <c r="F51" s="82"/>
      <c r="G51" s="82"/>
    </row>
    <row r="52" spans="1:7" ht="15" customHeight="1" x14ac:dyDescent="0.2">
      <c r="B52" s="597" t="s">
        <v>390</v>
      </c>
      <c r="C52" s="600">
        <v>806.65625992598109</v>
      </c>
      <c r="D52" s="599">
        <v>2.4655815073160158E-6</v>
      </c>
      <c r="F52" s="82"/>
      <c r="G52" s="82"/>
    </row>
    <row r="53" spans="1:7" ht="15" customHeight="1" x14ac:dyDescent="0.3">
      <c r="B53" s="177"/>
      <c r="C53" s="324"/>
      <c r="D53" s="319"/>
      <c r="F53" s="82"/>
      <c r="G53" s="82"/>
    </row>
    <row r="54" spans="1:7" ht="15" customHeight="1" x14ac:dyDescent="0.2">
      <c r="B54" s="593" t="s">
        <v>121</v>
      </c>
      <c r="C54" s="602">
        <f>SUM(C55:C56)</f>
        <v>43160.543879304816</v>
      </c>
      <c r="D54" s="595">
        <v>1.3192216328213971E-4</v>
      </c>
      <c r="F54" s="82"/>
      <c r="G54" s="82"/>
    </row>
    <row r="55" spans="1:7" ht="15" customHeight="1" x14ac:dyDescent="0.2">
      <c r="B55" s="597" t="s">
        <v>390</v>
      </c>
      <c r="C55" s="600">
        <v>34475.711629304817</v>
      </c>
      <c r="D55" s="599">
        <v>1.0537657893161769E-4</v>
      </c>
      <c r="F55" s="82"/>
      <c r="G55" s="82"/>
    </row>
    <row r="56" spans="1:7" ht="15" customHeight="1" x14ac:dyDescent="0.2">
      <c r="B56" s="597" t="s">
        <v>392</v>
      </c>
      <c r="C56" s="600">
        <v>8684.8322499999995</v>
      </c>
      <c r="D56" s="599">
        <v>2.6545584350522019E-5</v>
      </c>
      <c r="F56" s="82"/>
      <c r="G56" s="82"/>
    </row>
    <row r="57" spans="1:7" ht="15" customHeight="1" x14ac:dyDescent="0.3">
      <c r="B57" s="85"/>
      <c r="C57" s="323"/>
      <c r="D57" s="322"/>
      <c r="F57" s="82"/>
      <c r="G57" s="82"/>
    </row>
    <row r="58" spans="1:7" ht="15" customHeight="1" x14ac:dyDescent="0.2">
      <c r="B58" s="593" t="s">
        <v>767</v>
      </c>
      <c r="C58" s="596">
        <f>SUM(C59:C61)</f>
        <v>2758280.2443144685</v>
      </c>
      <c r="D58" s="595">
        <v>8.4308088838248099E-3</v>
      </c>
      <c r="F58" s="82"/>
      <c r="G58" s="82"/>
    </row>
    <row r="59" spans="1:7" ht="15" customHeight="1" x14ac:dyDescent="0.2">
      <c r="B59" s="597" t="s">
        <v>461</v>
      </c>
      <c r="C59" s="601">
        <v>1172992.6602847814</v>
      </c>
      <c r="D59" s="599">
        <v>3.5853053587918044E-3</v>
      </c>
      <c r="F59" s="82"/>
      <c r="G59" s="82"/>
    </row>
    <row r="60" spans="1:7" ht="15" customHeight="1" x14ac:dyDescent="0.2">
      <c r="B60" s="597" t="s">
        <v>462</v>
      </c>
      <c r="C60" s="601">
        <v>1013800.5680701338</v>
      </c>
      <c r="D60" s="599">
        <v>3.0987274963558309E-3</v>
      </c>
      <c r="F60" s="82"/>
      <c r="G60" s="82"/>
    </row>
    <row r="61" spans="1:7" ht="15" customHeight="1" x14ac:dyDescent="0.2">
      <c r="B61" s="597" t="s">
        <v>785</v>
      </c>
      <c r="C61" s="601">
        <v>571487.01595955319</v>
      </c>
      <c r="D61" s="599">
        <v>1.7467760286771737E-3</v>
      </c>
      <c r="F61" s="82"/>
      <c r="G61" s="82"/>
    </row>
    <row r="62" spans="1:7" ht="15" customHeight="1" thickBot="1" x14ac:dyDescent="0.25">
      <c r="B62" s="29"/>
      <c r="C62" s="202"/>
      <c r="D62" s="320"/>
      <c r="F62" s="82"/>
      <c r="G62" s="82"/>
    </row>
    <row r="63" spans="1:7" ht="15" customHeight="1" thickTop="1" thickBot="1" x14ac:dyDescent="0.25">
      <c r="A63" s="166"/>
      <c r="B63" s="76"/>
      <c r="C63" s="327"/>
      <c r="D63" s="328"/>
      <c r="F63" s="82"/>
      <c r="G63" s="82"/>
    </row>
    <row r="64" spans="1:7" s="82" customFormat="1" ht="15" customHeight="1" thickTop="1" x14ac:dyDescent="0.2">
      <c r="A64" s="32"/>
      <c r="B64" s="604" t="s">
        <v>766</v>
      </c>
      <c r="C64" s="605">
        <f>+C66+C71</f>
        <v>13415204.612457721</v>
      </c>
      <c r="D64" s="606">
        <f>+D66+D71</f>
        <v>1</v>
      </c>
    </row>
    <row r="65" spans="1:6" s="82" customFormat="1" ht="15" customHeight="1" x14ac:dyDescent="0.25">
      <c r="A65" s="32"/>
      <c r="B65" s="329"/>
      <c r="C65" s="70"/>
      <c r="D65" s="330"/>
    </row>
    <row r="66" spans="1:6" s="82" customFormat="1" ht="15" customHeight="1" x14ac:dyDescent="0.2">
      <c r="A66" s="32"/>
      <c r="B66" s="607" t="s">
        <v>420</v>
      </c>
      <c r="C66" s="420">
        <f>+C68+C69</f>
        <v>1257112.6575878202</v>
      </c>
      <c r="D66" s="608">
        <v>9.3708049478457567E-2</v>
      </c>
    </row>
    <row r="67" spans="1:6" s="82" customFormat="1" ht="15" customHeight="1" x14ac:dyDescent="0.25">
      <c r="A67" s="32"/>
      <c r="B67" s="329"/>
      <c r="C67" s="70"/>
      <c r="D67" s="330"/>
    </row>
    <row r="68" spans="1:6" s="82" customFormat="1" ht="15" customHeight="1" x14ac:dyDescent="0.2">
      <c r="A68" s="32"/>
      <c r="B68" s="597" t="s">
        <v>445</v>
      </c>
      <c r="C68" s="598">
        <v>929895.48945081595</v>
      </c>
      <c r="D68" s="599">
        <v>6.9316534209794306E-2</v>
      </c>
    </row>
    <row r="69" spans="1:6" s="82" customFormat="1" ht="15" customHeight="1" x14ac:dyDescent="0.2">
      <c r="A69" s="32"/>
      <c r="B69" s="597" t="s">
        <v>446</v>
      </c>
      <c r="C69" s="601">
        <v>327217.16813700419</v>
      </c>
      <c r="D69" s="599">
        <v>2.4391515268663254E-2</v>
      </c>
    </row>
    <row r="70" spans="1:6" s="82" customFormat="1" ht="15" customHeight="1" x14ac:dyDescent="0.25">
      <c r="A70" s="32"/>
      <c r="B70" s="329"/>
      <c r="C70" s="70"/>
      <c r="D70" s="330"/>
    </row>
    <row r="71" spans="1:6" s="82" customFormat="1" ht="15" customHeight="1" x14ac:dyDescent="0.2">
      <c r="A71" s="32"/>
      <c r="B71" s="484" t="s">
        <v>670</v>
      </c>
      <c r="C71" s="420">
        <f>+C73+C74+C75</f>
        <v>12158091.9548699</v>
      </c>
      <c r="D71" s="608">
        <v>0.90629195052154243</v>
      </c>
    </row>
    <row r="72" spans="1:6" s="82" customFormat="1" ht="15" customHeight="1" x14ac:dyDescent="0.25">
      <c r="A72" s="32"/>
      <c r="B72" s="331"/>
      <c r="C72" s="70"/>
      <c r="D72" s="330"/>
      <c r="E72" s="1108"/>
      <c r="F72" s="1049"/>
    </row>
    <row r="73" spans="1:6" s="82" customFormat="1" ht="15" customHeight="1" x14ac:dyDescent="0.2">
      <c r="A73" s="32"/>
      <c r="B73" s="597" t="s">
        <v>447</v>
      </c>
      <c r="C73" s="598">
        <v>5156899.0857486324</v>
      </c>
      <c r="D73" s="599">
        <v>0.38440703923067987</v>
      </c>
    </row>
    <row r="74" spans="1:6" s="82" customFormat="1" ht="15" customHeight="1" x14ac:dyDescent="0.2">
      <c r="A74" s="32"/>
      <c r="B74" s="597" t="s">
        <v>703</v>
      </c>
      <c r="C74" s="598">
        <v>6863737.9781093812</v>
      </c>
      <c r="D74" s="599">
        <v>0.51163870968732961</v>
      </c>
    </row>
    <row r="75" spans="1:6" s="82" customFormat="1" ht="15" customHeight="1" x14ac:dyDescent="0.2">
      <c r="A75" s="32"/>
      <c r="B75" s="597" t="s">
        <v>448</v>
      </c>
      <c r="C75" s="598">
        <v>137454.89101188598</v>
      </c>
      <c r="D75" s="599">
        <v>1.024620160353288E-2</v>
      </c>
    </row>
    <row r="76" spans="1:6" s="82" customFormat="1" ht="15" customHeight="1" thickBot="1" x14ac:dyDescent="0.25">
      <c r="A76" s="32"/>
      <c r="B76" s="81"/>
      <c r="C76" s="202"/>
      <c r="D76" s="320"/>
    </row>
    <row r="77" spans="1:6" s="82" customFormat="1" ht="13.5" thickTop="1" x14ac:dyDescent="0.2">
      <c r="A77" s="32"/>
      <c r="B77" s="503"/>
      <c r="C77" s="503"/>
      <c r="D77" s="503"/>
    </row>
    <row r="78" spans="1:6" s="82" customFormat="1" ht="28.5" customHeight="1" x14ac:dyDescent="0.2">
      <c r="A78" s="32"/>
      <c r="B78" s="1194" t="s">
        <v>768</v>
      </c>
      <c r="C78" s="1194"/>
      <c r="D78" s="1194"/>
    </row>
    <row r="79" spans="1:6" s="82" customFormat="1" ht="12.75" x14ac:dyDescent="0.2">
      <c r="A79" s="32"/>
      <c r="B79" s="1193" t="s">
        <v>769</v>
      </c>
      <c r="C79" s="1193"/>
      <c r="D79" s="1193"/>
    </row>
    <row r="80" spans="1:6" s="82" customFormat="1" ht="15" customHeight="1" x14ac:dyDescent="0.2">
      <c r="A80" s="32"/>
      <c r="B80" s="1192" t="s">
        <v>770</v>
      </c>
      <c r="C80" s="1192"/>
      <c r="D80" s="1192"/>
    </row>
    <row r="81" spans="1:4" s="82" customFormat="1" ht="15" customHeight="1" x14ac:dyDescent="0.2">
      <c r="A81" s="32"/>
      <c r="B81" s="1192"/>
      <c r="C81" s="1192"/>
      <c r="D81" s="1192"/>
    </row>
    <row r="82" spans="1:4" s="82" customFormat="1" ht="15" customHeight="1" x14ac:dyDescent="0.2">
      <c r="A82" s="32"/>
      <c r="B82" s="144"/>
      <c r="C82" s="203"/>
      <c r="D82" s="332"/>
    </row>
    <row r="83" spans="1:4" s="82" customFormat="1" ht="15" customHeight="1" x14ac:dyDescent="0.2">
      <c r="A83" s="32"/>
      <c r="B83" s="32"/>
      <c r="C83" s="32"/>
      <c r="D83" s="32"/>
    </row>
    <row r="84" spans="1:4" s="82" customFormat="1" ht="15" customHeight="1" x14ac:dyDescent="0.2">
      <c r="A84" s="32"/>
      <c r="B84" s="32"/>
      <c r="C84" s="32"/>
      <c r="D84" s="32"/>
    </row>
    <row r="85" spans="1:4" s="82" customFormat="1" ht="15" customHeight="1" x14ac:dyDescent="0.2">
      <c r="A85" s="32"/>
      <c r="B85" s="32"/>
      <c r="C85" s="32"/>
      <c r="D85" s="32"/>
    </row>
    <row r="86" spans="1:4" s="82" customFormat="1" ht="15" customHeight="1" x14ac:dyDescent="0.2">
      <c r="A86" s="32"/>
      <c r="B86" s="32"/>
      <c r="C86" s="32"/>
      <c r="D86" s="32"/>
    </row>
    <row r="87" spans="1:4" s="82" customFormat="1" ht="15" customHeight="1" x14ac:dyDescent="0.2">
      <c r="A87" s="32"/>
      <c r="B87" s="32"/>
      <c r="C87" s="32"/>
      <c r="D87" s="32"/>
    </row>
    <row r="88" spans="1:4" s="82" customFormat="1" ht="15" customHeight="1" x14ac:dyDescent="0.2">
      <c r="A88" s="32"/>
      <c r="B88" s="32"/>
      <c r="C88" s="32"/>
      <c r="D88" s="32"/>
    </row>
    <row r="89" spans="1:4" s="82" customFormat="1" ht="15" customHeight="1" x14ac:dyDescent="0.2">
      <c r="A89" s="32"/>
      <c r="B89" s="32"/>
      <c r="C89" s="32"/>
      <c r="D89" s="32"/>
    </row>
    <row r="90" spans="1:4" s="82" customFormat="1" ht="15" customHeight="1" x14ac:dyDescent="0.2">
      <c r="A90" s="32"/>
      <c r="B90" s="32"/>
      <c r="C90" s="32"/>
      <c r="D90" s="32"/>
    </row>
    <row r="91" spans="1:4" s="82" customFormat="1" ht="15" customHeight="1" x14ac:dyDescent="0.2">
      <c r="A91" s="32"/>
      <c r="B91" s="32"/>
      <c r="C91" s="32"/>
      <c r="D91" s="32"/>
    </row>
    <row r="92" spans="1:4" s="82" customFormat="1" ht="15" customHeight="1" x14ac:dyDescent="0.2">
      <c r="A92" s="32"/>
      <c r="B92" s="32"/>
      <c r="C92" s="32"/>
      <c r="D92" s="32"/>
    </row>
    <row r="93" spans="1:4" s="82" customFormat="1" ht="15" customHeight="1" x14ac:dyDescent="0.2">
      <c r="A93" s="32"/>
      <c r="B93" s="32"/>
      <c r="C93" s="32"/>
      <c r="D93" s="32"/>
    </row>
    <row r="94" spans="1:4" s="82" customFormat="1" ht="15" customHeight="1" x14ac:dyDescent="0.2">
      <c r="A94" s="32"/>
      <c r="B94" s="32"/>
      <c r="C94" s="32"/>
      <c r="D94" s="32"/>
    </row>
    <row r="95" spans="1:4" s="82" customFormat="1" ht="15" customHeight="1" x14ac:dyDescent="0.2">
      <c r="A95" s="32"/>
      <c r="B95" s="32"/>
      <c r="C95" s="32"/>
      <c r="D95" s="32"/>
    </row>
    <row r="96" spans="1:4" s="82" customFormat="1" ht="15" customHeight="1" x14ac:dyDescent="0.2">
      <c r="A96" s="32"/>
      <c r="B96" s="32"/>
      <c r="C96" s="32"/>
      <c r="D96" s="32"/>
    </row>
    <row r="97" spans="1:4" s="82" customFormat="1" ht="15" customHeight="1" x14ac:dyDescent="0.2">
      <c r="A97" s="32"/>
      <c r="B97" s="32"/>
      <c r="C97" s="32"/>
      <c r="D97" s="32"/>
    </row>
    <row r="98" spans="1:4" s="82" customFormat="1" ht="15" customHeight="1" x14ac:dyDescent="0.2">
      <c r="A98" s="32"/>
      <c r="B98" s="32"/>
      <c r="C98" s="32"/>
      <c r="D98" s="32"/>
    </row>
    <row r="99" spans="1:4" s="82" customFormat="1" ht="15" customHeight="1" x14ac:dyDescent="0.2">
      <c r="A99" s="32"/>
      <c r="B99" s="32"/>
      <c r="C99" s="32"/>
      <c r="D99" s="32"/>
    </row>
    <row r="100" spans="1:4" s="82" customFormat="1" ht="15" customHeight="1" x14ac:dyDescent="0.2">
      <c r="A100" s="32"/>
      <c r="B100" s="32"/>
      <c r="C100" s="32"/>
      <c r="D100" s="32"/>
    </row>
    <row r="101" spans="1:4" s="82" customFormat="1" ht="15" customHeight="1" x14ac:dyDescent="0.2">
      <c r="A101" s="32"/>
      <c r="B101" s="32"/>
      <c r="C101" s="32"/>
      <c r="D101" s="32"/>
    </row>
    <row r="102" spans="1:4" s="82" customFormat="1" ht="15" customHeight="1" x14ac:dyDescent="0.2">
      <c r="A102" s="32"/>
      <c r="B102" s="32"/>
      <c r="C102" s="32"/>
      <c r="D102" s="32"/>
    </row>
    <row r="103" spans="1:4" s="82" customFormat="1" ht="15" customHeight="1" x14ac:dyDescent="0.2">
      <c r="A103" s="32"/>
      <c r="B103" s="32"/>
      <c r="C103" s="32"/>
      <c r="D103" s="32"/>
    </row>
    <row r="104" spans="1:4" s="82" customFormat="1" ht="15" customHeight="1" x14ac:dyDescent="0.2">
      <c r="A104" s="32"/>
      <c r="B104" s="32"/>
      <c r="C104" s="32"/>
      <c r="D104" s="32"/>
    </row>
    <row r="105" spans="1:4" s="82" customFormat="1" ht="15" customHeight="1" x14ac:dyDescent="0.2">
      <c r="A105" s="32"/>
      <c r="B105" s="32"/>
      <c r="C105" s="32"/>
      <c r="D105" s="32"/>
    </row>
    <row r="106" spans="1:4" s="82" customFormat="1" ht="15" customHeight="1" x14ac:dyDescent="0.2">
      <c r="A106" s="32"/>
      <c r="B106" s="32"/>
      <c r="C106" s="32"/>
      <c r="D106" s="32"/>
    </row>
    <row r="107" spans="1:4" s="82" customFormat="1" ht="15" customHeight="1" x14ac:dyDescent="0.2">
      <c r="A107" s="32"/>
      <c r="B107" s="32"/>
      <c r="C107" s="32"/>
      <c r="D107" s="32"/>
    </row>
  </sheetData>
  <mergeCells count="6">
    <mergeCell ref="B6:D6"/>
    <mergeCell ref="B7:D7"/>
    <mergeCell ref="D11:D12"/>
    <mergeCell ref="B80:D81"/>
    <mergeCell ref="B79:D79"/>
    <mergeCell ref="B78:D78"/>
  </mergeCells>
  <hyperlinks>
    <hyperlink ref="A1" location="INDICE!A1" display="Indice"/>
  </hyperlinks>
  <printOptions horizontalCentered="1"/>
  <pageMargins left="0.39370078740157483" right="0.39370078740157483" top="0.19685039370078741" bottom="0.19685039370078741" header="0.15748031496062992" footer="0"/>
  <pageSetup paperSize="9" scale="58" orientation="portrait" verticalDpi="300" r:id="rId1"/>
  <headerFooter scaleWithDoc="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00B050"/>
    <pageSetUpPr fitToPage="1"/>
  </sheetPr>
  <dimension ref="A1:I79"/>
  <sheetViews>
    <sheetView showGridLines="0" showRuler="0" zoomScale="106" zoomScaleNormal="106" zoomScaleSheetLayoutView="85" workbookViewId="0"/>
  </sheetViews>
  <sheetFormatPr baseColWidth="10" defaultColWidth="11.42578125" defaultRowHeight="12.75" x14ac:dyDescent="0.2"/>
  <cols>
    <col min="1" max="1" width="6.85546875" style="48" customWidth="1"/>
    <col min="2" max="2" width="47.85546875" style="48" customWidth="1"/>
    <col min="3" max="3" width="20.7109375" style="48" customWidth="1"/>
    <col min="4" max="4" width="12.7109375" style="48" customWidth="1"/>
    <col min="5" max="5" width="20.7109375" style="82" customWidth="1"/>
    <col min="6" max="6" width="12.7109375" style="48" customWidth="1"/>
    <col min="7" max="7" width="20.7109375" style="48" customWidth="1"/>
    <col min="8" max="8" width="13" style="48" customWidth="1"/>
    <col min="9" max="9" width="13.42578125" style="48" bestFit="1" customWidth="1"/>
    <col min="10" max="16384" width="11.42578125" style="48"/>
  </cols>
  <sheetData>
    <row r="1" spans="1:9" ht="15" x14ac:dyDescent="0.25">
      <c r="A1" s="1003" t="s">
        <v>238</v>
      </c>
      <c r="B1" s="502"/>
    </row>
    <row r="2" spans="1:9" ht="15" customHeight="1" x14ac:dyDescent="0.25">
      <c r="A2" s="502"/>
      <c r="B2" s="474" t="s">
        <v>874</v>
      </c>
      <c r="C2" s="41"/>
      <c r="D2" s="287"/>
    </row>
    <row r="3" spans="1:9" ht="15" customHeight="1" x14ac:dyDescent="0.25">
      <c r="A3" s="502"/>
      <c r="B3" s="844" t="s">
        <v>332</v>
      </c>
      <c r="C3" s="41"/>
      <c r="D3" s="41"/>
    </row>
    <row r="4" spans="1:9" s="516" customFormat="1" ht="12" x14ac:dyDescent="0.2">
      <c r="B4" s="517"/>
      <c r="C4" s="41"/>
      <c r="D4" s="41"/>
      <c r="E4" s="518"/>
    </row>
    <row r="5" spans="1:9" s="516" customFormat="1" ht="12" x14ac:dyDescent="0.2">
      <c r="B5" s="41"/>
      <c r="C5" s="41"/>
      <c r="D5" s="41"/>
      <c r="E5" s="518"/>
    </row>
    <row r="6" spans="1:9" ht="16.5" customHeight="1" x14ac:dyDescent="0.2">
      <c r="B6" s="1203" t="s">
        <v>607</v>
      </c>
      <c r="C6" s="1203"/>
      <c r="D6" s="1203"/>
      <c r="E6" s="1203"/>
      <c r="F6" s="1203"/>
      <c r="G6" s="1203"/>
      <c r="H6" s="1203"/>
    </row>
    <row r="7" spans="1:9" ht="16.5" customHeight="1" x14ac:dyDescent="0.2">
      <c r="B7" s="1204" t="s">
        <v>465</v>
      </c>
      <c r="C7" s="1204"/>
      <c r="D7" s="1204"/>
      <c r="E7" s="1204"/>
      <c r="F7" s="1204"/>
      <c r="G7" s="1204"/>
      <c r="H7" s="1204"/>
      <c r="I7" s="516"/>
    </row>
    <row r="8" spans="1:9" s="516" customFormat="1" ht="12" x14ac:dyDescent="0.2">
      <c r="B8" s="519"/>
      <c r="C8" s="519"/>
      <c r="D8" s="519"/>
      <c r="E8" s="518"/>
    </row>
    <row r="9" spans="1:9" s="516" customFormat="1" thickBot="1" x14ac:dyDescent="0.25">
      <c r="B9" s="519"/>
      <c r="C9" s="519"/>
      <c r="D9" s="519"/>
      <c r="E9" s="518"/>
    </row>
    <row r="10" spans="1:9" ht="16.5" thickTop="1" thickBot="1" x14ac:dyDescent="0.25">
      <c r="B10" s="9"/>
      <c r="C10" s="1196" t="s">
        <v>881</v>
      </c>
      <c r="D10" s="1197"/>
      <c r="E10" s="1197"/>
      <c r="F10" s="1197"/>
      <c r="G10" s="1197"/>
      <c r="H10" s="1198"/>
    </row>
    <row r="11" spans="1:9" ht="15.75" customHeight="1" thickTop="1" x14ac:dyDescent="0.2">
      <c r="B11" s="403"/>
      <c r="C11" s="1199" t="s">
        <v>466</v>
      </c>
      <c r="D11" s="1200"/>
      <c r="E11" s="1205" t="s">
        <v>771</v>
      </c>
      <c r="F11" s="1206"/>
      <c r="G11" s="1205" t="s">
        <v>467</v>
      </c>
      <c r="H11" s="1206"/>
      <c r="I11" s="516"/>
    </row>
    <row r="12" spans="1:9" ht="15" x14ac:dyDescent="0.2">
      <c r="B12" s="404"/>
      <c r="C12" s="1201"/>
      <c r="D12" s="1202"/>
      <c r="E12" s="1207"/>
      <c r="F12" s="1208"/>
      <c r="G12" s="1207"/>
      <c r="H12" s="1208"/>
      <c r="I12" s="516"/>
    </row>
    <row r="13" spans="1:9" ht="15" x14ac:dyDescent="0.25">
      <c r="B13" s="405"/>
      <c r="C13" s="401" t="s">
        <v>298</v>
      </c>
      <c r="D13" s="402" t="s">
        <v>314</v>
      </c>
      <c r="E13" s="401" t="s">
        <v>298</v>
      </c>
      <c r="F13" s="402" t="s">
        <v>314</v>
      </c>
      <c r="G13" s="401" t="s">
        <v>298</v>
      </c>
      <c r="H13" s="402" t="s">
        <v>314</v>
      </c>
    </row>
    <row r="14" spans="1:9" ht="15" x14ac:dyDescent="0.25">
      <c r="B14" s="288"/>
      <c r="C14" s="289"/>
      <c r="D14" s="290"/>
      <c r="E14" s="289"/>
      <c r="F14" s="290"/>
      <c r="G14" s="289"/>
      <c r="H14" s="290"/>
      <c r="I14" s="516"/>
    </row>
    <row r="15" spans="1:9" s="501" customFormat="1" ht="15.75" x14ac:dyDescent="0.25">
      <c r="B15" s="420" t="s">
        <v>475</v>
      </c>
      <c r="C15" s="624">
        <f t="shared" ref="C15:H15" si="0">+C17+C28</f>
        <v>324339197.68592054</v>
      </c>
      <c r="D15" s="610">
        <f t="shared" si="0"/>
        <v>0.99135749344522317</v>
      </c>
      <c r="E15" s="624">
        <f t="shared" si="0"/>
        <v>2827540.6808396662</v>
      </c>
      <c r="F15" s="610">
        <f t="shared" si="0"/>
        <v>8.6425065547767847E-3</v>
      </c>
      <c r="G15" s="624">
        <f t="shared" si="0"/>
        <v>327166738.36676025</v>
      </c>
      <c r="H15" s="610">
        <f t="shared" si="0"/>
        <v>1</v>
      </c>
      <c r="I15" s="516"/>
    </row>
    <row r="16" spans="1:9" ht="15" x14ac:dyDescent="0.25">
      <c r="B16" s="288" t="s">
        <v>315</v>
      </c>
      <c r="C16" s="289"/>
      <c r="D16" s="290"/>
      <c r="E16" s="291"/>
      <c r="F16" s="292"/>
      <c r="G16" s="289"/>
      <c r="H16" s="290"/>
      <c r="I16" s="1077"/>
    </row>
    <row r="17" spans="2:9" s="502" customFormat="1" ht="15" x14ac:dyDescent="0.25">
      <c r="B17" s="611" t="s">
        <v>468</v>
      </c>
      <c r="C17" s="612">
        <f>+C19+C24</f>
        <v>82428789.804576978</v>
      </c>
      <c r="D17" s="613">
        <f t="shared" ref="D17:H17" si="1">+D19+D24</f>
        <v>0.25194734102882033</v>
      </c>
      <c r="E17" s="614">
        <f t="shared" si="1"/>
        <v>68390.4274710139</v>
      </c>
      <c r="F17" s="615">
        <f t="shared" si="1"/>
        <v>2.0903844875070065E-4</v>
      </c>
      <c r="G17" s="612">
        <f t="shared" si="1"/>
        <v>82497180.23204799</v>
      </c>
      <c r="H17" s="613">
        <f t="shared" si="1"/>
        <v>0.25215637947757108</v>
      </c>
      <c r="I17" s="516"/>
    </row>
    <row r="18" spans="2:9" ht="15" x14ac:dyDescent="0.25">
      <c r="B18" s="293"/>
      <c r="C18" s="294"/>
      <c r="D18" s="295"/>
      <c r="E18" s="296"/>
      <c r="F18" s="297"/>
      <c r="G18" s="294"/>
      <c r="H18" s="295"/>
      <c r="I18" s="82"/>
    </row>
    <row r="19" spans="2:9" s="502" customFormat="1" ht="15" x14ac:dyDescent="0.25">
      <c r="B19" s="611" t="s">
        <v>161</v>
      </c>
      <c r="C19" s="612">
        <f>SUM(C20:C22)</f>
        <v>61245628.777353853</v>
      </c>
      <c r="D19" s="613">
        <f t="shared" ref="D19:H19" si="2">SUM(D20:D22)</f>
        <v>0.18720004693354961</v>
      </c>
      <c r="E19" s="614">
        <f t="shared" si="2"/>
        <v>1096.1113721644945</v>
      </c>
      <c r="F19" s="615">
        <f t="shared" si="2"/>
        <v>3.3503142087009246E-6</v>
      </c>
      <c r="G19" s="612">
        <f t="shared" si="2"/>
        <v>61246724.888726018</v>
      </c>
      <c r="H19" s="613">
        <f t="shared" si="2"/>
        <v>0.18720339724775831</v>
      </c>
      <c r="I19" s="82"/>
    </row>
    <row r="20" spans="2:9" ht="15" x14ac:dyDescent="0.2">
      <c r="B20" s="623" t="s">
        <v>162</v>
      </c>
      <c r="C20" s="619">
        <v>25826217.62367567</v>
      </c>
      <c r="D20" s="620">
        <v>7.8939007530539326E-2</v>
      </c>
      <c r="E20" s="621">
        <v>31.265437586836537</v>
      </c>
      <c r="F20" s="622">
        <v>9.5564230468280003E-8</v>
      </c>
      <c r="G20" s="619">
        <f>+C20+E20</f>
        <v>25826248.889113259</v>
      </c>
      <c r="H20" s="620">
        <f>+F20+D20</f>
        <v>7.89391030947698E-2</v>
      </c>
      <c r="I20" s="82"/>
    </row>
    <row r="21" spans="2:9" ht="15" x14ac:dyDescent="0.2">
      <c r="B21" s="623" t="s">
        <v>163</v>
      </c>
      <c r="C21" s="619">
        <v>21222855.522870954</v>
      </c>
      <c r="D21" s="620">
        <v>6.4868622124660255E-2</v>
      </c>
      <c r="E21" s="621">
        <v>0</v>
      </c>
      <c r="F21" s="622">
        <v>0</v>
      </c>
      <c r="G21" s="619">
        <f t="shared" ref="G21:G22" si="3">+C21+E21</f>
        <v>21222855.522870954</v>
      </c>
      <c r="H21" s="620">
        <f t="shared" ref="H21:H22" si="4">+F21+D21</f>
        <v>6.4868622124660255E-2</v>
      </c>
      <c r="I21" s="82"/>
    </row>
    <row r="22" spans="2:9" ht="15" x14ac:dyDescent="0.2">
      <c r="B22" s="623" t="s">
        <v>165</v>
      </c>
      <c r="C22" s="619">
        <v>14196555.630807228</v>
      </c>
      <c r="D22" s="620">
        <v>4.3392417278350026E-2</v>
      </c>
      <c r="E22" s="621">
        <v>1064.845934577658</v>
      </c>
      <c r="F22" s="622">
        <v>3.2547499782326446E-6</v>
      </c>
      <c r="G22" s="619">
        <f t="shared" si="3"/>
        <v>14197620.476741806</v>
      </c>
      <c r="H22" s="620">
        <f t="shared" si="4"/>
        <v>4.339567202832826E-2</v>
      </c>
      <c r="I22" s="82"/>
    </row>
    <row r="23" spans="2:9" ht="15" x14ac:dyDescent="0.25">
      <c r="B23" s="298"/>
      <c r="C23" s="294"/>
      <c r="D23" s="295"/>
      <c r="E23" s="296"/>
      <c r="F23" s="297"/>
      <c r="G23" s="294"/>
      <c r="H23" s="295"/>
      <c r="I23" s="82"/>
    </row>
    <row r="24" spans="2:9" s="502" customFormat="1" ht="15" x14ac:dyDescent="0.25">
      <c r="B24" s="611" t="s">
        <v>164</v>
      </c>
      <c r="C24" s="612">
        <f>SUM(C25:C26)</f>
        <v>21183161.027223121</v>
      </c>
      <c r="D24" s="613">
        <f t="shared" ref="D24:H24" si="5">SUM(D25:D26)</f>
        <v>6.4747294095270747E-2</v>
      </c>
      <c r="E24" s="614">
        <f t="shared" si="5"/>
        <v>67294.316098849406</v>
      </c>
      <c r="F24" s="615">
        <f t="shared" si="5"/>
        <v>2.0568813454199973E-4</v>
      </c>
      <c r="G24" s="612">
        <f t="shared" si="5"/>
        <v>21250455.343321972</v>
      </c>
      <c r="H24" s="613">
        <f t="shared" si="5"/>
        <v>6.4952982229812745E-2</v>
      </c>
      <c r="I24" s="82"/>
    </row>
    <row r="25" spans="2:9" ht="15" x14ac:dyDescent="0.2">
      <c r="B25" s="623" t="s">
        <v>162</v>
      </c>
      <c r="C25" s="619">
        <v>21183161.027223121</v>
      </c>
      <c r="D25" s="620">
        <v>6.4747294095270747E-2</v>
      </c>
      <c r="E25" s="621">
        <v>58195.868297376124</v>
      </c>
      <c r="F25" s="622">
        <v>1.7787831546658462E-4</v>
      </c>
      <c r="G25" s="619">
        <f t="shared" ref="G25:G26" si="6">+C25+E25</f>
        <v>21241356.895520497</v>
      </c>
      <c r="H25" s="620">
        <f t="shared" ref="H25:H26" si="7">+F25+D25</f>
        <v>6.4925172410737336E-2</v>
      </c>
      <c r="I25" s="82"/>
    </row>
    <row r="26" spans="2:9" ht="15" x14ac:dyDescent="0.2">
      <c r="B26" s="623" t="s">
        <v>469</v>
      </c>
      <c r="C26" s="619">
        <v>0</v>
      </c>
      <c r="D26" s="620">
        <v>0</v>
      </c>
      <c r="E26" s="621">
        <v>9098.447801473274</v>
      </c>
      <c r="F26" s="622">
        <v>2.7809819075415116E-5</v>
      </c>
      <c r="G26" s="619">
        <f t="shared" si="6"/>
        <v>9098.447801473274</v>
      </c>
      <c r="H26" s="620">
        <f t="shared" si="7"/>
        <v>2.7809819075415116E-5</v>
      </c>
      <c r="I26" s="82"/>
    </row>
    <row r="27" spans="2:9" ht="15" x14ac:dyDescent="0.25">
      <c r="B27" s="298"/>
      <c r="C27" s="289"/>
      <c r="D27" s="290"/>
      <c r="E27" s="291"/>
      <c r="F27" s="292"/>
      <c r="G27" s="289"/>
      <c r="H27" s="290"/>
      <c r="I27" s="82"/>
    </row>
    <row r="28" spans="2:9" s="502" customFormat="1" ht="15" x14ac:dyDescent="0.25">
      <c r="B28" s="611" t="s">
        <v>179</v>
      </c>
      <c r="C28" s="612">
        <f>+C30+C37+C44+C48</f>
        <v>241910407.88134357</v>
      </c>
      <c r="D28" s="613">
        <f>+D30+D37+D44+D48</f>
        <v>0.73941015241640284</v>
      </c>
      <c r="E28" s="614">
        <f t="shared" ref="E28:H28" si="8">+E30+E37+E44+E48</f>
        <v>2759150.2533686524</v>
      </c>
      <c r="F28" s="615">
        <f t="shared" si="8"/>
        <v>8.4334681060260833E-3</v>
      </c>
      <c r="G28" s="612">
        <f t="shared" si="8"/>
        <v>244669558.13471225</v>
      </c>
      <c r="H28" s="613">
        <f t="shared" si="8"/>
        <v>0.74784362052242892</v>
      </c>
      <c r="I28" s="82"/>
    </row>
    <row r="29" spans="2:9" ht="15" x14ac:dyDescent="0.25">
      <c r="B29" s="293"/>
      <c r="C29" s="294"/>
      <c r="D29" s="295"/>
      <c r="E29" s="296"/>
      <c r="F29" s="297"/>
      <c r="G29" s="294"/>
      <c r="H29" s="295"/>
      <c r="I29" s="82"/>
    </row>
    <row r="30" spans="2:9" s="502" customFormat="1" ht="15" x14ac:dyDescent="0.25">
      <c r="B30" s="611" t="s">
        <v>249</v>
      </c>
      <c r="C30" s="612">
        <f>SUM(C31:C33)</f>
        <v>202915582.08574599</v>
      </c>
      <c r="D30" s="613">
        <f t="shared" ref="D30:H30" si="9">SUM(D31:D33)</f>
        <v>0.62022069571838234</v>
      </c>
      <c r="E30" s="614">
        <f t="shared" si="9"/>
        <v>1744676.5387699998</v>
      </c>
      <c r="F30" s="615">
        <f t="shared" si="9"/>
        <v>5.3326831067227369E-3</v>
      </c>
      <c r="G30" s="612">
        <f t="shared" si="9"/>
        <v>204660258.62451601</v>
      </c>
      <c r="H30" s="613">
        <f t="shared" si="9"/>
        <v>0.62555337882510509</v>
      </c>
      <c r="I30" s="82"/>
    </row>
    <row r="31" spans="2:9" ht="15" x14ac:dyDescent="0.2">
      <c r="B31" s="623" t="s">
        <v>162</v>
      </c>
      <c r="C31" s="619">
        <v>118561933.05808398</v>
      </c>
      <c r="D31" s="620">
        <v>0.36238993502198191</v>
      </c>
      <c r="E31" s="621">
        <v>1656732.7135699997</v>
      </c>
      <c r="F31" s="622">
        <v>5.0638788094429406E-3</v>
      </c>
      <c r="G31" s="619">
        <f t="shared" ref="G31:G32" si="10">+C31+E31</f>
        <v>120218665.77165398</v>
      </c>
      <c r="H31" s="620">
        <f t="shared" ref="H31:H32" si="11">+F31+D31</f>
        <v>0.36745381383142484</v>
      </c>
      <c r="I31" s="82"/>
    </row>
    <row r="32" spans="2:9" ht="15" x14ac:dyDescent="0.2">
      <c r="B32" s="623" t="s">
        <v>163</v>
      </c>
      <c r="C32" s="619">
        <v>20660149.70772</v>
      </c>
      <c r="D32" s="620">
        <v>6.3148686235211277E-2</v>
      </c>
      <c r="E32" s="621">
        <v>63</v>
      </c>
      <c r="F32" s="622">
        <v>1.9256236228199883E-7</v>
      </c>
      <c r="G32" s="619">
        <f t="shared" si="10"/>
        <v>20660212.70772</v>
      </c>
      <c r="H32" s="620">
        <f t="shared" si="11"/>
        <v>6.3148878797573554E-2</v>
      </c>
      <c r="I32" s="82"/>
    </row>
    <row r="33" spans="2:9" ht="15" x14ac:dyDescent="0.2">
      <c r="B33" s="623" t="s">
        <v>165</v>
      </c>
      <c r="C33" s="619">
        <f>+C34+C35</f>
        <v>63693499.319941998</v>
      </c>
      <c r="D33" s="620">
        <f>+D34+D35</f>
        <v>0.19468207446118913</v>
      </c>
      <c r="E33" s="621">
        <v>87880.825200000007</v>
      </c>
      <c r="F33" s="622">
        <v>2.6861173491751447E-4</v>
      </c>
      <c r="G33" s="619">
        <f t="shared" ref="G33:H33" si="12">+G34+G35</f>
        <v>63781380.145142004</v>
      </c>
      <c r="H33" s="620">
        <f t="shared" si="12"/>
        <v>0.19495068619610662</v>
      </c>
      <c r="I33" s="82"/>
    </row>
    <row r="34" spans="2:9" x14ac:dyDescent="0.2">
      <c r="B34" s="815" t="s">
        <v>398</v>
      </c>
      <c r="C34" s="812">
        <v>14465748.812692003</v>
      </c>
      <c r="D34" s="813">
        <v>4.4215218469047482E-2</v>
      </c>
      <c r="E34" s="816">
        <v>80689.835760000002</v>
      </c>
      <c r="F34" s="814">
        <v>2.4663214898558894E-4</v>
      </c>
      <c r="G34" s="812">
        <f t="shared" ref="G34:G35" si="13">+C34+E34</f>
        <v>14546438.648452003</v>
      </c>
      <c r="H34" s="813">
        <f t="shared" ref="H34:H35" si="14">+F34+D34</f>
        <v>4.4461850618033073E-2</v>
      </c>
      <c r="I34" s="82"/>
    </row>
    <row r="35" spans="2:9" x14ac:dyDescent="0.2">
      <c r="B35" s="815" t="s">
        <v>166</v>
      </c>
      <c r="C35" s="812">
        <v>49227750.507249996</v>
      </c>
      <c r="D35" s="813">
        <v>0.15046685599214163</v>
      </c>
      <c r="E35" s="816">
        <v>7190.9894400000003</v>
      </c>
      <c r="F35" s="814">
        <v>2.1979585931925521E-5</v>
      </c>
      <c r="G35" s="812">
        <f t="shared" si="13"/>
        <v>49234941.496689998</v>
      </c>
      <c r="H35" s="813">
        <f t="shared" si="14"/>
        <v>0.15048883557807355</v>
      </c>
      <c r="I35" s="82"/>
    </row>
    <row r="36" spans="2:9" ht="15" x14ac:dyDescent="0.25">
      <c r="B36" s="299"/>
      <c r="C36" s="289"/>
      <c r="D36" s="290"/>
      <c r="E36" s="291"/>
      <c r="F36" s="292"/>
      <c r="G36" s="289"/>
      <c r="H36" s="290"/>
      <c r="I36" s="82"/>
    </row>
    <row r="37" spans="2:9" s="502" customFormat="1" ht="15" x14ac:dyDescent="0.25">
      <c r="B37" s="611" t="s">
        <v>250</v>
      </c>
      <c r="C37" s="612">
        <f>SUM(C38:C40)</f>
        <v>22315376.250590026</v>
      </c>
      <c r="D37" s="613">
        <f t="shared" ref="D37:H37" si="15">SUM(D38:D40)</f>
        <v>6.8207961365479838E-2</v>
      </c>
      <c r="E37" s="614">
        <f t="shared" si="15"/>
        <v>964597.39642481622</v>
      </c>
      <c r="F37" s="615">
        <f t="shared" si="15"/>
        <v>2.9483357667718776E-3</v>
      </c>
      <c r="G37" s="612">
        <f t="shared" si="15"/>
        <v>23279973.647014845</v>
      </c>
      <c r="H37" s="613">
        <f t="shared" si="15"/>
        <v>7.1156297132251717E-2</v>
      </c>
      <c r="I37" s="82"/>
    </row>
    <row r="38" spans="2:9" ht="15" x14ac:dyDescent="0.2">
      <c r="B38" s="623" t="s">
        <v>162</v>
      </c>
      <c r="C38" s="619">
        <v>22233335.903773811</v>
      </c>
      <c r="D38" s="620">
        <v>6.7957201318093088E-2</v>
      </c>
      <c r="E38" s="621">
        <v>947545.55435214413</v>
      </c>
      <c r="F38" s="622">
        <v>2.8962160367596028E-3</v>
      </c>
      <c r="G38" s="619">
        <f t="shared" ref="G38:G39" si="16">+C38+E38</f>
        <v>23180881.458125956</v>
      </c>
      <c r="H38" s="620">
        <f t="shared" ref="H38:H39" si="17">+F38+D38</f>
        <v>7.0853417354852691E-2</v>
      </c>
      <c r="I38" s="82"/>
    </row>
    <row r="39" spans="2:9" ht="15" x14ac:dyDescent="0.2">
      <c r="B39" s="623" t="s">
        <v>163</v>
      </c>
      <c r="C39" s="619">
        <v>2499.047785956303</v>
      </c>
      <c r="D39" s="620">
        <v>7.6384530971324542E-6</v>
      </c>
      <c r="E39" s="621">
        <v>0</v>
      </c>
      <c r="F39" s="622">
        <v>0</v>
      </c>
      <c r="G39" s="619">
        <f t="shared" si="16"/>
        <v>2499.047785956303</v>
      </c>
      <c r="H39" s="620">
        <f t="shared" si="17"/>
        <v>7.6384530971324542E-6</v>
      </c>
      <c r="I39" s="82"/>
    </row>
    <row r="40" spans="2:9" ht="15" x14ac:dyDescent="0.2">
      <c r="B40" s="623" t="s">
        <v>165</v>
      </c>
      <c r="C40" s="619">
        <f>+C41+C42</f>
        <v>79541.299030260532</v>
      </c>
      <c r="D40" s="620">
        <f>+D41+D42</f>
        <v>2.4312159428961636E-4</v>
      </c>
      <c r="E40" s="621">
        <v>17051.842072672043</v>
      </c>
      <c r="F40" s="622">
        <v>5.2119730012274656E-5</v>
      </c>
      <c r="G40" s="619">
        <f t="shared" ref="G40:H40" si="18">+G41+G42</f>
        <v>96593.141102932568</v>
      </c>
      <c r="H40" s="620">
        <f t="shared" si="18"/>
        <v>2.9524132430189102E-4</v>
      </c>
      <c r="I40" s="82"/>
    </row>
    <row r="41" spans="2:9" x14ac:dyDescent="0.2">
      <c r="B41" s="815" t="s">
        <v>398</v>
      </c>
      <c r="C41" s="812">
        <v>79541.299030260532</v>
      </c>
      <c r="D41" s="813">
        <v>2.4312159428961636E-4</v>
      </c>
      <c r="E41" s="816">
        <v>8336.3088561747863</v>
      </c>
      <c r="F41" s="814">
        <v>2.5480306762815308E-5</v>
      </c>
      <c r="G41" s="812">
        <f t="shared" ref="G41:G42" si="19">+C41+E41</f>
        <v>87877.607886435319</v>
      </c>
      <c r="H41" s="813">
        <f t="shared" ref="H41:H42" si="20">+F41+D41</f>
        <v>2.6860190105243165E-4</v>
      </c>
      <c r="I41" s="82"/>
    </row>
    <row r="42" spans="2:9" x14ac:dyDescent="0.2">
      <c r="B42" s="815" t="s">
        <v>166</v>
      </c>
      <c r="C42" s="812">
        <v>0</v>
      </c>
      <c r="D42" s="1117">
        <v>0</v>
      </c>
      <c r="E42" s="816">
        <v>8715.5332164972551</v>
      </c>
      <c r="F42" s="814">
        <v>2.6639423249459349E-5</v>
      </c>
      <c r="G42" s="812">
        <f t="shared" si="19"/>
        <v>8715.5332164972551</v>
      </c>
      <c r="H42" s="813">
        <f t="shared" si="20"/>
        <v>2.6639423249459349E-5</v>
      </c>
      <c r="I42" s="82"/>
    </row>
    <row r="43" spans="2:9" ht="15" x14ac:dyDescent="0.25">
      <c r="B43" s="298"/>
      <c r="C43" s="289"/>
      <c r="D43" s="290"/>
      <c r="E43" s="291"/>
      <c r="F43" s="292"/>
      <c r="G43" s="289"/>
      <c r="H43" s="290"/>
      <c r="I43" s="82"/>
    </row>
    <row r="44" spans="2:9" s="502" customFormat="1" ht="15" x14ac:dyDescent="0.25">
      <c r="B44" s="611" t="s">
        <v>251</v>
      </c>
      <c r="C44" s="612">
        <f>+SUM(C45:C46)</f>
        <v>1088964.8349136093</v>
      </c>
      <c r="D44" s="613">
        <f>+SUM(D45:D46)</f>
        <v>3.3284704929046264E-3</v>
      </c>
      <c r="E44" s="614">
        <f t="shared" ref="E44:H44" si="21">+SUM(E45:E46)</f>
        <v>28960.635618109525</v>
      </c>
      <c r="F44" s="615">
        <f t="shared" si="21"/>
        <v>8.8519498536688342E-5</v>
      </c>
      <c r="G44" s="612">
        <f t="shared" si="21"/>
        <v>1117925.4705317188</v>
      </c>
      <c r="H44" s="613">
        <f t="shared" si="21"/>
        <v>3.4169899914413149E-3</v>
      </c>
      <c r="I44" s="82"/>
    </row>
    <row r="45" spans="2:9" ht="15" x14ac:dyDescent="0.2">
      <c r="B45" s="623" t="s">
        <v>162</v>
      </c>
      <c r="C45" s="619">
        <v>1088964.8349136093</v>
      </c>
      <c r="D45" s="620">
        <v>3.3284704929046264E-3</v>
      </c>
      <c r="E45" s="621">
        <v>28960.635618109525</v>
      </c>
      <c r="F45" s="622">
        <v>8.8519498536688342E-5</v>
      </c>
      <c r="G45" s="619">
        <f t="shared" ref="G45:G46" si="22">+C45+E45</f>
        <v>1117925.4705317188</v>
      </c>
      <c r="H45" s="620">
        <f t="shared" ref="H45:H46" si="23">+F45+D45</f>
        <v>3.4169899914413149E-3</v>
      </c>
      <c r="I45" s="82"/>
    </row>
    <row r="46" spans="2:9" ht="15" x14ac:dyDescent="0.2">
      <c r="B46" s="623" t="s">
        <v>165</v>
      </c>
      <c r="C46" s="619">
        <v>0</v>
      </c>
      <c r="D46" s="620">
        <v>0</v>
      </c>
      <c r="E46" s="621">
        <v>0</v>
      </c>
      <c r="F46" s="622">
        <v>0</v>
      </c>
      <c r="G46" s="619">
        <f t="shared" si="22"/>
        <v>0</v>
      </c>
      <c r="H46" s="620">
        <f t="shared" si="23"/>
        <v>0</v>
      </c>
      <c r="I46" s="82"/>
    </row>
    <row r="47" spans="2:9" ht="15" x14ac:dyDescent="0.25">
      <c r="B47" s="298"/>
      <c r="C47" s="289"/>
      <c r="D47" s="290"/>
      <c r="E47" s="291"/>
      <c r="F47" s="292"/>
      <c r="G47" s="289"/>
      <c r="H47" s="290"/>
      <c r="I47" s="82"/>
    </row>
    <row r="48" spans="2:9" s="502" customFormat="1" ht="15" x14ac:dyDescent="0.25">
      <c r="B48" s="611" t="s">
        <v>470</v>
      </c>
      <c r="C48" s="612">
        <f>SUM(C49:C51)</f>
        <v>15590484.710093934</v>
      </c>
      <c r="D48" s="613">
        <f t="shared" ref="D48:H48" si="24">SUM(D49:D51)</f>
        <v>4.7653024839636043E-2</v>
      </c>
      <c r="E48" s="614">
        <f t="shared" si="24"/>
        <v>20915.682555726704</v>
      </c>
      <c r="F48" s="615">
        <f t="shared" si="24"/>
        <v>6.3929733994779823E-5</v>
      </c>
      <c r="G48" s="612">
        <f t="shared" si="24"/>
        <v>15611400.39264966</v>
      </c>
      <c r="H48" s="613">
        <f t="shared" si="24"/>
        <v>4.7716954573630822E-2</v>
      </c>
      <c r="I48" s="82"/>
    </row>
    <row r="49" spans="2:9" ht="15" x14ac:dyDescent="0.25">
      <c r="B49" s="616" t="s">
        <v>162</v>
      </c>
      <c r="C49" s="617">
        <v>660680.3541049232</v>
      </c>
      <c r="D49" s="290">
        <v>2.0193995190436742E-3</v>
      </c>
      <c r="E49" s="618">
        <v>20915.682555726704</v>
      </c>
      <c r="F49" s="292">
        <v>6.3929733994779823E-5</v>
      </c>
      <c r="G49" s="617">
        <f t="shared" ref="G49:G51" si="25">+C49+E49</f>
        <v>681596.03666064993</v>
      </c>
      <c r="H49" s="290">
        <f t="shared" ref="H49:H51" si="26">+F49+D49</f>
        <v>2.083329253038454E-3</v>
      </c>
      <c r="I49" s="82"/>
    </row>
    <row r="50" spans="2:9" ht="15" x14ac:dyDescent="0.25">
      <c r="B50" s="616" t="s">
        <v>163</v>
      </c>
      <c r="C50" s="617">
        <v>1142.4219345011425</v>
      </c>
      <c r="D50" s="290">
        <v>3.491864546512872E-6</v>
      </c>
      <c r="E50" s="618">
        <v>0</v>
      </c>
      <c r="F50" s="292">
        <v>0</v>
      </c>
      <c r="G50" s="617">
        <f t="shared" si="25"/>
        <v>1142.4219345011425</v>
      </c>
      <c r="H50" s="290">
        <f t="shared" si="26"/>
        <v>3.491864546512872E-6</v>
      </c>
      <c r="I50" s="82"/>
    </row>
    <row r="51" spans="2:9" ht="15" x14ac:dyDescent="0.25">
      <c r="B51" s="616" t="s">
        <v>165</v>
      </c>
      <c r="C51" s="617">
        <v>14928661.934054509</v>
      </c>
      <c r="D51" s="1116">
        <v>4.5630133456045857E-2</v>
      </c>
      <c r="E51" s="618">
        <v>0</v>
      </c>
      <c r="F51" s="292">
        <v>0</v>
      </c>
      <c r="G51" s="617">
        <f t="shared" si="25"/>
        <v>14928661.934054509</v>
      </c>
      <c r="H51" s="290">
        <f t="shared" si="26"/>
        <v>4.5630133456045857E-2</v>
      </c>
      <c r="I51" s="82"/>
    </row>
    <row r="52" spans="2:9" ht="15.75" thickBot="1" x14ac:dyDescent="0.3">
      <c r="B52" s="300"/>
      <c r="C52" s="301"/>
      <c r="D52" s="302"/>
      <c r="E52" s="301"/>
      <c r="F52" s="302"/>
      <c r="G52" s="301"/>
      <c r="H52" s="302"/>
      <c r="I52" s="82"/>
    </row>
    <row r="53" spans="2:9" ht="12.75" customHeight="1" thickTop="1" x14ac:dyDescent="0.2">
      <c r="B53" s="303" t="s">
        <v>315</v>
      </c>
      <c r="C53" s="304"/>
      <c r="D53" s="305"/>
      <c r="E53" s="7"/>
      <c r="F53" s="7"/>
      <c r="G53" s="73"/>
      <c r="H53" s="165"/>
      <c r="I53" s="82"/>
    </row>
    <row r="54" spans="2:9" ht="12.75" customHeight="1" x14ac:dyDescent="0.2">
      <c r="B54" s="1195" t="s">
        <v>471</v>
      </c>
      <c r="C54" s="1195"/>
      <c r="D54" s="1195"/>
      <c r="E54" s="1195"/>
      <c r="F54" s="1195"/>
      <c r="G54" s="1195"/>
      <c r="H54" s="1195"/>
      <c r="I54" s="82"/>
    </row>
    <row r="55" spans="2:9" ht="29.25" customHeight="1" x14ac:dyDescent="0.2">
      <c r="B55" s="1195" t="s">
        <v>954</v>
      </c>
      <c r="C55" s="1195"/>
      <c r="D55" s="1195"/>
      <c r="E55" s="1195"/>
      <c r="F55" s="1195"/>
      <c r="G55" s="1195"/>
      <c r="H55" s="1195"/>
      <c r="I55" s="82"/>
    </row>
    <row r="56" spans="2:9" x14ac:dyDescent="0.2">
      <c r="B56" s="303"/>
      <c r="C56" s="304"/>
      <c r="D56" s="306"/>
      <c r="I56" s="82"/>
    </row>
    <row r="57" spans="2:9" x14ac:dyDescent="0.2">
      <c r="B57" s="307"/>
      <c r="C57" s="308"/>
      <c r="D57" s="308"/>
      <c r="E57" s="308"/>
      <c r="F57" s="308"/>
      <c r="G57" s="308"/>
      <c r="H57" s="308"/>
      <c r="I57" s="82"/>
    </row>
    <row r="58" spans="2:9" x14ac:dyDescent="0.2">
      <c r="C58" s="82"/>
      <c r="D58" s="82"/>
      <c r="F58" s="82"/>
      <c r="G58" s="82"/>
      <c r="H58" s="82"/>
      <c r="I58" s="82"/>
    </row>
    <row r="59" spans="2:9" x14ac:dyDescent="0.2">
      <c r="I59" s="82"/>
    </row>
    <row r="60" spans="2:9" x14ac:dyDescent="0.2">
      <c r="I60" s="82"/>
    </row>
    <row r="61" spans="2:9" x14ac:dyDescent="0.2">
      <c r="I61" s="82"/>
    </row>
    <row r="62" spans="2:9" x14ac:dyDescent="0.2">
      <c r="I62" s="82"/>
    </row>
    <row r="63" spans="2:9" x14ac:dyDescent="0.2">
      <c r="I63" s="82"/>
    </row>
    <row r="64" spans="2:9" x14ac:dyDescent="0.2">
      <c r="I64" s="82"/>
    </row>
    <row r="65" spans="9:9" x14ac:dyDescent="0.2">
      <c r="I65" s="82"/>
    </row>
    <row r="66" spans="9:9" x14ac:dyDescent="0.2">
      <c r="I66" s="82"/>
    </row>
    <row r="67" spans="9:9" x14ac:dyDescent="0.2">
      <c r="I67" s="82"/>
    </row>
    <row r="68" spans="9:9" x14ac:dyDescent="0.2">
      <c r="I68" s="82"/>
    </row>
    <row r="69" spans="9:9" x14ac:dyDescent="0.2">
      <c r="I69" s="82"/>
    </row>
    <row r="70" spans="9:9" x14ac:dyDescent="0.2">
      <c r="I70" s="82"/>
    </row>
    <row r="71" spans="9:9" x14ac:dyDescent="0.2">
      <c r="I71" s="82"/>
    </row>
    <row r="72" spans="9:9" x14ac:dyDescent="0.2">
      <c r="I72" s="82"/>
    </row>
    <row r="73" spans="9:9" x14ac:dyDescent="0.2">
      <c r="I73" s="82"/>
    </row>
    <row r="74" spans="9:9" x14ac:dyDescent="0.2">
      <c r="I74" s="82"/>
    </row>
    <row r="75" spans="9:9" x14ac:dyDescent="0.2">
      <c r="I75" s="82"/>
    </row>
    <row r="76" spans="9:9" x14ac:dyDescent="0.2">
      <c r="I76" s="82"/>
    </row>
    <row r="77" spans="9:9" x14ac:dyDescent="0.2">
      <c r="I77" s="82"/>
    </row>
    <row r="78" spans="9:9" x14ac:dyDescent="0.2">
      <c r="I78" s="82"/>
    </row>
    <row r="79" spans="9:9" x14ac:dyDescent="0.2">
      <c r="I79" s="82"/>
    </row>
  </sheetData>
  <customSheetViews>
    <customSheetView guid="{AE035438-BA58-480D-90AC-43CF75BC256A}" scale="75" showPageBreaks="1" fitToPage="1" printArea="1" hiddenColumns="1" showRuler="0" topLeftCell="A7">
      <selection activeCell="B18" sqref="B18"/>
      <pageMargins left="0.59055118110236227" right="0.59055118110236227" top="0.98425196850393704" bottom="0.98425196850393704" header="0" footer="0"/>
      <printOptions horizontalCentered="1"/>
      <pageSetup paperSize="9" orientation="portrait" horizontalDpi="4294967293" r:id="rId1"/>
      <headerFooter alignWithMargins="0"/>
    </customSheetView>
  </customSheetViews>
  <mergeCells count="8">
    <mergeCell ref="B55:H55"/>
    <mergeCell ref="C10:H10"/>
    <mergeCell ref="C11:D12"/>
    <mergeCell ref="B6:H6"/>
    <mergeCell ref="B7:H7"/>
    <mergeCell ref="E11:F12"/>
    <mergeCell ref="G11:H12"/>
    <mergeCell ref="B54:H54"/>
  </mergeCells>
  <phoneticPr fontId="14" type="noConversion"/>
  <hyperlinks>
    <hyperlink ref="A1" location="INDICE!A1" display="Indice"/>
  </hyperlinks>
  <printOptions horizontalCentered="1"/>
  <pageMargins left="0.39370078740157483" right="0.39370078740157483" top="0.19685039370078741" bottom="0.19685039370078741" header="0.15748031496062992" footer="0"/>
  <pageSetup paperSize="9" scale="62" orientation="portrait" horizontalDpi="4294967293" r:id="rId2"/>
  <headerFooter scaleWithDoc="0">
    <oddFooter>&amp;R&amp;A</oddFooter>
  </headerFooter>
  <ignoredErrors>
    <ignoredError sqref="G23 G27 G36 G43 G47 G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60"/>
  <sheetViews>
    <sheetView showGridLines="0" showRuler="0" zoomScaleNormal="100" zoomScaleSheetLayoutView="85" workbookViewId="0"/>
  </sheetViews>
  <sheetFormatPr baseColWidth="10" defaultColWidth="11.42578125" defaultRowHeight="12.75" x14ac:dyDescent="0.2"/>
  <cols>
    <col min="1" max="1" width="6.85546875" style="32" customWidth="1"/>
    <col min="2" max="2" width="57.7109375" style="32" bestFit="1" customWidth="1"/>
    <col min="3" max="3" width="14.28515625" style="32" customWidth="1"/>
    <col min="4" max="16384" width="11.42578125" style="32"/>
  </cols>
  <sheetData>
    <row r="1" spans="1:3" ht="15" x14ac:dyDescent="0.25">
      <c r="A1" s="1003" t="s">
        <v>238</v>
      </c>
      <c r="B1" s="529"/>
    </row>
    <row r="2" spans="1:3" ht="15" customHeight="1" x14ac:dyDescent="0.25">
      <c r="A2" s="529"/>
      <c r="B2" s="474" t="s">
        <v>874</v>
      </c>
      <c r="C2" s="280"/>
    </row>
    <row r="3" spans="1:3" ht="15" customHeight="1" x14ac:dyDescent="0.25">
      <c r="A3" s="529"/>
      <c r="B3" s="844" t="s">
        <v>332</v>
      </c>
      <c r="C3" s="38"/>
    </row>
    <row r="4" spans="1:3" x14ac:dyDescent="0.2">
      <c r="B4" s="281"/>
      <c r="C4" s="281"/>
    </row>
    <row r="5" spans="1:3" ht="15" x14ac:dyDescent="0.25">
      <c r="B5" s="282"/>
      <c r="C5" s="282"/>
    </row>
    <row r="6" spans="1:3" ht="17.25" x14ac:dyDescent="0.2">
      <c r="B6" s="1209" t="s">
        <v>485</v>
      </c>
      <c r="C6" s="1209"/>
    </row>
    <row r="7" spans="1:3" ht="15" x14ac:dyDescent="0.2">
      <c r="B7" s="1210" t="s">
        <v>264</v>
      </c>
      <c r="C7" s="1210"/>
    </row>
    <row r="8" spans="1:3" x14ac:dyDescent="0.2">
      <c r="B8" s="7"/>
      <c r="C8" s="7"/>
    </row>
    <row r="9" spans="1:3" x14ac:dyDescent="0.2">
      <c r="B9" s="186"/>
      <c r="C9" s="186"/>
    </row>
    <row r="10" spans="1:3" ht="13.5" thickBot="1" x14ac:dyDescent="0.25">
      <c r="B10" s="30" t="s">
        <v>880</v>
      </c>
      <c r="C10" s="283"/>
    </row>
    <row r="11" spans="1:3" ht="17.25" thickTop="1" thickBot="1" x14ac:dyDescent="0.25">
      <c r="B11" s="484" t="s">
        <v>79</v>
      </c>
      <c r="C11" s="926">
        <v>6.5306503455632034E-2</v>
      </c>
    </row>
    <row r="12" spans="1:3" ht="13.5" thickTop="1" x14ac:dyDescent="0.2">
      <c r="B12" s="76"/>
      <c r="C12" s="284"/>
    </row>
    <row r="13" spans="1:3" ht="15" x14ac:dyDescent="0.2">
      <c r="B13" s="609" t="s">
        <v>268</v>
      </c>
      <c r="C13" s="929">
        <v>0.1466827382255978</v>
      </c>
    </row>
    <row r="14" spans="1:3" x14ac:dyDescent="0.2">
      <c r="B14" s="175"/>
      <c r="C14" s="923"/>
    </row>
    <row r="15" spans="1:3" x14ac:dyDescent="0.2">
      <c r="B15" s="358" t="s">
        <v>270</v>
      </c>
      <c r="C15" s="927">
        <v>0.21415189521289635</v>
      </c>
    </row>
    <row r="16" spans="1:3" x14ac:dyDescent="0.2">
      <c r="B16" s="358" t="s">
        <v>43</v>
      </c>
      <c r="C16" s="927">
        <v>0.27062517898137251</v>
      </c>
    </row>
    <row r="17" spans="2:3" x14ac:dyDescent="0.2">
      <c r="B17" s="358" t="s">
        <v>80</v>
      </c>
      <c r="C17" s="927">
        <v>0.29735655999999994</v>
      </c>
    </row>
    <row r="18" spans="2:3" x14ac:dyDescent="0.2">
      <c r="B18" s="358" t="s">
        <v>271</v>
      </c>
      <c r="C18" s="927">
        <v>7.0000000000000007E-2</v>
      </c>
    </row>
    <row r="19" spans="2:3" x14ac:dyDescent="0.2">
      <c r="B19" s="358" t="s">
        <v>44</v>
      </c>
      <c r="C19" s="927">
        <v>7.3029360728787203E-4</v>
      </c>
    </row>
    <row r="20" spans="2:3" x14ac:dyDescent="0.2">
      <c r="B20" s="365" t="s">
        <v>684</v>
      </c>
      <c r="C20" s="928">
        <v>0</v>
      </c>
    </row>
    <row r="21" spans="2:3" x14ac:dyDescent="0.2">
      <c r="B21" s="173"/>
      <c r="C21" s="924"/>
    </row>
    <row r="22" spans="2:3" ht="15" x14ac:dyDescent="0.2">
      <c r="B22" s="609" t="s">
        <v>269</v>
      </c>
      <c r="C22" s="929">
        <v>3.5799585131098238E-2</v>
      </c>
    </row>
    <row r="23" spans="2:3" x14ac:dyDescent="0.2">
      <c r="B23" s="175"/>
      <c r="C23" s="923"/>
    </row>
    <row r="24" spans="2:3" x14ac:dyDescent="0.2">
      <c r="B24" s="358" t="s">
        <v>270</v>
      </c>
      <c r="C24" s="927">
        <v>3.5701012328771327E-2</v>
      </c>
    </row>
    <row r="25" spans="2:3" x14ac:dyDescent="0.2">
      <c r="B25" s="930" t="s">
        <v>271</v>
      </c>
      <c r="C25" s="931">
        <v>5.0044292201163042E-2</v>
      </c>
    </row>
    <row r="26" spans="2:3" x14ac:dyDescent="0.2">
      <c r="B26" s="358" t="s">
        <v>44</v>
      </c>
      <c r="C26" s="927">
        <v>1.18E-2</v>
      </c>
    </row>
    <row r="27" spans="2:3" x14ac:dyDescent="0.2">
      <c r="B27" s="173"/>
      <c r="C27" s="924"/>
    </row>
    <row r="28" spans="2:3" ht="15" x14ac:dyDescent="0.2">
      <c r="B28" s="609" t="s">
        <v>265</v>
      </c>
      <c r="C28" s="929">
        <v>4.9316500985025109E-2</v>
      </c>
    </row>
    <row r="29" spans="2:3" x14ac:dyDescent="0.2">
      <c r="B29" s="175"/>
      <c r="C29" s="923"/>
    </row>
    <row r="30" spans="2:3" x14ac:dyDescent="0.2">
      <c r="B30" s="358" t="s">
        <v>270</v>
      </c>
      <c r="C30" s="927">
        <v>5.4338496848202841E-2</v>
      </c>
    </row>
    <row r="31" spans="2:3" x14ac:dyDescent="0.2">
      <c r="B31" s="358" t="s">
        <v>43</v>
      </c>
      <c r="C31" s="927">
        <v>2.9819701491085128E-2</v>
      </c>
    </row>
    <row r="32" spans="2:3" x14ac:dyDescent="0.2">
      <c r="B32" s="358" t="s">
        <v>816</v>
      </c>
      <c r="C32" s="927">
        <v>0</v>
      </c>
    </row>
    <row r="33" spans="2:3" x14ac:dyDescent="0.2">
      <c r="B33" s="358" t="s">
        <v>266</v>
      </c>
      <c r="C33" s="927">
        <v>3.6089577654839708E-2</v>
      </c>
    </row>
    <row r="34" spans="2:3" x14ac:dyDescent="0.2">
      <c r="B34" s="358" t="s">
        <v>267</v>
      </c>
      <c r="C34" s="927">
        <v>5.0347612230830882E-2</v>
      </c>
    </row>
    <row r="35" spans="2:3" x14ac:dyDescent="0.2">
      <c r="B35" s="358" t="s">
        <v>44</v>
      </c>
      <c r="C35" s="927">
        <v>6.6542949968832574E-2</v>
      </c>
    </row>
    <row r="36" spans="2:3" x14ac:dyDescent="0.2">
      <c r="B36" s="190"/>
      <c r="C36" s="925"/>
    </row>
    <row r="37" spans="2:3" ht="15" x14ac:dyDescent="0.2">
      <c r="B37" s="609" t="s">
        <v>272</v>
      </c>
      <c r="C37" s="929">
        <v>4.6458240464021569E-2</v>
      </c>
    </row>
    <row r="38" spans="2:3" x14ac:dyDescent="0.2">
      <c r="B38" s="175"/>
      <c r="C38" s="923"/>
    </row>
    <row r="39" spans="2:3" x14ac:dyDescent="0.2">
      <c r="B39" s="358" t="s">
        <v>270</v>
      </c>
      <c r="C39" s="927">
        <v>4.8119226825288949E-2</v>
      </c>
    </row>
    <row r="40" spans="2:3" x14ac:dyDescent="0.2">
      <c r="B40" s="358" t="s">
        <v>267</v>
      </c>
      <c r="C40" s="927">
        <v>2.9036716410752689E-2</v>
      </c>
    </row>
    <row r="41" spans="2:3" x14ac:dyDescent="0.2">
      <c r="B41" s="358" t="s">
        <v>266</v>
      </c>
      <c r="C41" s="927">
        <v>5.2340046975656385E-3</v>
      </c>
    </row>
    <row r="42" spans="2:3" x14ac:dyDescent="0.2">
      <c r="B42" s="173"/>
      <c r="C42" s="924"/>
    </row>
    <row r="43" spans="2:3" ht="15" x14ac:dyDescent="0.2">
      <c r="B43" s="932" t="s">
        <v>273</v>
      </c>
      <c r="C43" s="929">
        <v>2.7333438337599682E-2</v>
      </c>
    </row>
    <row r="44" spans="2:3" x14ac:dyDescent="0.2">
      <c r="B44" s="175"/>
      <c r="C44" s="923"/>
    </row>
    <row r="45" spans="2:3" x14ac:dyDescent="0.2">
      <c r="B45" s="358" t="s">
        <v>270</v>
      </c>
      <c r="C45" s="927">
        <v>1.8141826655333444E-2</v>
      </c>
    </row>
    <row r="46" spans="2:3" x14ac:dyDescent="0.2">
      <c r="B46" s="358" t="s">
        <v>267</v>
      </c>
      <c r="C46" s="927">
        <v>3.0108265092335489E-2</v>
      </c>
    </row>
    <row r="47" spans="2:3" x14ac:dyDescent="0.2">
      <c r="B47" s="173"/>
      <c r="C47" s="924"/>
    </row>
    <row r="48" spans="2:3" ht="15" x14ac:dyDescent="0.2">
      <c r="B48" s="609" t="s">
        <v>274</v>
      </c>
      <c r="C48" s="929">
        <v>3.9049010365934313E-2</v>
      </c>
    </row>
    <row r="49" spans="2:3" x14ac:dyDescent="0.2">
      <c r="B49" s="175"/>
      <c r="C49" s="923"/>
    </row>
    <row r="50" spans="2:3" x14ac:dyDescent="0.2">
      <c r="B50" s="358" t="s">
        <v>270</v>
      </c>
      <c r="C50" s="927">
        <v>3.3750000000000002E-2</v>
      </c>
    </row>
    <row r="51" spans="2:3" x14ac:dyDescent="0.2">
      <c r="B51" s="358" t="s">
        <v>266</v>
      </c>
      <c r="C51" s="927">
        <v>3.9350607832361072E-2</v>
      </c>
    </row>
    <row r="52" spans="2:3" x14ac:dyDescent="0.2">
      <c r="B52" s="358" t="s">
        <v>267</v>
      </c>
      <c r="C52" s="927">
        <v>2.9987662450062975E-2</v>
      </c>
    </row>
    <row r="53" spans="2:3" ht="12.75" customHeight="1" x14ac:dyDescent="0.2">
      <c r="B53" s="358" t="s">
        <v>44</v>
      </c>
      <c r="C53" s="927">
        <v>1.1580866116076977E-2</v>
      </c>
    </row>
    <row r="54" spans="2:3" ht="13.5" thickBot="1" x14ac:dyDescent="0.25">
      <c r="B54" s="29"/>
      <c r="C54" s="285"/>
    </row>
    <row r="55" spans="2:3" ht="13.5" thickTop="1" x14ac:dyDescent="0.2">
      <c r="B55" s="7"/>
      <c r="C55" s="7"/>
    </row>
    <row r="56" spans="2:3" x14ac:dyDescent="0.2">
      <c r="B56" s="1211" t="s">
        <v>904</v>
      </c>
      <c r="C56" s="1211"/>
    </row>
    <row r="57" spans="2:3" ht="12.75" customHeight="1" x14ac:dyDescent="0.2">
      <c r="B57" s="1211"/>
      <c r="C57" s="1211"/>
    </row>
    <row r="58" spans="2:3" x14ac:dyDescent="0.2">
      <c r="B58" s="1211"/>
      <c r="C58" s="1211"/>
    </row>
    <row r="59" spans="2:3" x14ac:dyDescent="0.2">
      <c r="B59" s="286"/>
      <c r="C59" s="286"/>
    </row>
    <row r="60" spans="2:3" x14ac:dyDescent="0.2">
      <c r="B60" s="286"/>
      <c r="C60" s="286"/>
    </row>
  </sheetData>
  <mergeCells count="3">
    <mergeCell ref="B6:C6"/>
    <mergeCell ref="B7:C7"/>
    <mergeCell ref="B56:C58"/>
  </mergeCells>
  <hyperlinks>
    <hyperlink ref="A1" location="INDICE!A1" display="Indice"/>
  </hyperlinks>
  <printOptions horizontalCentered="1"/>
  <pageMargins left="0.39370078740157483" right="0.39370078740157483" top="0.19685039370078741" bottom="0.19685039370078741" header="0.15748031496062992" footer="0"/>
  <pageSetup paperSize="9" orientation="portrait" horizontalDpi="4294967293" r:id="rId1"/>
  <headerFooter scaleWithDoc="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40"/>
  <sheetViews>
    <sheetView showGridLines="0" zoomScale="85" zoomScaleNormal="85" zoomScaleSheetLayoutView="85" workbookViewId="0"/>
  </sheetViews>
  <sheetFormatPr baseColWidth="10" defaultColWidth="11.42578125" defaultRowHeight="12.75" x14ac:dyDescent="0.2"/>
  <cols>
    <col min="1" max="1" width="6.85546875" style="3" customWidth="1"/>
    <col min="2" max="2" width="64.140625" style="268" bestFit="1" customWidth="1"/>
    <col min="3" max="3" width="30.7109375" style="268" customWidth="1"/>
    <col min="4" max="16384" width="11.42578125" style="268"/>
  </cols>
  <sheetData>
    <row r="1" spans="1:5" ht="15" x14ac:dyDescent="0.25">
      <c r="A1" s="1003" t="s">
        <v>238</v>
      </c>
      <c r="B1" s="223"/>
    </row>
    <row r="2" spans="1:5" ht="15" customHeight="1" x14ac:dyDescent="0.25">
      <c r="A2" s="223"/>
      <c r="B2" s="474" t="s">
        <v>874</v>
      </c>
      <c r="C2" s="54"/>
    </row>
    <row r="3" spans="1:5" ht="15" customHeight="1" x14ac:dyDescent="0.25">
      <c r="A3" s="223"/>
      <c r="B3" s="349" t="s">
        <v>332</v>
      </c>
      <c r="C3" s="54"/>
    </row>
    <row r="4" spans="1:5" ht="12" x14ac:dyDescent="0.2">
      <c r="A4" s="268"/>
      <c r="B4" s="54"/>
      <c r="C4" s="54"/>
    </row>
    <row r="5" spans="1:5" ht="12" x14ac:dyDescent="0.2">
      <c r="A5" s="268"/>
      <c r="B5" s="54"/>
      <c r="C5" s="54"/>
    </row>
    <row r="6" spans="1:5" ht="17.25" x14ac:dyDescent="0.2">
      <c r="B6" s="1185" t="s">
        <v>637</v>
      </c>
      <c r="C6" s="1185"/>
    </row>
    <row r="7" spans="1:5" ht="15.75" x14ac:dyDescent="0.2">
      <c r="B7" s="1186" t="s">
        <v>774</v>
      </c>
      <c r="C7" s="1186"/>
    </row>
    <row r="8" spans="1:5" ht="12" x14ac:dyDescent="0.2">
      <c r="A8" s="268"/>
      <c r="B8" s="504"/>
      <c r="C8" s="504"/>
    </row>
    <row r="9" spans="1:5" thickBot="1" x14ac:dyDescent="0.25">
      <c r="A9" s="268"/>
      <c r="B9" s="54"/>
      <c r="C9" s="54"/>
    </row>
    <row r="10" spans="1:5" ht="16.5" thickTop="1" thickBot="1" x14ac:dyDescent="0.25">
      <c r="B10" s="565" t="s">
        <v>880</v>
      </c>
      <c r="C10" s="845" t="s">
        <v>48</v>
      </c>
    </row>
    <row r="11" spans="1:5" thickTop="1" x14ac:dyDescent="0.2">
      <c r="A11" s="268"/>
      <c r="B11" s="1050"/>
      <c r="C11" s="631"/>
    </row>
    <row r="12" spans="1:5" ht="17.25" x14ac:dyDescent="0.2">
      <c r="B12" s="632" t="s">
        <v>58</v>
      </c>
      <c r="C12" s="633">
        <v>7.4997012444612148</v>
      </c>
    </row>
    <row r="13" spans="1:5" ht="13.5" customHeight="1" x14ac:dyDescent="0.2">
      <c r="B13" s="269"/>
      <c r="C13" s="270"/>
    </row>
    <row r="14" spans="1:5" s="223" customFormat="1" ht="15.75" x14ac:dyDescent="0.25">
      <c r="B14" s="634" t="s">
        <v>396</v>
      </c>
      <c r="C14" s="630">
        <v>8.8941480790974889</v>
      </c>
      <c r="D14" s="268"/>
      <c r="E14" s="268"/>
    </row>
    <row r="15" spans="1:5" ht="15" x14ac:dyDescent="0.2">
      <c r="B15" s="271"/>
      <c r="C15" s="272"/>
    </row>
    <row r="16" spans="1:5" s="223" customFormat="1" ht="15.75" x14ac:dyDescent="0.25">
      <c r="B16" s="634" t="s">
        <v>700</v>
      </c>
      <c r="C16" s="630">
        <v>11.91738647283824</v>
      </c>
      <c r="D16" s="268"/>
      <c r="E16" s="268"/>
    </row>
    <row r="17" spans="1:5" ht="15" x14ac:dyDescent="0.2">
      <c r="B17" s="271"/>
      <c r="C17" s="272"/>
    </row>
    <row r="18" spans="1:5" s="223" customFormat="1" ht="15.75" x14ac:dyDescent="0.25">
      <c r="B18" s="634" t="s">
        <v>102</v>
      </c>
      <c r="C18" s="630">
        <v>0.67281759266367414</v>
      </c>
      <c r="D18" s="268"/>
      <c r="E18" s="268"/>
    </row>
    <row r="19" spans="1:5" ht="13.5" customHeight="1" x14ac:dyDescent="0.2">
      <c r="B19" s="273"/>
      <c r="C19" s="274"/>
    </row>
    <row r="20" spans="1:5" s="223" customFormat="1" ht="15.75" x14ac:dyDescent="0.25">
      <c r="B20" s="634" t="s">
        <v>49</v>
      </c>
      <c r="C20" s="630">
        <v>6.268339893096103</v>
      </c>
      <c r="D20" s="268"/>
      <c r="E20" s="268"/>
    </row>
    <row r="21" spans="1:5" ht="13.5" customHeight="1" x14ac:dyDescent="0.2">
      <c r="A21" s="268"/>
      <c r="B21" s="68"/>
      <c r="C21" s="275"/>
    </row>
    <row r="22" spans="1:5" s="3" customFormat="1" ht="15" x14ac:dyDescent="0.2">
      <c r="B22" s="629" t="s">
        <v>59</v>
      </c>
      <c r="C22" s="628">
        <v>6.8679944589648168</v>
      </c>
      <c r="D22" s="268"/>
      <c r="E22" s="268"/>
    </row>
    <row r="23" spans="1:5" x14ac:dyDescent="0.2">
      <c r="A23" s="268"/>
      <c r="B23" s="68"/>
      <c r="C23" s="275"/>
    </row>
    <row r="24" spans="1:5" s="3" customFormat="1" ht="15" x14ac:dyDescent="0.2">
      <c r="B24" s="629" t="s">
        <v>60</v>
      </c>
      <c r="C24" s="628">
        <v>3.9799311827677792</v>
      </c>
      <c r="D24" s="268"/>
      <c r="E24" s="268"/>
    </row>
    <row r="25" spans="1:5" x14ac:dyDescent="0.2">
      <c r="A25" s="268"/>
      <c r="B25" s="68"/>
      <c r="C25" s="275"/>
    </row>
    <row r="26" spans="1:5" s="3" customFormat="1" ht="15" x14ac:dyDescent="0.2">
      <c r="B26" s="629" t="s">
        <v>61</v>
      </c>
      <c r="C26" s="628">
        <v>12.037119596980778</v>
      </c>
      <c r="D26" s="268"/>
      <c r="E26" s="268"/>
    </row>
    <row r="27" spans="1:5" x14ac:dyDescent="0.2">
      <c r="A27" s="268"/>
      <c r="B27" s="68"/>
      <c r="C27" s="275"/>
    </row>
    <row r="28" spans="1:5" s="3" customFormat="1" ht="15" x14ac:dyDescent="0.2">
      <c r="B28" s="629" t="s">
        <v>409</v>
      </c>
      <c r="C28" s="628">
        <v>10.332881161252754</v>
      </c>
      <c r="D28" s="268"/>
      <c r="E28" s="268"/>
    </row>
    <row r="29" spans="1:5" x14ac:dyDescent="0.2">
      <c r="A29" s="268"/>
      <c r="B29" s="68"/>
      <c r="C29" s="275"/>
    </row>
    <row r="30" spans="1:5" s="3" customFormat="1" ht="15" x14ac:dyDescent="0.2">
      <c r="B30" s="629" t="s">
        <v>63</v>
      </c>
      <c r="C30" s="628">
        <v>0.51311813117178218</v>
      </c>
      <c r="D30" s="268"/>
      <c r="E30" s="268"/>
    </row>
    <row r="31" spans="1:5" x14ac:dyDescent="0.2">
      <c r="A31" s="268"/>
      <c r="B31" s="276"/>
      <c r="C31" s="277"/>
    </row>
    <row r="32" spans="1:5" s="3" customFormat="1" ht="15" x14ac:dyDescent="0.2">
      <c r="B32" s="629" t="s">
        <v>64</v>
      </c>
      <c r="C32" s="628">
        <v>3.2493747804256512</v>
      </c>
      <c r="D32" s="268"/>
      <c r="E32" s="268"/>
    </row>
    <row r="33" spans="1:5" x14ac:dyDescent="0.2">
      <c r="A33" s="268"/>
      <c r="B33" s="276"/>
      <c r="C33" s="275"/>
    </row>
    <row r="34" spans="1:5" s="223" customFormat="1" ht="15.75" x14ac:dyDescent="0.25">
      <c r="B34" s="634" t="s">
        <v>101</v>
      </c>
      <c r="C34" s="630">
        <v>1.0091029826794311</v>
      </c>
      <c r="D34" s="268"/>
      <c r="E34" s="268"/>
    </row>
    <row r="35" spans="1:5" ht="13.5" thickBot="1" x14ac:dyDescent="0.25">
      <c r="A35" s="268"/>
      <c r="B35" s="81"/>
      <c r="C35" s="278"/>
    </row>
    <row r="36" spans="1:5" thickTop="1" x14ac:dyDescent="0.2">
      <c r="A36" s="268"/>
      <c r="B36" s="54"/>
      <c r="C36" s="54"/>
    </row>
    <row r="37" spans="1:5" ht="27" customHeight="1" x14ac:dyDescent="0.2">
      <c r="A37" s="268"/>
      <c r="B37" s="1212" t="s">
        <v>772</v>
      </c>
      <c r="C37" s="1212"/>
    </row>
    <row r="38" spans="1:5" ht="15" x14ac:dyDescent="0.25">
      <c r="A38" s="268"/>
      <c r="B38" s="8"/>
      <c r="C38" s="54"/>
    </row>
    <row r="39" spans="1:5" x14ac:dyDescent="0.2">
      <c r="A39" s="268"/>
      <c r="B39" s="3"/>
    </row>
    <row r="40" spans="1:5" ht="12" x14ac:dyDescent="0.2">
      <c r="A40" s="268"/>
      <c r="C40" s="279"/>
    </row>
  </sheetData>
  <mergeCells count="3">
    <mergeCell ref="B6:C6"/>
    <mergeCell ref="B7:C7"/>
    <mergeCell ref="B37:C37"/>
  </mergeCells>
  <hyperlinks>
    <hyperlink ref="A1" location="INDICE!A1" display="Indice"/>
  </hyperlinks>
  <printOptions horizontalCentered="1"/>
  <pageMargins left="0.39370078740157483" right="0.39370078740157483" top="0.19685039370078741" bottom="0.19685039370078741" header="0.15748031496062992" footer="0"/>
  <pageSetup paperSize="9" scale="95" orientation="portrait" r:id="rId1"/>
  <headerFooter scaleWithDoc="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79"/>
  <sheetViews>
    <sheetView showGridLines="0" showRuler="0" zoomScale="85" zoomScaleNormal="85" zoomScaleSheetLayoutView="85" workbookViewId="0"/>
  </sheetViews>
  <sheetFormatPr baseColWidth="10" defaultColWidth="32.7109375" defaultRowHeight="12.75" x14ac:dyDescent="0.2"/>
  <cols>
    <col min="1" max="1" width="6.85546875" style="32" customWidth="1"/>
    <col min="2" max="2" width="14.28515625" style="73" customWidth="1"/>
    <col min="3" max="3" width="38.28515625" style="73" customWidth="1"/>
    <col min="4" max="4" width="31" style="73" customWidth="1"/>
    <col min="5" max="5" width="13" style="73" bestFit="1" customWidth="1"/>
    <col min="6" max="6" width="22.7109375" style="73" customWidth="1"/>
    <col min="7" max="7" width="22.28515625" style="73" customWidth="1"/>
    <col min="8" max="8" width="21.5703125" style="73" customWidth="1"/>
    <col min="9" max="9" width="15.5703125" style="73" customWidth="1"/>
    <col min="10" max="10" width="10.42578125" style="73" bestFit="1" customWidth="1"/>
    <col min="11" max="16384" width="32.7109375" style="73"/>
  </cols>
  <sheetData>
    <row r="1" spans="1:15" ht="15" x14ac:dyDescent="0.25">
      <c r="A1" s="1003" t="s">
        <v>238</v>
      </c>
      <c r="B1" s="531"/>
    </row>
    <row r="2" spans="1:15" ht="15" customHeight="1" x14ac:dyDescent="0.25">
      <c r="A2" s="529"/>
      <c r="B2" s="474" t="s">
        <v>874</v>
      </c>
      <c r="C2" s="5"/>
      <c r="D2" s="5"/>
      <c r="E2" s="7"/>
      <c r="F2" s="7"/>
      <c r="G2" s="7"/>
      <c r="H2" s="245"/>
    </row>
    <row r="3" spans="1:15" ht="15" customHeight="1" x14ac:dyDescent="0.25">
      <c r="A3" s="529"/>
      <c r="B3" s="349" t="s">
        <v>332</v>
      </c>
      <c r="C3" s="5"/>
      <c r="D3" s="5"/>
      <c r="E3" s="7"/>
      <c r="F3" s="7"/>
      <c r="G3" s="7"/>
      <c r="H3" s="7"/>
    </row>
    <row r="4" spans="1:15" s="520" customFormat="1" x14ac:dyDescent="0.2">
      <c r="A4" s="511"/>
      <c r="B4" s="54"/>
      <c r="C4" s="54"/>
      <c r="D4" s="54"/>
      <c r="E4" s="514"/>
      <c r="F4" s="514"/>
      <c r="G4" s="514"/>
      <c r="H4" s="54"/>
      <c r="I4" s="73"/>
      <c r="J4" s="73"/>
      <c r="K4" s="73"/>
      <c r="L4" s="73"/>
      <c r="M4" s="73"/>
      <c r="N4" s="73"/>
      <c r="O4" s="73"/>
    </row>
    <row r="5" spans="1:15" s="520" customFormat="1" x14ac:dyDescent="0.2">
      <c r="A5" s="511"/>
      <c r="B5" s="54"/>
      <c r="C5" s="54"/>
      <c r="D5" s="54"/>
      <c r="E5" s="514"/>
      <c r="F5" s="514"/>
      <c r="G5" s="514"/>
      <c r="H5" s="54"/>
      <c r="I5" s="73"/>
      <c r="J5" s="73"/>
      <c r="K5" s="73"/>
      <c r="L5" s="73"/>
      <c r="M5" s="73"/>
      <c r="N5" s="73"/>
      <c r="O5" s="73"/>
    </row>
    <row r="6" spans="1:15" ht="17.25" x14ac:dyDescent="0.2">
      <c r="B6" s="1185" t="s">
        <v>393</v>
      </c>
      <c r="C6" s="1185"/>
      <c r="D6" s="1185"/>
      <c r="E6" s="1185"/>
      <c r="F6" s="1185"/>
      <c r="G6" s="1185"/>
      <c r="H6" s="1185"/>
    </row>
    <row r="7" spans="1:15" ht="17.25" x14ac:dyDescent="0.2">
      <c r="B7" s="1185" t="s">
        <v>319</v>
      </c>
      <c r="C7" s="1185"/>
      <c r="D7" s="1185"/>
      <c r="E7" s="1185"/>
      <c r="F7" s="1185"/>
      <c r="G7" s="1185"/>
      <c r="H7" s="1185"/>
    </row>
    <row r="8" spans="1:15" ht="13.5" customHeight="1" x14ac:dyDescent="0.2">
      <c r="B8" s="1215" t="s">
        <v>889</v>
      </c>
      <c r="C8" s="1215"/>
      <c r="D8" s="1215"/>
      <c r="E8" s="1215"/>
      <c r="F8" s="1215"/>
      <c r="G8" s="1215"/>
      <c r="H8" s="1215"/>
    </row>
    <row r="9" spans="1:15" s="520" customFormat="1" x14ac:dyDescent="0.2">
      <c r="A9" s="511"/>
      <c r="B9" s="54"/>
      <c r="C9" s="521"/>
      <c r="D9" s="521"/>
      <c r="E9" s="514"/>
      <c r="F9" s="521"/>
      <c r="G9" s="521"/>
      <c r="H9" s="522"/>
      <c r="I9" s="73"/>
      <c r="J9" s="73"/>
      <c r="K9" s="73"/>
      <c r="L9" s="73"/>
      <c r="M9" s="73"/>
      <c r="N9" s="73"/>
      <c r="O9" s="73"/>
    </row>
    <row r="10" spans="1:15" s="520" customFormat="1" x14ac:dyDescent="0.2">
      <c r="A10" s="511"/>
      <c r="B10" s="54"/>
      <c r="C10" s="521"/>
      <c r="D10" s="521"/>
      <c r="E10" s="514"/>
      <c r="F10" s="521"/>
      <c r="G10" s="521"/>
      <c r="H10" s="522"/>
      <c r="I10" s="73"/>
      <c r="J10" s="73"/>
      <c r="K10" s="73"/>
      <c r="L10" s="73"/>
      <c r="M10" s="73"/>
      <c r="N10" s="73"/>
      <c r="O10" s="73"/>
    </row>
    <row r="11" spans="1:15" ht="13.5" thickBot="1" x14ac:dyDescent="0.25">
      <c r="B11" s="7"/>
      <c r="C11" s="246"/>
      <c r="D11" s="246"/>
      <c r="E11" s="7"/>
      <c r="F11" s="246"/>
      <c r="G11" s="246"/>
      <c r="H11" s="245" t="s">
        <v>320</v>
      </c>
    </row>
    <row r="12" spans="1:15" ht="13.5" customHeight="1" thickTop="1" x14ac:dyDescent="0.2">
      <c r="B12" s="1216" t="s">
        <v>321</v>
      </c>
      <c r="C12" s="1219" t="s">
        <v>316</v>
      </c>
      <c r="D12" s="1219" t="s">
        <v>252</v>
      </c>
      <c r="E12" s="1222" t="s">
        <v>317</v>
      </c>
      <c r="F12" s="1225" t="s">
        <v>322</v>
      </c>
      <c r="G12" s="1225" t="s">
        <v>362</v>
      </c>
      <c r="H12" s="1225" t="s">
        <v>363</v>
      </c>
    </row>
    <row r="13" spans="1:15" x14ac:dyDescent="0.2">
      <c r="B13" s="1217"/>
      <c r="C13" s="1220"/>
      <c r="D13" s="1220"/>
      <c r="E13" s="1223"/>
      <c r="F13" s="1226"/>
      <c r="G13" s="1226"/>
      <c r="H13" s="1226"/>
    </row>
    <row r="14" spans="1:15" x14ac:dyDescent="0.2">
      <c r="B14" s="1217"/>
      <c r="C14" s="1220"/>
      <c r="D14" s="1220"/>
      <c r="E14" s="1223"/>
      <c r="F14" s="1226"/>
      <c r="G14" s="1226"/>
      <c r="H14" s="1226"/>
    </row>
    <row r="15" spans="1:15" x14ac:dyDescent="0.2">
      <c r="B15" s="1217"/>
      <c r="C15" s="1220"/>
      <c r="D15" s="1220"/>
      <c r="E15" s="1223"/>
      <c r="F15" s="1226"/>
      <c r="G15" s="1226"/>
      <c r="H15" s="1226"/>
    </row>
    <row r="16" spans="1:15" x14ac:dyDescent="0.2">
      <c r="B16" s="1218"/>
      <c r="C16" s="1221"/>
      <c r="D16" s="1221"/>
      <c r="E16" s="1224"/>
      <c r="F16" s="1227"/>
      <c r="G16" s="1227"/>
      <c r="H16" s="1227"/>
    </row>
    <row r="17" spans="1:15" x14ac:dyDescent="0.2">
      <c r="B17" s="234"/>
      <c r="C17" s="247"/>
      <c r="D17" s="45"/>
      <c r="E17" s="248"/>
      <c r="F17" s="249"/>
      <c r="G17" s="249"/>
      <c r="H17" s="249"/>
    </row>
    <row r="18" spans="1:15" ht="15.75" x14ac:dyDescent="0.25">
      <c r="B18" s="250"/>
      <c r="C18" s="651" t="s">
        <v>333</v>
      </c>
      <c r="D18" s="18"/>
      <c r="E18" s="635"/>
      <c r="F18" s="652">
        <f>+F20+F23+F43</f>
        <v>32432353.585834168</v>
      </c>
      <c r="G18" s="652">
        <f>+G20+G23+G43</f>
        <v>32429604.900494277</v>
      </c>
      <c r="H18" s="652">
        <f>+H20+H23+H43</f>
        <v>32752515.291246507</v>
      </c>
      <c r="I18" s="82"/>
      <c r="J18" s="266"/>
      <c r="K18" s="266"/>
    </row>
    <row r="19" spans="1:15" ht="15.75" x14ac:dyDescent="0.25">
      <c r="B19" s="250"/>
      <c r="C19" s="251"/>
      <c r="D19" s="252"/>
      <c r="E19" s="253"/>
      <c r="F19" s="254"/>
      <c r="G19" s="254"/>
      <c r="H19" s="254"/>
      <c r="I19" s="82"/>
    </row>
    <row r="20" spans="1:15" s="531" customFormat="1" ht="15" x14ac:dyDescent="0.25">
      <c r="A20" s="529"/>
      <c r="B20" s="640"/>
      <c r="C20" s="641" t="s">
        <v>323</v>
      </c>
      <c r="D20" s="641"/>
      <c r="E20" s="650"/>
      <c r="F20" s="643">
        <f>+F21</f>
        <v>134162.93111632371</v>
      </c>
      <c r="G20" s="643">
        <f t="shared" ref="G20:H20" si="0">+G21</f>
        <v>134162.93111632371</v>
      </c>
      <c r="H20" s="643">
        <f t="shared" si="0"/>
        <v>235415.291785896</v>
      </c>
      <c r="I20" s="82"/>
      <c r="J20" s="266"/>
      <c r="K20" s="266"/>
      <c r="L20" s="73"/>
      <c r="M20" s="73"/>
      <c r="N20" s="73"/>
      <c r="O20" s="73"/>
    </row>
    <row r="21" spans="1:15" x14ac:dyDescent="0.2">
      <c r="B21" s="649">
        <v>40182</v>
      </c>
      <c r="C21" s="1055" t="s">
        <v>829</v>
      </c>
      <c r="D21" s="648" t="s">
        <v>253</v>
      </c>
      <c r="E21" s="639">
        <v>2022</v>
      </c>
      <c r="F21" s="1056">
        <v>134162.93111632371</v>
      </c>
      <c r="G21" s="1056">
        <v>134162.93111632371</v>
      </c>
      <c r="H21" s="1057">
        <v>235415.291785896</v>
      </c>
      <c r="I21" s="82"/>
      <c r="J21" s="266"/>
      <c r="K21" s="266"/>
    </row>
    <row r="22" spans="1:15" x14ac:dyDescent="0.2">
      <c r="B22" s="250"/>
      <c r="C22" s="256"/>
      <c r="D22" s="257"/>
      <c r="E22" s="258"/>
      <c r="F22" s="23"/>
      <c r="G22" s="235"/>
      <c r="H22" s="235"/>
      <c r="I22" s="82"/>
    </row>
    <row r="23" spans="1:15" s="528" customFormat="1" ht="15" x14ac:dyDescent="0.25">
      <c r="A23" s="523"/>
      <c r="B23" s="524"/>
      <c r="C23" s="641" t="s">
        <v>303</v>
      </c>
      <c r="D23" s="525"/>
      <c r="E23" s="526"/>
      <c r="F23" s="647">
        <f>SUM(F24:F41)</f>
        <v>32298190.654717844</v>
      </c>
      <c r="G23" s="647">
        <f t="shared" ref="G23:H23" si="1">SUM(G24:G41)</f>
        <v>32295441.969377954</v>
      </c>
      <c r="H23" s="647">
        <f t="shared" si="1"/>
        <v>32517094.329912316</v>
      </c>
      <c r="I23" s="82"/>
      <c r="J23" s="266"/>
      <c r="K23" s="266"/>
      <c r="L23" s="73"/>
      <c r="M23" s="73"/>
      <c r="N23" s="73"/>
      <c r="O23" s="73"/>
    </row>
    <row r="24" spans="1:15" x14ac:dyDescent="0.2">
      <c r="B24" s="637">
        <v>43165</v>
      </c>
      <c r="C24" s="638" t="s">
        <v>830</v>
      </c>
      <c r="D24" s="642" t="s">
        <v>831</v>
      </c>
      <c r="E24" s="639">
        <v>2020</v>
      </c>
      <c r="F24" s="644">
        <v>1039439.8104754745</v>
      </c>
      <c r="G24" s="644">
        <v>1039439.8104754745</v>
      </c>
      <c r="H24" s="645">
        <v>1090174.8676249101</v>
      </c>
      <c r="I24" s="82"/>
      <c r="J24" s="266"/>
      <c r="K24" s="266"/>
    </row>
    <row r="25" spans="1:15" x14ac:dyDescent="0.2">
      <c r="B25" s="637">
        <v>43140</v>
      </c>
      <c r="C25" s="638" t="s">
        <v>832</v>
      </c>
      <c r="D25" s="642" t="s">
        <v>833</v>
      </c>
      <c r="E25" s="639">
        <v>2019</v>
      </c>
      <c r="F25" s="644">
        <v>2442024.6232896885</v>
      </c>
      <c r="G25" s="644">
        <v>2442024.6232896885</v>
      </c>
      <c r="H25" s="645">
        <v>2612941.9266737597</v>
      </c>
      <c r="I25" s="82"/>
      <c r="J25" s="266"/>
      <c r="K25" s="266"/>
    </row>
    <row r="26" spans="1:15" x14ac:dyDescent="0.2">
      <c r="B26" s="637">
        <v>42828</v>
      </c>
      <c r="C26" s="638" t="s">
        <v>818</v>
      </c>
      <c r="D26" s="642" t="s">
        <v>644</v>
      </c>
      <c r="E26" s="639">
        <v>2022</v>
      </c>
      <c r="F26" s="644">
        <v>1858003.6107367203</v>
      </c>
      <c r="G26" s="644">
        <v>1858003.6107367203</v>
      </c>
      <c r="H26" s="645">
        <v>1858003.61073672</v>
      </c>
      <c r="I26" s="82"/>
      <c r="J26" s="266"/>
      <c r="K26" s="266"/>
    </row>
    <row r="27" spans="1:15" x14ac:dyDescent="0.2">
      <c r="B27" s="637">
        <v>41344</v>
      </c>
      <c r="C27" s="638" t="s">
        <v>819</v>
      </c>
      <c r="D27" s="642" t="s">
        <v>229</v>
      </c>
      <c r="E27" s="639">
        <v>2019</v>
      </c>
      <c r="F27" s="644">
        <v>1364699.927897525</v>
      </c>
      <c r="G27" s="644">
        <v>1364699.927897525</v>
      </c>
      <c r="H27" s="645">
        <v>1364699.9278975301</v>
      </c>
      <c r="I27" s="82"/>
      <c r="J27" s="266"/>
      <c r="K27" s="266"/>
    </row>
    <row r="28" spans="1:15" x14ac:dyDescent="0.2">
      <c r="B28" s="637">
        <v>41435</v>
      </c>
      <c r="C28" s="638" t="s">
        <v>820</v>
      </c>
      <c r="D28" s="642" t="s">
        <v>247</v>
      </c>
      <c r="E28" s="639">
        <v>2019</v>
      </c>
      <c r="F28" s="644">
        <v>519471.48095919506</v>
      </c>
      <c r="G28" s="644">
        <v>519471.48095919506</v>
      </c>
      <c r="H28" s="645">
        <v>519471.480959195</v>
      </c>
      <c r="I28" s="82"/>
      <c r="J28" s="266"/>
      <c r="K28" s="266"/>
    </row>
    <row r="29" spans="1:15" x14ac:dyDescent="0.2">
      <c r="B29" s="637">
        <v>41323</v>
      </c>
      <c r="C29" s="638" t="s">
        <v>821</v>
      </c>
      <c r="D29" s="642" t="s">
        <v>247</v>
      </c>
      <c r="E29" s="639">
        <v>2018</v>
      </c>
      <c r="F29" s="644">
        <v>656121.39918992994</v>
      </c>
      <c r="G29" s="645">
        <v>656121.39918992994</v>
      </c>
      <c r="H29" s="645">
        <v>656121.39918992994</v>
      </c>
      <c r="I29" s="82"/>
      <c r="J29" s="266"/>
      <c r="K29" s="266"/>
    </row>
    <row r="30" spans="1:15" x14ac:dyDescent="0.2">
      <c r="B30" s="637">
        <v>41631</v>
      </c>
      <c r="C30" s="638" t="s">
        <v>822</v>
      </c>
      <c r="D30" s="648" t="s">
        <v>247</v>
      </c>
      <c r="E30" s="639">
        <v>2020</v>
      </c>
      <c r="F30" s="644">
        <v>1227395.9879702164</v>
      </c>
      <c r="G30" s="645">
        <v>1227395.9879702164</v>
      </c>
      <c r="H30" s="645">
        <v>1227395.9879702202</v>
      </c>
      <c r="I30" s="82"/>
      <c r="J30" s="266"/>
      <c r="K30" s="266"/>
    </row>
    <row r="31" spans="1:15" x14ac:dyDescent="0.2">
      <c r="A31" s="73"/>
      <c r="B31" s="637">
        <v>42430</v>
      </c>
      <c r="C31" s="638" t="s">
        <v>823</v>
      </c>
      <c r="D31" s="642" t="s">
        <v>642</v>
      </c>
      <c r="E31" s="639">
        <v>2020</v>
      </c>
      <c r="F31" s="644">
        <v>579577.37291982118</v>
      </c>
      <c r="G31" s="645">
        <v>579577.37291982118</v>
      </c>
      <c r="H31" s="645">
        <v>579577.37291982106</v>
      </c>
      <c r="I31" s="82"/>
      <c r="J31" s="266"/>
      <c r="K31" s="266"/>
    </row>
    <row r="32" spans="1:15" x14ac:dyDescent="0.2">
      <c r="A32" s="73"/>
      <c r="B32" s="637">
        <v>32875</v>
      </c>
      <c r="C32" s="638" t="s">
        <v>824</v>
      </c>
      <c r="D32" s="642" t="s">
        <v>51</v>
      </c>
      <c r="E32" s="639">
        <v>2089</v>
      </c>
      <c r="F32" s="644">
        <v>30540.948220998765</v>
      </c>
      <c r="G32" s="645">
        <v>27792.262881108873</v>
      </c>
      <c r="H32" s="645">
        <v>27792.262881950799</v>
      </c>
      <c r="I32" s="82"/>
      <c r="J32" s="266"/>
      <c r="K32" s="266"/>
    </row>
    <row r="33" spans="1:15" x14ac:dyDescent="0.2">
      <c r="A33" s="73"/>
      <c r="B33" s="637">
        <v>42660</v>
      </c>
      <c r="C33" s="638" t="s">
        <v>589</v>
      </c>
      <c r="D33" s="642">
        <v>0.155</v>
      </c>
      <c r="E33" s="639">
        <v>2026</v>
      </c>
      <c r="F33" s="644">
        <v>3345946.834039575</v>
      </c>
      <c r="G33" s="645">
        <v>3345946.834039575</v>
      </c>
      <c r="H33" s="645">
        <v>3345946.8340395801</v>
      </c>
      <c r="I33" s="82"/>
      <c r="J33" s="266"/>
      <c r="K33" s="266"/>
    </row>
    <row r="34" spans="1:15" x14ac:dyDescent="0.2">
      <c r="A34" s="73"/>
      <c r="B34" s="637">
        <v>42660</v>
      </c>
      <c r="C34" s="638" t="s">
        <v>590</v>
      </c>
      <c r="D34" s="642">
        <v>0.16</v>
      </c>
      <c r="E34" s="639">
        <v>2023</v>
      </c>
      <c r="F34" s="644">
        <v>2222681.0290454132</v>
      </c>
      <c r="G34" s="645">
        <v>2222681.0290454132</v>
      </c>
      <c r="H34" s="645">
        <v>2222681.02904541</v>
      </c>
      <c r="I34" s="82"/>
      <c r="J34" s="266"/>
      <c r="K34" s="266"/>
    </row>
    <row r="35" spans="1:15" x14ac:dyDescent="0.2">
      <c r="A35" s="73"/>
      <c r="B35" s="637">
        <v>43172</v>
      </c>
      <c r="C35" s="638" t="s">
        <v>795</v>
      </c>
      <c r="D35" s="642">
        <v>0.17249999999999999</v>
      </c>
      <c r="E35" s="639">
        <v>2021</v>
      </c>
      <c r="F35" s="644">
        <v>3059512.2848619451</v>
      </c>
      <c r="G35" s="645">
        <v>3059512.2848619451</v>
      </c>
      <c r="H35" s="645">
        <v>3059512.2848619497</v>
      </c>
      <c r="I35" s="82"/>
      <c r="J35" s="266"/>
      <c r="K35" s="266"/>
    </row>
    <row r="36" spans="1:15" x14ac:dyDescent="0.2">
      <c r="A36" s="73"/>
      <c r="B36" s="637">
        <v>42646</v>
      </c>
      <c r="C36" s="638" t="s">
        <v>591</v>
      </c>
      <c r="D36" s="642">
        <v>0.182</v>
      </c>
      <c r="E36" s="639">
        <v>2021</v>
      </c>
      <c r="F36" s="644">
        <v>2165499.6064334395</v>
      </c>
      <c r="G36" s="645">
        <v>2165499.6064334395</v>
      </c>
      <c r="H36" s="645">
        <v>2165499.60643344</v>
      </c>
      <c r="I36" s="82"/>
      <c r="J36" s="266"/>
      <c r="K36" s="266"/>
    </row>
    <row r="37" spans="1:15" x14ac:dyDescent="0.2">
      <c r="A37" s="73"/>
      <c r="B37" s="649">
        <v>42632</v>
      </c>
      <c r="C37" s="638" t="s">
        <v>492</v>
      </c>
      <c r="D37" s="648">
        <v>0.21199999999999999</v>
      </c>
      <c r="E37" s="639">
        <v>2018</v>
      </c>
      <c r="F37" s="644">
        <v>866199.84249022068</v>
      </c>
      <c r="G37" s="645">
        <v>866199.84249022068</v>
      </c>
      <c r="H37" s="645">
        <v>866199.84249022102</v>
      </c>
      <c r="I37" s="82"/>
      <c r="J37" s="266"/>
      <c r="K37" s="266"/>
    </row>
    <row r="38" spans="1:15" x14ac:dyDescent="0.2">
      <c r="A38" s="73"/>
      <c r="B38" s="649">
        <v>42907</v>
      </c>
      <c r="C38" s="638" t="s">
        <v>645</v>
      </c>
      <c r="D38" s="648" t="s">
        <v>646</v>
      </c>
      <c r="E38" s="639">
        <v>2020</v>
      </c>
      <c r="F38" s="644">
        <v>3617232.5462464099</v>
      </c>
      <c r="G38" s="645">
        <v>3617232.5462464099</v>
      </c>
      <c r="H38" s="645">
        <v>3617232.5462464099</v>
      </c>
      <c r="I38" s="82"/>
      <c r="J38" s="266"/>
      <c r="K38" s="266"/>
    </row>
    <row r="39" spans="1:15" x14ac:dyDescent="0.2">
      <c r="A39" s="73"/>
      <c r="B39" s="649">
        <v>43193</v>
      </c>
      <c r="C39" s="638" t="s">
        <v>883</v>
      </c>
      <c r="D39" s="648">
        <v>6.72763943E-2</v>
      </c>
      <c r="E39" s="639">
        <v>2028</v>
      </c>
      <c r="F39" s="644">
        <v>3109572.0492209401</v>
      </c>
      <c r="G39" s="645">
        <v>3109572.0492209401</v>
      </c>
      <c r="H39" s="645">
        <v>3109572.0492209401</v>
      </c>
      <c r="I39" s="82"/>
      <c r="J39" s="266"/>
      <c r="K39" s="266"/>
    </row>
    <row r="40" spans="1:15" x14ac:dyDescent="0.2">
      <c r="A40" s="73"/>
      <c r="B40" s="649">
        <v>43272</v>
      </c>
      <c r="C40" s="638" t="s">
        <v>931</v>
      </c>
      <c r="D40" s="648">
        <v>0.26</v>
      </c>
      <c r="E40" s="1063">
        <v>2020</v>
      </c>
      <c r="F40" s="644">
        <v>2194271.3007203317</v>
      </c>
      <c r="G40" s="645">
        <v>2194271.3007203317</v>
      </c>
      <c r="H40" s="645">
        <v>2194271.3007203303</v>
      </c>
      <c r="I40" s="82"/>
      <c r="J40" s="266"/>
      <c r="K40" s="266"/>
    </row>
    <row r="41" spans="1:15" x14ac:dyDescent="0.2">
      <c r="A41" s="73"/>
      <c r="B41" s="649">
        <v>43272</v>
      </c>
      <c r="C41" s="638" t="s">
        <v>929</v>
      </c>
      <c r="D41" s="648">
        <v>4.4999999999999998E-2</v>
      </c>
      <c r="E41" s="1063">
        <v>2019</v>
      </c>
      <c r="F41" s="644">
        <v>2000000</v>
      </c>
      <c r="G41" s="645">
        <v>2000000</v>
      </c>
      <c r="H41" s="645">
        <v>2000000</v>
      </c>
      <c r="I41" s="82"/>
      <c r="J41" s="266"/>
      <c r="K41" s="266"/>
    </row>
    <row r="42" spans="1:15" x14ac:dyDescent="0.2">
      <c r="A42" s="73"/>
      <c r="B42" s="259"/>
      <c r="C42" s="256"/>
      <c r="D42" s="260"/>
      <c r="E42" s="261"/>
      <c r="F42" s="23"/>
      <c r="G42" s="235"/>
      <c r="H42" s="235"/>
      <c r="I42" s="82"/>
    </row>
    <row r="43" spans="1:15" s="531" customFormat="1" ht="15" x14ac:dyDescent="0.25">
      <c r="B43" s="532"/>
      <c r="C43" s="641" t="s">
        <v>324</v>
      </c>
      <c r="D43" s="537"/>
      <c r="E43" s="636"/>
      <c r="F43" s="527"/>
      <c r="G43" s="255"/>
      <c r="H43" s="643">
        <v>5.66954829410603</v>
      </c>
      <c r="I43" s="82"/>
      <c r="J43" s="266"/>
      <c r="K43" s="266"/>
      <c r="L43" s="73"/>
      <c r="M43" s="73"/>
      <c r="N43" s="73"/>
      <c r="O43" s="73"/>
    </row>
    <row r="44" spans="1:15" x14ac:dyDescent="0.2">
      <c r="A44" s="73"/>
      <c r="B44" s="259"/>
      <c r="C44" s="256"/>
      <c r="D44" s="260"/>
      <c r="E44" s="261"/>
      <c r="F44" s="23"/>
      <c r="G44" s="235"/>
      <c r="H44" s="936"/>
      <c r="I44" s="82"/>
    </row>
    <row r="45" spans="1:15" s="531" customFormat="1" ht="15.75" x14ac:dyDescent="0.25">
      <c r="B45" s="530"/>
      <c r="C45" s="651" t="s">
        <v>239</v>
      </c>
      <c r="D45" s="646"/>
      <c r="E45" s="934"/>
      <c r="F45" s="652">
        <f>SUM(F47:F63)</f>
        <v>7669206.2456759149</v>
      </c>
      <c r="G45" s="652">
        <f>SUM(G47:G63)</f>
        <v>7669206.2456759149</v>
      </c>
      <c r="H45" s="652">
        <f>SUM(H47:H63)</f>
        <v>7824489.8967997283</v>
      </c>
      <c r="I45" s="82"/>
      <c r="J45" s="266"/>
      <c r="K45" s="266"/>
      <c r="L45" s="73"/>
      <c r="M45" s="73"/>
      <c r="N45" s="73"/>
      <c r="O45" s="73"/>
    </row>
    <row r="46" spans="1:15" s="531" customFormat="1" ht="15.75" x14ac:dyDescent="0.25">
      <c r="B46" s="530"/>
      <c r="C46" s="651"/>
      <c r="D46" s="646"/>
      <c r="E46" s="934"/>
      <c r="F46" s="652"/>
      <c r="G46" s="652"/>
      <c r="H46" s="652"/>
      <c r="I46" s="82"/>
      <c r="J46" s="266"/>
      <c r="K46" s="266"/>
      <c r="L46" s="73"/>
      <c r="M46" s="73"/>
      <c r="N46" s="73"/>
      <c r="O46" s="73"/>
    </row>
    <row r="47" spans="1:15" x14ac:dyDescent="0.2">
      <c r="A47" s="73"/>
      <c r="B47" s="637">
        <v>43084</v>
      </c>
      <c r="C47" s="638" t="s">
        <v>705</v>
      </c>
      <c r="D47" s="642" t="s">
        <v>51</v>
      </c>
      <c r="E47" s="933">
        <v>2018</v>
      </c>
      <c r="F47" s="644">
        <v>336527.62484538334</v>
      </c>
      <c r="G47" s="644">
        <v>336527.62484538334</v>
      </c>
      <c r="H47" s="937">
        <v>336527.62484538299</v>
      </c>
      <c r="I47" s="82"/>
      <c r="J47" s="266"/>
      <c r="K47" s="266"/>
    </row>
    <row r="48" spans="1:15" x14ac:dyDescent="0.2">
      <c r="A48" s="73"/>
      <c r="B48" s="637">
        <v>43175</v>
      </c>
      <c r="C48" s="638" t="s">
        <v>705</v>
      </c>
      <c r="D48" s="642" t="s">
        <v>796</v>
      </c>
      <c r="E48" s="933">
        <v>2018</v>
      </c>
      <c r="F48" s="644">
        <v>1707292.6075733586</v>
      </c>
      <c r="G48" s="644">
        <v>1707292.6075733586</v>
      </c>
      <c r="H48" s="937">
        <v>1814988.62525908</v>
      </c>
      <c r="I48" s="82"/>
      <c r="J48" s="266"/>
      <c r="K48" s="266"/>
    </row>
    <row r="49" spans="1:11" x14ac:dyDescent="0.2">
      <c r="A49" s="73"/>
      <c r="B49" s="637">
        <v>43095</v>
      </c>
      <c r="C49" s="638" t="s">
        <v>706</v>
      </c>
      <c r="D49" s="642" t="s">
        <v>707</v>
      </c>
      <c r="E49" s="933">
        <v>2018</v>
      </c>
      <c r="F49" s="644">
        <v>3161629.4258480961</v>
      </c>
      <c r="G49" s="644">
        <v>3161629.4258480961</v>
      </c>
      <c r="H49" s="937">
        <v>3161629.4258481003</v>
      </c>
      <c r="I49" s="82"/>
      <c r="J49" s="266"/>
      <c r="K49" s="266"/>
    </row>
    <row r="50" spans="1:11" x14ac:dyDescent="0.2">
      <c r="A50" s="73"/>
      <c r="B50" s="637">
        <v>43130</v>
      </c>
      <c r="C50" s="638" t="s">
        <v>797</v>
      </c>
      <c r="D50" s="642" t="s">
        <v>707</v>
      </c>
      <c r="E50" s="933">
        <v>2018</v>
      </c>
      <c r="F50" s="644">
        <v>554367.89932678954</v>
      </c>
      <c r="G50" s="644">
        <v>554367.89932678954</v>
      </c>
      <c r="H50" s="937">
        <v>554367.89932679001</v>
      </c>
      <c r="I50" s="82"/>
      <c r="J50" s="266"/>
      <c r="K50" s="266"/>
    </row>
    <row r="51" spans="1:11" x14ac:dyDescent="0.2">
      <c r="A51" s="73"/>
      <c r="B51" s="637">
        <v>43147</v>
      </c>
      <c r="C51" s="638" t="s">
        <v>798</v>
      </c>
      <c r="D51" s="642" t="s">
        <v>825</v>
      </c>
      <c r="E51" s="933">
        <v>2018</v>
      </c>
      <c r="F51" s="644">
        <v>15591.597168565955</v>
      </c>
      <c r="G51" s="644">
        <v>15591.597168565955</v>
      </c>
      <c r="H51" s="937">
        <v>15591.597168566001</v>
      </c>
      <c r="I51" s="82"/>
      <c r="J51" s="266"/>
      <c r="K51" s="266"/>
    </row>
    <row r="52" spans="1:11" x14ac:dyDescent="0.2">
      <c r="A52" s="73"/>
      <c r="B52" s="637">
        <v>43145</v>
      </c>
      <c r="C52" s="638" t="s">
        <v>798</v>
      </c>
      <c r="D52" s="642" t="s">
        <v>825</v>
      </c>
      <c r="E52" s="933">
        <v>2018</v>
      </c>
      <c r="F52" s="644">
        <v>27718.394966339478</v>
      </c>
      <c r="G52" s="644">
        <v>27718.394966339478</v>
      </c>
      <c r="H52" s="937">
        <v>27718.3949663395</v>
      </c>
      <c r="I52" s="82"/>
      <c r="J52" s="266"/>
      <c r="K52" s="266"/>
    </row>
    <row r="53" spans="1:11" x14ac:dyDescent="0.2">
      <c r="A53" s="73"/>
      <c r="B53" s="637">
        <v>43180</v>
      </c>
      <c r="C53" s="638" t="s">
        <v>799</v>
      </c>
      <c r="D53" s="642" t="s">
        <v>825</v>
      </c>
      <c r="E53" s="933">
        <v>2018</v>
      </c>
      <c r="F53" s="644">
        <v>24253.595595547038</v>
      </c>
      <c r="G53" s="644">
        <v>24253.595595547038</v>
      </c>
      <c r="H53" s="937">
        <v>24253.595595547002</v>
      </c>
      <c r="I53" s="82"/>
      <c r="J53" s="266"/>
      <c r="K53" s="266"/>
    </row>
    <row r="54" spans="1:11" x14ac:dyDescent="0.2">
      <c r="A54" s="73"/>
      <c r="B54" s="637">
        <v>43124</v>
      </c>
      <c r="C54" s="638" t="s">
        <v>800</v>
      </c>
      <c r="D54" s="642" t="s">
        <v>825</v>
      </c>
      <c r="E54" s="933">
        <v>2018</v>
      </c>
      <c r="F54" s="644">
        <v>34647.993707924346</v>
      </c>
      <c r="G54" s="644">
        <v>34647.993707924346</v>
      </c>
      <c r="H54" s="937">
        <v>34647.993707924295</v>
      </c>
      <c r="I54" s="82"/>
      <c r="J54" s="266"/>
      <c r="K54" s="266"/>
    </row>
    <row r="55" spans="1:11" x14ac:dyDescent="0.2">
      <c r="A55" s="73"/>
      <c r="B55" s="637">
        <v>42975</v>
      </c>
      <c r="C55" s="638" t="s">
        <v>689</v>
      </c>
      <c r="D55" s="642" t="s">
        <v>825</v>
      </c>
      <c r="E55" s="933">
        <v>2018</v>
      </c>
      <c r="F55" s="644">
        <v>2882.4368280454719</v>
      </c>
      <c r="G55" s="644">
        <v>2882.4368280454719</v>
      </c>
      <c r="H55" s="937">
        <v>2882.4368280454701</v>
      </c>
      <c r="I55" s="82"/>
      <c r="J55" s="266"/>
      <c r="K55" s="266"/>
    </row>
    <row r="56" spans="1:11" x14ac:dyDescent="0.2">
      <c r="A56" s="73"/>
      <c r="B56" s="637">
        <v>42632</v>
      </c>
      <c r="C56" s="638" t="s">
        <v>834</v>
      </c>
      <c r="D56" s="642" t="s">
        <v>51</v>
      </c>
      <c r="E56" s="933">
        <v>2018</v>
      </c>
      <c r="F56" s="644">
        <v>262466.44140999997</v>
      </c>
      <c r="G56" s="644">
        <v>262466.44140999997</v>
      </c>
      <c r="H56" s="937">
        <v>262466.44140999997</v>
      </c>
      <c r="I56" s="82"/>
      <c r="J56" s="266"/>
      <c r="K56" s="266"/>
    </row>
    <row r="57" spans="1:11" x14ac:dyDescent="0.2">
      <c r="A57" s="73"/>
      <c r="B57" s="637">
        <v>43203</v>
      </c>
      <c r="C57" s="638" t="s">
        <v>884</v>
      </c>
      <c r="D57" s="642" t="s">
        <v>796</v>
      </c>
      <c r="E57" s="933">
        <v>2018</v>
      </c>
      <c r="F57" s="644">
        <v>1143383.7923615035</v>
      </c>
      <c r="G57" s="644">
        <v>1143383.7923615035</v>
      </c>
      <c r="H57" s="937">
        <v>1190971.4257995901</v>
      </c>
      <c r="I57" s="82"/>
      <c r="J57" s="266"/>
      <c r="K57" s="266"/>
    </row>
    <row r="58" spans="1:11" x14ac:dyDescent="0.2">
      <c r="A58" s="73"/>
      <c r="B58" s="637">
        <v>43228</v>
      </c>
      <c r="C58" s="638" t="s">
        <v>885</v>
      </c>
      <c r="D58" s="642" t="s">
        <v>825</v>
      </c>
      <c r="E58" s="933">
        <v>2018</v>
      </c>
      <c r="F58" s="644">
        <v>16707.731387963981</v>
      </c>
      <c r="G58" s="644">
        <v>16707.731387963981</v>
      </c>
      <c r="H58" s="937">
        <v>16707.731387964002</v>
      </c>
      <c r="I58" s="82"/>
      <c r="J58" s="266"/>
      <c r="K58" s="266"/>
    </row>
    <row r="59" spans="1:11" x14ac:dyDescent="0.2">
      <c r="A59" s="73"/>
      <c r="B59" s="637">
        <v>43207</v>
      </c>
      <c r="C59" s="638" t="s">
        <v>886</v>
      </c>
      <c r="D59" s="642" t="s">
        <v>825</v>
      </c>
      <c r="E59" s="933">
        <v>2018</v>
      </c>
      <c r="F59" s="644">
        <v>10394.398112377303</v>
      </c>
      <c r="G59" s="644">
        <v>10394.398112377303</v>
      </c>
      <c r="H59" s="937">
        <v>10394.398112377301</v>
      </c>
      <c r="I59" s="82"/>
      <c r="J59" s="266"/>
      <c r="K59" s="266"/>
    </row>
    <row r="60" spans="1:11" x14ac:dyDescent="0.2">
      <c r="A60" s="73"/>
      <c r="B60" s="637">
        <v>43264</v>
      </c>
      <c r="C60" s="638" t="s">
        <v>799</v>
      </c>
      <c r="D60" s="642" t="s">
        <v>825</v>
      </c>
      <c r="E60" s="933">
        <v>2018</v>
      </c>
      <c r="F60" s="644">
        <v>17670.476791041416</v>
      </c>
      <c r="G60" s="644">
        <v>17670.476791041416</v>
      </c>
      <c r="H60" s="937">
        <v>17670.476791041401</v>
      </c>
      <c r="I60" s="82"/>
      <c r="J60" s="266"/>
      <c r="K60" s="266"/>
    </row>
    <row r="61" spans="1:11" x14ac:dyDescent="0.2">
      <c r="A61" s="73"/>
      <c r="B61" s="637">
        <v>43269</v>
      </c>
      <c r="C61" s="638" t="s">
        <v>887</v>
      </c>
      <c r="D61" s="642" t="s">
        <v>825</v>
      </c>
      <c r="E61" s="933">
        <v>2018</v>
      </c>
      <c r="F61" s="644">
        <v>76225.586157433558</v>
      </c>
      <c r="G61" s="644">
        <v>76225.586157433558</v>
      </c>
      <c r="H61" s="937">
        <v>76225.586157433601</v>
      </c>
      <c r="I61" s="82"/>
      <c r="J61" s="266"/>
      <c r="K61" s="266"/>
    </row>
    <row r="62" spans="1:11" x14ac:dyDescent="0.2">
      <c r="A62" s="73"/>
      <c r="B62" s="637">
        <v>43270</v>
      </c>
      <c r="C62" s="638" t="s">
        <v>930</v>
      </c>
      <c r="D62" s="642" t="s">
        <v>825</v>
      </c>
      <c r="E62" s="933">
        <v>2018</v>
      </c>
      <c r="F62" s="644">
        <v>24253.595595547038</v>
      </c>
      <c r="G62" s="644">
        <v>24253.595595547038</v>
      </c>
      <c r="H62" s="937">
        <v>24253.595595547002</v>
      </c>
      <c r="I62" s="82"/>
      <c r="J62" s="266"/>
      <c r="K62" s="266"/>
    </row>
    <row r="63" spans="1:11" x14ac:dyDescent="0.2">
      <c r="A63" s="73"/>
      <c r="B63" s="637">
        <v>43210</v>
      </c>
      <c r="C63" s="638" t="s">
        <v>888</v>
      </c>
      <c r="D63" s="642" t="s">
        <v>51</v>
      </c>
      <c r="E63" s="933">
        <v>2018</v>
      </c>
      <c r="F63" s="644">
        <v>253192.64799999999</v>
      </c>
      <c r="G63" s="644">
        <v>253192.64799999999</v>
      </c>
      <c r="H63" s="937">
        <v>253192.64799999999</v>
      </c>
      <c r="I63" s="82"/>
      <c r="J63" s="266"/>
      <c r="K63" s="266"/>
    </row>
    <row r="64" spans="1:11" ht="15" x14ac:dyDescent="0.25">
      <c r="A64" s="73"/>
      <c r="B64" s="250"/>
      <c r="C64" s="256"/>
      <c r="D64" s="257"/>
      <c r="E64" s="935"/>
      <c r="F64" s="23"/>
      <c r="G64" s="23"/>
      <c r="H64" s="936"/>
      <c r="I64" s="82"/>
    </row>
    <row r="65" spans="1:15" s="653" customFormat="1" ht="15.75" x14ac:dyDescent="0.25">
      <c r="B65" s="654"/>
      <c r="C65" s="651" t="s">
        <v>421</v>
      </c>
      <c r="D65" s="655"/>
      <c r="E65" s="656"/>
      <c r="F65" s="652">
        <f>+F66</f>
        <v>79.841520076779958</v>
      </c>
      <c r="G65" s="652">
        <f>+G66</f>
        <v>3.3852804512554702</v>
      </c>
      <c r="H65" s="652">
        <f>+H66</f>
        <v>3.7042703652245001</v>
      </c>
      <c r="I65" s="82"/>
      <c r="J65" s="266"/>
      <c r="K65" s="266"/>
      <c r="L65" s="73"/>
      <c r="M65" s="73"/>
      <c r="N65" s="73"/>
      <c r="O65" s="73"/>
    </row>
    <row r="66" spans="1:15" x14ac:dyDescent="0.2">
      <c r="A66" s="73"/>
      <c r="B66" s="637">
        <v>37201</v>
      </c>
      <c r="C66" s="638" t="s">
        <v>325</v>
      </c>
      <c r="D66" s="642">
        <v>7.0000000000000007E-2</v>
      </c>
      <c r="E66" s="639">
        <v>2019</v>
      </c>
      <c r="F66" s="644">
        <v>79.841520076779958</v>
      </c>
      <c r="G66" s="645">
        <v>3.3852804512554702</v>
      </c>
      <c r="H66" s="645">
        <v>3.7042703652245001</v>
      </c>
      <c r="I66" s="82"/>
      <c r="J66" s="266"/>
      <c r="K66" s="266"/>
    </row>
    <row r="67" spans="1:15" ht="15" x14ac:dyDescent="0.25">
      <c r="A67" s="73"/>
      <c r="B67" s="250"/>
      <c r="C67" s="256"/>
      <c r="D67" s="262"/>
      <c r="E67" s="2"/>
      <c r="F67" s="23"/>
      <c r="G67" s="235"/>
      <c r="H67" s="235"/>
      <c r="I67" s="82"/>
    </row>
    <row r="68" spans="1:15" s="653" customFormat="1" ht="15.75" x14ac:dyDescent="0.25">
      <c r="B68" s="654"/>
      <c r="C68" s="651" t="s">
        <v>379</v>
      </c>
      <c r="D68" s="655"/>
      <c r="E68" s="656"/>
      <c r="F68" s="652">
        <f>SUM(F69:F69)</f>
        <v>167022.73189035984</v>
      </c>
      <c r="G68" s="652">
        <f>SUM(G69:G69)</f>
        <v>167022.73189035984</v>
      </c>
      <c r="H68" s="652">
        <f>SUM(H69:H69)</f>
        <v>167022.73189035984</v>
      </c>
      <c r="I68" s="82"/>
      <c r="J68" s="266"/>
      <c r="K68" s="266"/>
      <c r="L68" s="73"/>
      <c r="M68" s="73"/>
      <c r="N68" s="73"/>
      <c r="O68" s="73"/>
    </row>
    <row r="69" spans="1:15" x14ac:dyDescent="0.2">
      <c r="A69" s="73"/>
      <c r="B69" s="637">
        <v>41344</v>
      </c>
      <c r="C69" s="638" t="s">
        <v>835</v>
      </c>
      <c r="D69" s="642" t="s">
        <v>229</v>
      </c>
      <c r="E69" s="639">
        <v>2019</v>
      </c>
      <c r="F69" s="644">
        <v>167022.73189035984</v>
      </c>
      <c r="G69" s="645">
        <v>167022.73189035984</v>
      </c>
      <c r="H69" s="645">
        <v>167022.73189035984</v>
      </c>
      <c r="I69" s="82"/>
      <c r="J69" s="266"/>
      <c r="K69" s="266"/>
    </row>
    <row r="70" spans="1:15" ht="15" customHeight="1" x14ac:dyDescent="0.2">
      <c r="A70" s="73"/>
      <c r="B70" s="250"/>
      <c r="C70" s="256"/>
      <c r="D70" s="262"/>
      <c r="E70" s="263"/>
      <c r="F70" s="23"/>
      <c r="G70" s="235"/>
      <c r="H70" s="235"/>
      <c r="I70" s="82"/>
    </row>
    <row r="71" spans="1:15" ht="16.5" thickBot="1" x14ac:dyDescent="0.25">
      <c r="A71" s="73"/>
      <c r="B71" s="1213" t="s">
        <v>304</v>
      </c>
      <c r="C71" s="1213"/>
      <c r="D71" s="1213"/>
      <c r="E71" s="1214"/>
      <c r="F71" s="406">
        <f>+F68+F45+F65+F18</f>
        <v>40268662.404920518</v>
      </c>
      <c r="G71" s="406">
        <f>+G68+G45+G65+G18</f>
        <v>40265837.263341002</v>
      </c>
      <c r="H71" s="406">
        <f>+H68+H45+H65+H18</f>
        <v>40744031.62420696</v>
      </c>
      <c r="I71" s="82"/>
      <c r="J71" s="266"/>
      <c r="K71" s="266"/>
    </row>
    <row r="72" spans="1:15" ht="13.5" thickTop="1" x14ac:dyDescent="0.2">
      <c r="A72" s="73"/>
      <c r="B72" s="264"/>
      <c r="C72" s="7"/>
      <c r="D72" s="7"/>
      <c r="E72" s="7"/>
      <c r="F72" s="7"/>
      <c r="G72" s="186"/>
      <c r="H72" s="265"/>
      <c r="I72" s="82"/>
    </row>
    <row r="73" spans="1:15" x14ac:dyDescent="0.2">
      <c r="A73" s="73"/>
      <c r="B73" s="31" t="s">
        <v>927</v>
      </c>
      <c r="C73" s="7"/>
      <c r="D73" s="7"/>
      <c r="E73" s="7"/>
      <c r="F73" s="112"/>
      <c r="G73" s="112"/>
      <c r="H73" s="112"/>
      <c r="I73" s="82"/>
    </row>
    <row r="74" spans="1:15" x14ac:dyDescent="0.2">
      <c r="A74" s="73"/>
      <c r="B74" s="31" t="s">
        <v>928</v>
      </c>
      <c r="C74" s="7"/>
      <c r="D74" s="7"/>
      <c r="E74" s="7"/>
      <c r="F74" s="186"/>
      <c r="G74" s="186"/>
      <c r="H74" s="112"/>
      <c r="I74" s="82"/>
    </row>
    <row r="75" spans="1:15" x14ac:dyDescent="0.2">
      <c r="A75" s="73"/>
      <c r="B75" s="31" t="s">
        <v>836</v>
      </c>
      <c r="C75" s="7"/>
      <c r="D75" s="7"/>
      <c r="E75" s="7"/>
      <c r="F75" s="112"/>
      <c r="G75" s="112"/>
      <c r="H75" s="112"/>
      <c r="I75" s="82"/>
    </row>
    <row r="76" spans="1:15" x14ac:dyDescent="0.2">
      <c r="A76" s="73"/>
      <c r="G76" s="266"/>
      <c r="I76" s="82"/>
    </row>
    <row r="78" spans="1:15" x14ac:dyDescent="0.2">
      <c r="A78" s="73"/>
      <c r="H78" s="266"/>
    </row>
    <row r="79" spans="1:15" x14ac:dyDescent="0.2">
      <c r="A79" s="73"/>
      <c r="H79" s="267"/>
    </row>
  </sheetData>
  <sortState ref="B47:H67">
    <sortCondition ref="B47:B67"/>
  </sortState>
  <mergeCells count="11">
    <mergeCell ref="B71:E71"/>
    <mergeCell ref="B6:H6"/>
    <mergeCell ref="B7:H7"/>
    <mergeCell ref="B8:H8"/>
    <mergeCell ref="B12:B16"/>
    <mergeCell ref="C12:C16"/>
    <mergeCell ref="D12:D16"/>
    <mergeCell ref="E12:E16"/>
    <mergeCell ref="F12:F16"/>
    <mergeCell ref="G12:G16"/>
    <mergeCell ref="H12:H16"/>
  </mergeCells>
  <hyperlinks>
    <hyperlink ref="A1" location="INDICE!A1" display="Indice"/>
  </hyperlinks>
  <printOptions horizontalCentered="1"/>
  <pageMargins left="0.39370078740157483" right="0.39370078740157483" top="0.19685039370078741" bottom="0.19685039370078741" header="0.15748031496062992" footer="0"/>
  <pageSetup paperSize="9" scale="57" orientation="portrait" horizontalDpi="4294967294" verticalDpi="4294967294" r:id="rId1"/>
  <headerFooter scaleWithDoc="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74"/>
  <sheetViews>
    <sheetView showGridLines="0" showRuler="0" zoomScale="85" zoomScaleNormal="85" zoomScaleSheetLayoutView="85" workbookViewId="0"/>
  </sheetViews>
  <sheetFormatPr baseColWidth="10" defaultColWidth="11.42578125" defaultRowHeight="12.75" x14ac:dyDescent="0.2"/>
  <cols>
    <col min="1" max="1" width="6.85546875" style="3" customWidth="1"/>
    <col min="2" max="2" width="10.5703125" style="3" customWidth="1"/>
    <col min="3" max="3" width="66.140625" style="3" customWidth="1"/>
    <col min="4" max="4" width="13.140625" style="3" customWidth="1"/>
    <col min="5" max="5" width="13.42578125" style="3" customWidth="1"/>
    <col min="6" max="6" width="19.85546875" style="3" customWidth="1"/>
    <col min="7" max="7" width="20.5703125" style="3" customWidth="1"/>
    <col min="8" max="8" width="21.28515625" style="3" customWidth="1"/>
    <col min="9" max="16384" width="11.42578125" style="3"/>
  </cols>
  <sheetData>
    <row r="1" spans="1:15" ht="15" x14ac:dyDescent="0.25">
      <c r="A1" s="1003" t="s">
        <v>238</v>
      </c>
      <c r="B1" s="223"/>
    </row>
    <row r="2" spans="1:15" ht="15" customHeight="1" x14ac:dyDescent="0.25">
      <c r="A2" s="1003"/>
      <c r="B2" s="474" t="s">
        <v>874</v>
      </c>
      <c r="C2" s="5"/>
      <c r="D2" s="5"/>
      <c r="E2" s="6"/>
      <c r="F2" s="6"/>
      <c r="G2" s="6"/>
      <c r="H2" s="7"/>
    </row>
    <row r="3" spans="1:15" ht="15" customHeight="1" x14ac:dyDescent="0.25">
      <c r="A3" s="223"/>
      <c r="B3" s="349" t="s">
        <v>332</v>
      </c>
      <c r="C3" s="5"/>
      <c r="D3" s="5"/>
      <c r="E3" s="6"/>
      <c r="F3" s="6"/>
      <c r="G3" s="6"/>
      <c r="H3" s="7"/>
    </row>
    <row r="4" spans="1:15" s="268" customFormat="1" x14ac:dyDescent="0.2">
      <c r="B4" s="54"/>
      <c r="C4" s="54"/>
      <c r="D4" s="54"/>
      <c r="E4" s="533"/>
      <c r="F4" s="534"/>
      <c r="G4" s="534"/>
      <c r="H4" s="54"/>
      <c r="I4" s="3"/>
      <c r="J4" s="3"/>
      <c r="K4" s="3"/>
      <c r="L4" s="3"/>
      <c r="M4" s="3"/>
      <c r="N4" s="3"/>
      <c r="O4" s="3"/>
    </row>
    <row r="5" spans="1:15" s="268" customFormat="1" x14ac:dyDescent="0.2">
      <c r="B5" s="54"/>
      <c r="C5" s="54"/>
      <c r="D5" s="54"/>
      <c r="E5" s="533"/>
      <c r="F5" s="534"/>
      <c r="G5" s="534"/>
      <c r="H5" s="54"/>
      <c r="I5" s="3"/>
      <c r="J5" s="3"/>
      <c r="K5" s="3"/>
      <c r="L5" s="3"/>
      <c r="M5" s="3"/>
      <c r="N5" s="3"/>
      <c r="O5" s="3"/>
    </row>
    <row r="6" spans="1:15" ht="17.25" x14ac:dyDescent="0.2">
      <c r="B6" s="1230" t="s">
        <v>394</v>
      </c>
      <c r="C6" s="1230"/>
      <c r="D6" s="1230"/>
      <c r="E6" s="1230"/>
      <c r="F6" s="1230"/>
      <c r="G6" s="1230"/>
      <c r="H6" s="1230"/>
    </row>
    <row r="7" spans="1:15" ht="17.25" x14ac:dyDescent="0.2">
      <c r="B7" s="1230" t="s">
        <v>248</v>
      </c>
      <c r="C7" s="1230"/>
      <c r="D7" s="1230"/>
      <c r="E7" s="1230"/>
      <c r="F7" s="1230"/>
      <c r="G7" s="1230"/>
      <c r="H7" s="1230"/>
    </row>
    <row r="8" spans="1:15" ht="15" x14ac:dyDescent="0.2">
      <c r="B8" s="1215" t="s">
        <v>889</v>
      </c>
      <c r="C8" s="1215"/>
      <c r="D8" s="1215"/>
      <c r="E8" s="1215"/>
      <c r="F8" s="1215"/>
      <c r="G8" s="1215"/>
      <c r="H8" s="1215"/>
    </row>
    <row r="9" spans="1:15" s="268" customFormat="1" x14ac:dyDescent="0.2">
      <c r="B9" s="535"/>
      <c r="C9" s="535"/>
      <c r="D9" s="535"/>
      <c r="E9" s="535"/>
      <c r="F9" s="535"/>
      <c r="G9" s="535"/>
      <c r="H9" s="535"/>
      <c r="I9" s="3"/>
      <c r="J9" s="3"/>
      <c r="K9" s="3"/>
      <c r="L9" s="3"/>
      <c r="M9" s="3"/>
      <c r="N9" s="3"/>
      <c r="O9" s="3"/>
    </row>
    <row r="10" spans="1:15" s="268" customFormat="1" x14ac:dyDescent="0.2">
      <c r="B10" s="535"/>
      <c r="C10" s="535"/>
      <c r="D10" s="535"/>
      <c r="E10" s="535"/>
      <c r="F10" s="535"/>
      <c r="G10" s="535"/>
      <c r="H10" s="535"/>
      <c r="I10" s="3"/>
      <c r="J10" s="3"/>
      <c r="K10" s="3"/>
      <c r="L10" s="3"/>
      <c r="M10" s="3"/>
      <c r="N10" s="3"/>
      <c r="O10" s="3"/>
    </row>
    <row r="11" spans="1:15" ht="13.5" thickBot="1" x14ac:dyDescent="0.25">
      <c r="B11" s="7"/>
      <c r="C11" s="7"/>
      <c r="D11" s="9"/>
      <c r="E11" s="9"/>
      <c r="F11" s="10"/>
      <c r="G11" s="10"/>
      <c r="H11" s="846" t="s">
        <v>320</v>
      </c>
    </row>
    <row r="12" spans="1:15" ht="13.5" thickTop="1" x14ac:dyDescent="0.2">
      <c r="B12" s="1231" t="s">
        <v>321</v>
      </c>
      <c r="C12" s="1234" t="s">
        <v>316</v>
      </c>
      <c r="D12" s="1234" t="s">
        <v>254</v>
      </c>
      <c r="E12" s="1222" t="s">
        <v>317</v>
      </c>
      <c r="F12" s="1225" t="s">
        <v>364</v>
      </c>
      <c r="G12" s="1225" t="s">
        <v>365</v>
      </c>
      <c r="H12" s="1225" t="s">
        <v>366</v>
      </c>
    </row>
    <row r="13" spans="1:15" ht="17.25" customHeight="1" x14ac:dyDescent="0.2">
      <c r="B13" s="1232"/>
      <c r="C13" s="1235"/>
      <c r="D13" s="1235"/>
      <c r="E13" s="1223"/>
      <c r="F13" s="1226"/>
      <c r="G13" s="1226"/>
      <c r="H13" s="1226"/>
    </row>
    <row r="14" spans="1:15" x14ac:dyDescent="0.2">
      <c r="B14" s="1232"/>
      <c r="C14" s="1235"/>
      <c r="D14" s="1235"/>
      <c r="E14" s="1223"/>
      <c r="F14" s="1226"/>
      <c r="G14" s="1226"/>
      <c r="H14" s="1226"/>
    </row>
    <row r="15" spans="1:15" x14ac:dyDescent="0.2">
      <c r="B15" s="1233"/>
      <c r="C15" s="1236"/>
      <c r="D15" s="1236"/>
      <c r="E15" s="1224"/>
      <c r="F15" s="1227"/>
      <c r="G15" s="1227"/>
      <c r="H15" s="1227"/>
    </row>
    <row r="16" spans="1:15" ht="13.5" customHeight="1" x14ac:dyDescent="0.25">
      <c r="B16" s="11"/>
      <c r="C16" s="12"/>
      <c r="D16" s="13"/>
      <c r="E16" s="14"/>
      <c r="F16" s="15"/>
      <c r="G16" s="16"/>
      <c r="H16" s="17"/>
    </row>
    <row r="17" spans="2:15" s="151" customFormat="1" ht="15.75" x14ac:dyDescent="0.25">
      <c r="B17" s="657"/>
      <c r="C17" s="651" t="s">
        <v>333</v>
      </c>
      <c r="D17" s="820"/>
      <c r="E17" s="821"/>
      <c r="F17" s="822">
        <f>+F19+F27+F30+F37</f>
        <v>8128034.6181271384</v>
      </c>
      <c r="G17" s="822">
        <f>+G19+G27+G30+G37</f>
        <v>8099685.310165708</v>
      </c>
      <c r="H17" s="822">
        <f>+H19+H27+H30+H37</f>
        <v>20140032.550503992</v>
      </c>
      <c r="I17" s="1064"/>
      <c r="J17" s="1064"/>
      <c r="K17" s="1064"/>
      <c r="L17" s="3"/>
      <c r="M17" s="3"/>
      <c r="N17" s="3"/>
      <c r="O17" s="3"/>
    </row>
    <row r="18" spans="2:15" ht="13.5" customHeight="1" x14ac:dyDescent="0.25">
      <c r="B18" s="11"/>
      <c r="C18" s="12"/>
      <c r="D18" s="823"/>
      <c r="E18" s="824"/>
      <c r="F18" s="825"/>
      <c r="G18" s="826"/>
      <c r="H18" s="826"/>
      <c r="I18" s="1064"/>
    </row>
    <row r="19" spans="2:15" s="4" customFormat="1" ht="13.5" customHeight="1" x14ac:dyDescent="0.25">
      <c r="B19" s="536"/>
      <c r="C19" s="788" t="s">
        <v>493</v>
      </c>
      <c r="D19" s="827"/>
      <c r="E19" s="828"/>
      <c r="F19" s="829">
        <f>+SUM(F20:F25)</f>
        <v>6784644.1868635602</v>
      </c>
      <c r="G19" s="829">
        <f t="shared" ref="G19:H19" si="0">+SUM(G20:G25)</f>
        <v>6784644.1868635602</v>
      </c>
      <c r="H19" s="829">
        <f t="shared" si="0"/>
        <v>8646863.1222738363</v>
      </c>
      <c r="I19" s="1064"/>
      <c r="J19" s="1064"/>
      <c r="K19" s="1064"/>
      <c r="L19" s="3"/>
      <c r="M19" s="3"/>
      <c r="N19" s="3"/>
      <c r="O19" s="3"/>
    </row>
    <row r="20" spans="2:15" ht="13.5" customHeight="1" x14ac:dyDescent="0.2">
      <c r="B20" s="819">
        <v>42573</v>
      </c>
      <c r="C20" s="817" t="s">
        <v>837</v>
      </c>
      <c r="D20" s="830">
        <v>2.5000000000000001E-2</v>
      </c>
      <c r="E20" s="831">
        <v>2021</v>
      </c>
      <c r="F20" s="832">
        <v>926362.00941039517</v>
      </c>
      <c r="G20" s="832">
        <v>926362.00941039517</v>
      </c>
      <c r="H20" s="832">
        <v>1424910.65706762</v>
      </c>
      <c r="I20" s="1064"/>
      <c r="J20" s="1064"/>
      <c r="K20" s="1064"/>
    </row>
    <row r="21" spans="2:15" ht="13.5" customHeight="1" x14ac:dyDescent="0.2">
      <c r="B21" s="819">
        <v>42671</v>
      </c>
      <c r="C21" s="817" t="s">
        <v>838</v>
      </c>
      <c r="D21" s="830">
        <v>2.2499999999999999E-2</v>
      </c>
      <c r="E21" s="831">
        <v>2020</v>
      </c>
      <c r="F21" s="832">
        <v>1987477.7751137321</v>
      </c>
      <c r="G21" s="832">
        <v>1987477.7751137321</v>
      </c>
      <c r="H21" s="832">
        <v>2910412.2070528301</v>
      </c>
      <c r="I21" s="1064"/>
      <c r="J21" s="1064"/>
      <c r="K21" s="1064"/>
    </row>
    <row r="22" spans="2:15" ht="13.5" customHeight="1" x14ac:dyDescent="0.2">
      <c r="B22" s="819">
        <v>43084</v>
      </c>
      <c r="C22" s="817" t="s">
        <v>839</v>
      </c>
      <c r="D22" s="830">
        <v>4.2500000000000003E-2</v>
      </c>
      <c r="E22" s="831">
        <v>2019</v>
      </c>
      <c r="F22" s="832">
        <v>765695.64204464748</v>
      </c>
      <c r="G22" s="832">
        <v>765695.64204464748</v>
      </c>
      <c r="H22" s="832">
        <v>886407.07347940595</v>
      </c>
      <c r="I22" s="1064"/>
      <c r="J22" s="1064"/>
      <c r="K22" s="1064"/>
    </row>
    <row r="23" spans="2:15" ht="13.5" customHeight="1" x14ac:dyDescent="0.2">
      <c r="B23" s="819">
        <v>43084</v>
      </c>
      <c r="C23" s="817" t="s">
        <v>840</v>
      </c>
      <c r="D23" s="830">
        <v>4.2500000000000003E-2</v>
      </c>
      <c r="E23" s="831">
        <v>2019</v>
      </c>
      <c r="F23" s="832">
        <v>1116650.5170173622</v>
      </c>
      <c r="G23" s="832">
        <v>1116650.5170173622</v>
      </c>
      <c r="H23" s="832">
        <v>1292689.7614893799</v>
      </c>
      <c r="I23" s="1064"/>
      <c r="J23" s="1064"/>
      <c r="K23" s="1064"/>
    </row>
    <row r="24" spans="2:15" ht="13.5" customHeight="1" x14ac:dyDescent="0.2">
      <c r="B24" s="819">
        <v>43165</v>
      </c>
      <c r="C24" s="817" t="s">
        <v>934</v>
      </c>
      <c r="D24" s="830">
        <v>0.04</v>
      </c>
      <c r="E24" s="831">
        <v>2023</v>
      </c>
      <c r="F24" s="832">
        <v>980277.92704518454</v>
      </c>
      <c r="G24" s="832">
        <v>980277.92704518454</v>
      </c>
      <c r="H24" s="832">
        <v>1071855.66236556</v>
      </c>
      <c r="I24" s="1064"/>
      <c r="J24" s="1064"/>
      <c r="K24" s="1064"/>
    </row>
    <row r="25" spans="2:15" ht="13.5" customHeight="1" x14ac:dyDescent="0.2">
      <c r="B25" s="819">
        <v>43217</v>
      </c>
      <c r="C25" s="817" t="s">
        <v>935</v>
      </c>
      <c r="D25" s="830">
        <v>0.04</v>
      </c>
      <c r="E25" s="831">
        <v>2025</v>
      </c>
      <c r="F25" s="832">
        <v>1008180.3162322387</v>
      </c>
      <c r="G25" s="832">
        <v>1008180.3162322387</v>
      </c>
      <c r="H25" s="832">
        <v>1060587.76081904</v>
      </c>
      <c r="I25" s="1064"/>
      <c r="J25" s="1064"/>
      <c r="K25" s="1064"/>
    </row>
    <row r="26" spans="2:15" ht="13.5" customHeight="1" x14ac:dyDescent="0.2">
      <c r="B26" s="11"/>
      <c r="C26" s="24"/>
      <c r="D26" s="823"/>
      <c r="E26" s="824"/>
      <c r="F26" s="833"/>
      <c r="G26" s="834"/>
      <c r="H26" s="834"/>
      <c r="I26" s="1064"/>
    </row>
    <row r="27" spans="2:15" s="223" customFormat="1" ht="13.5" customHeight="1" x14ac:dyDescent="0.25">
      <c r="B27" s="536"/>
      <c r="C27" s="788" t="s">
        <v>422</v>
      </c>
      <c r="D27" s="827"/>
      <c r="E27" s="828"/>
      <c r="F27" s="829">
        <f>+F28</f>
        <v>66972.142597282902</v>
      </c>
      <c r="G27" s="829">
        <f>+G28</f>
        <v>38622.834635853142</v>
      </c>
      <c r="H27" s="829">
        <f>+H28</f>
        <v>309750.675034535</v>
      </c>
      <c r="I27" s="1064"/>
      <c r="J27" s="1064"/>
      <c r="K27" s="1064"/>
      <c r="L27" s="3"/>
      <c r="M27" s="3"/>
      <c r="N27" s="3"/>
      <c r="O27" s="3"/>
    </row>
    <row r="28" spans="2:15" s="20" customFormat="1" x14ac:dyDescent="0.2">
      <c r="B28" s="819">
        <v>38061</v>
      </c>
      <c r="C28" s="817" t="s">
        <v>841</v>
      </c>
      <c r="D28" s="830">
        <v>0.02</v>
      </c>
      <c r="E28" s="831">
        <v>2024</v>
      </c>
      <c r="F28" s="832">
        <v>66972.142597282902</v>
      </c>
      <c r="G28" s="832">
        <v>38622.834635853142</v>
      </c>
      <c r="H28" s="832">
        <v>309750.675034535</v>
      </c>
      <c r="I28" s="1064"/>
      <c r="J28" s="1064"/>
      <c r="K28" s="1064"/>
      <c r="L28" s="3"/>
      <c r="M28" s="3"/>
      <c r="N28" s="3"/>
      <c r="O28" s="3"/>
    </row>
    <row r="29" spans="2:15" x14ac:dyDescent="0.2">
      <c r="B29" s="21"/>
      <c r="C29" s="22"/>
      <c r="D29" s="830"/>
      <c r="E29" s="831"/>
      <c r="F29" s="835"/>
      <c r="G29" s="834"/>
      <c r="H29" s="834"/>
      <c r="I29" s="1064"/>
    </row>
    <row r="30" spans="2:15" s="223" customFormat="1" ht="15" x14ac:dyDescent="0.25">
      <c r="B30" s="536"/>
      <c r="C30" s="788" t="s">
        <v>423</v>
      </c>
      <c r="D30" s="827"/>
      <c r="E30" s="828"/>
      <c r="F30" s="829">
        <f>SUM(F31:F35)</f>
        <v>1276418.2886662949</v>
      </c>
      <c r="G30" s="829">
        <f t="shared" ref="G30:H30" si="1">SUM(G31:G35)</f>
        <v>1276418.2886662949</v>
      </c>
      <c r="H30" s="829">
        <f t="shared" si="1"/>
        <v>11182366.263402577</v>
      </c>
      <c r="I30" s="1064"/>
      <c r="J30" s="1064"/>
      <c r="K30" s="1064"/>
      <c r="L30" s="3"/>
      <c r="M30" s="3"/>
      <c r="N30" s="3"/>
      <c r="O30" s="3"/>
    </row>
    <row r="31" spans="2:15" x14ac:dyDescent="0.2">
      <c r="B31" s="819">
        <v>37986</v>
      </c>
      <c r="C31" s="817" t="s">
        <v>842</v>
      </c>
      <c r="D31" s="830">
        <v>1.18E-2</v>
      </c>
      <c r="E31" s="831">
        <v>2038</v>
      </c>
      <c r="F31" s="832">
        <v>97971.943960334989</v>
      </c>
      <c r="G31" s="832">
        <v>97971.943960334989</v>
      </c>
      <c r="H31" s="832">
        <v>647967.92278499901</v>
      </c>
      <c r="I31" s="1064"/>
      <c r="J31" s="1064"/>
      <c r="K31" s="1064"/>
    </row>
    <row r="32" spans="2:15" s="20" customFormat="1" x14ac:dyDescent="0.2">
      <c r="B32" s="819">
        <v>37986</v>
      </c>
      <c r="C32" s="817" t="s">
        <v>843</v>
      </c>
      <c r="D32" s="830">
        <v>1.18E-2</v>
      </c>
      <c r="E32" s="831">
        <v>2038</v>
      </c>
      <c r="F32" s="832">
        <v>389.63463690634995</v>
      </c>
      <c r="G32" s="832">
        <v>389.63463690634995</v>
      </c>
      <c r="H32" s="832">
        <v>2576.9698575132202</v>
      </c>
      <c r="I32" s="1064"/>
      <c r="J32" s="1064"/>
      <c r="K32" s="1064"/>
      <c r="L32" s="3"/>
      <c r="M32" s="3"/>
      <c r="N32" s="3"/>
      <c r="O32" s="3"/>
    </row>
    <row r="33" spans="2:15" x14ac:dyDescent="0.2">
      <c r="B33" s="819">
        <v>37986</v>
      </c>
      <c r="C33" s="817" t="s">
        <v>844</v>
      </c>
      <c r="D33" s="830">
        <v>5.8299999999999998E-2</v>
      </c>
      <c r="E33" s="831">
        <v>2033</v>
      </c>
      <c r="F33" s="832">
        <v>361765.18191929098</v>
      </c>
      <c r="G33" s="832">
        <v>361765.18191929098</v>
      </c>
      <c r="H33" s="832">
        <v>3038508.6580497599</v>
      </c>
      <c r="I33" s="1064"/>
      <c r="J33" s="1064"/>
      <c r="K33" s="1064"/>
    </row>
    <row r="34" spans="2:15" x14ac:dyDescent="0.2">
      <c r="B34" s="819">
        <v>37986</v>
      </c>
      <c r="C34" s="817" t="s">
        <v>845</v>
      </c>
      <c r="D34" s="830">
        <v>5.8299999999999998E-2</v>
      </c>
      <c r="E34" s="831">
        <v>2033</v>
      </c>
      <c r="F34" s="832">
        <v>4348.6874647023569</v>
      </c>
      <c r="G34" s="832">
        <v>4348.6874647023569</v>
      </c>
      <c r="H34" s="832">
        <v>36525.124940494199</v>
      </c>
      <c r="I34" s="1064"/>
      <c r="J34" s="1064"/>
      <c r="K34" s="1064"/>
    </row>
    <row r="35" spans="2:15" x14ac:dyDescent="0.2">
      <c r="B35" s="819">
        <v>37986</v>
      </c>
      <c r="C35" s="817" t="s">
        <v>846</v>
      </c>
      <c r="D35" s="830">
        <v>3.3099999999999997E-2</v>
      </c>
      <c r="E35" s="831">
        <v>2045</v>
      </c>
      <c r="F35" s="832">
        <v>811942.84068506013</v>
      </c>
      <c r="G35" s="832">
        <v>811942.84068506013</v>
      </c>
      <c r="H35" s="832">
        <v>7456787.5877698101</v>
      </c>
      <c r="I35" s="1064"/>
      <c r="J35" s="1064"/>
      <c r="K35" s="1064"/>
    </row>
    <row r="36" spans="2:15" x14ac:dyDescent="0.2">
      <c r="B36" s="25"/>
      <c r="C36" s="22"/>
      <c r="D36" s="830"/>
      <c r="E36" s="831"/>
      <c r="F36" s="835"/>
      <c r="G36" s="834"/>
      <c r="H36" s="834"/>
      <c r="I36" s="1064"/>
    </row>
    <row r="37" spans="2:15" s="223" customFormat="1" ht="15" x14ac:dyDescent="0.25">
      <c r="B37" s="538"/>
      <c r="C37" s="788" t="s">
        <v>324</v>
      </c>
      <c r="D37" s="827"/>
      <c r="E37" s="828"/>
      <c r="F37" s="829"/>
      <c r="G37" s="829"/>
      <c r="H37" s="829">
        <v>1052.4897930433126</v>
      </c>
      <c r="I37" s="1064"/>
      <c r="J37" s="3"/>
      <c r="K37" s="1064"/>
      <c r="L37" s="3"/>
      <c r="M37" s="3"/>
      <c r="N37" s="3"/>
      <c r="O37" s="3"/>
    </row>
    <row r="38" spans="2:15" x14ac:dyDescent="0.2">
      <c r="B38" s="25"/>
      <c r="C38" s="22"/>
      <c r="D38" s="830"/>
      <c r="E38" s="831"/>
      <c r="F38" s="835"/>
      <c r="G38" s="834"/>
      <c r="H38" s="834"/>
      <c r="I38" s="1064"/>
    </row>
    <row r="39" spans="2:15" s="151" customFormat="1" ht="15.75" x14ac:dyDescent="0.25">
      <c r="B39" s="658"/>
      <c r="C39" s="651" t="s">
        <v>421</v>
      </c>
      <c r="D39" s="836"/>
      <c r="E39" s="837"/>
      <c r="F39" s="822">
        <f>+F41+F55</f>
        <v>61974.240692682688</v>
      </c>
      <c r="G39" s="822">
        <f>+G41+G55</f>
        <v>61749.236766743466</v>
      </c>
      <c r="H39" s="822">
        <f>+H41+H55</f>
        <v>705580.22657040216</v>
      </c>
      <c r="I39" s="1064"/>
      <c r="J39" s="1064"/>
      <c r="K39" s="1064"/>
      <c r="L39" s="3"/>
      <c r="M39" s="3"/>
      <c r="N39" s="3"/>
      <c r="O39" s="3"/>
    </row>
    <row r="40" spans="2:15" s="20" customFormat="1" x14ac:dyDescent="0.2">
      <c r="B40" s="25"/>
      <c r="C40" s="22"/>
      <c r="D40" s="838"/>
      <c r="E40" s="831"/>
      <c r="F40" s="834"/>
      <c r="G40" s="834"/>
      <c r="H40" s="834"/>
      <c r="I40" s="1064"/>
      <c r="J40" s="3"/>
      <c r="K40" s="3"/>
      <c r="L40" s="3"/>
      <c r="M40" s="3"/>
      <c r="N40" s="3"/>
      <c r="O40" s="3"/>
    </row>
    <row r="41" spans="2:15" s="223" customFormat="1" ht="15" x14ac:dyDescent="0.25">
      <c r="B41" s="536"/>
      <c r="C41" s="818" t="s">
        <v>424</v>
      </c>
      <c r="D41" s="839"/>
      <c r="E41" s="828"/>
      <c r="F41" s="829">
        <f>SUM(F42:F53)</f>
        <v>61702.059130266061</v>
      </c>
      <c r="G41" s="829">
        <f>SUM(G42:G53)</f>
        <v>61477.05520432684</v>
      </c>
      <c r="H41" s="829">
        <f>SUM(H42:H53)</f>
        <v>699329.88630401646</v>
      </c>
      <c r="I41" s="1064"/>
      <c r="J41" s="1064"/>
      <c r="K41" s="1064"/>
      <c r="L41" s="3"/>
      <c r="M41" s="3"/>
      <c r="N41" s="3"/>
      <c r="O41" s="3"/>
    </row>
    <row r="42" spans="2:15" s="20" customFormat="1" x14ac:dyDescent="0.2">
      <c r="B42" s="819">
        <v>37201</v>
      </c>
      <c r="C42" s="817" t="s">
        <v>343</v>
      </c>
      <c r="D42" s="840">
        <v>0.05</v>
      </c>
      <c r="E42" s="831">
        <v>2027</v>
      </c>
      <c r="F42" s="835">
        <v>2029.0558560306565</v>
      </c>
      <c r="G42" s="832">
        <v>2029.0558560306565</v>
      </c>
      <c r="H42" s="832">
        <v>20038.727306838999</v>
      </c>
      <c r="I42" s="1064"/>
      <c r="J42" s="1064"/>
      <c r="K42" s="1064"/>
      <c r="L42" s="3"/>
      <c r="M42" s="3"/>
      <c r="N42" s="3"/>
      <c r="O42" s="3"/>
    </row>
    <row r="43" spans="2:15" x14ac:dyDescent="0.2">
      <c r="B43" s="819">
        <v>37201</v>
      </c>
      <c r="C43" s="817" t="s">
        <v>339</v>
      </c>
      <c r="D43" s="840">
        <v>0.05</v>
      </c>
      <c r="E43" s="831">
        <v>2019</v>
      </c>
      <c r="F43" s="835">
        <v>1476.2567000557833</v>
      </c>
      <c r="G43" s="832">
        <v>1476.2567000557833</v>
      </c>
      <c r="H43" s="832">
        <v>14580.869689461499</v>
      </c>
      <c r="I43" s="1064"/>
      <c r="J43" s="1064"/>
      <c r="K43" s="1064"/>
    </row>
    <row r="44" spans="2:15" s="20" customFormat="1" x14ac:dyDescent="0.2">
      <c r="B44" s="819">
        <v>37201</v>
      </c>
      <c r="C44" s="817" t="s">
        <v>341</v>
      </c>
      <c r="D44" s="840">
        <v>0.05</v>
      </c>
      <c r="E44" s="831">
        <v>2020</v>
      </c>
      <c r="F44" s="835">
        <v>1246.8275811889112</v>
      </c>
      <c r="G44" s="832">
        <v>1246.8275811889112</v>
      </c>
      <c r="H44" s="832">
        <v>12314.816101186199</v>
      </c>
      <c r="I44" s="1064"/>
      <c r="J44" s="1064"/>
      <c r="K44" s="1064"/>
      <c r="L44" s="3"/>
      <c r="M44" s="3"/>
      <c r="N44" s="3"/>
      <c r="O44" s="3"/>
    </row>
    <row r="45" spans="2:15" x14ac:dyDescent="0.2">
      <c r="B45" s="819">
        <v>37201</v>
      </c>
      <c r="C45" s="817" t="s">
        <v>344</v>
      </c>
      <c r="D45" s="840">
        <v>0.05</v>
      </c>
      <c r="E45" s="831">
        <v>2027</v>
      </c>
      <c r="F45" s="835">
        <v>5765.4159249108679</v>
      </c>
      <c r="G45" s="832">
        <v>5765.4159249108679</v>
      </c>
      <c r="H45" s="832">
        <v>56920.867749889374</v>
      </c>
      <c r="I45" s="1064"/>
      <c r="J45" s="1064"/>
      <c r="K45" s="1064"/>
    </row>
    <row r="46" spans="2:15" x14ac:dyDescent="0.2">
      <c r="B46" s="819">
        <v>37201</v>
      </c>
      <c r="C46" s="817" t="s">
        <v>347</v>
      </c>
      <c r="D46" s="840">
        <v>0.05</v>
      </c>
      <c r="E46" s="831">
        <v>2030</v>
      </c>
      <c r="F46" s="835">
        <v>437.12682205136912</v>
      </c>
      <c r="G46" s="832">
        <v>437.12682205136912</v>
      </c>
      <c r="H46" s="832">
        <v>4317.4667585376201</v>
      </c>
      <c r="I46" s="1064"/>
      <c r="J46" s="1064"/>
      <c r="K46" s="1064"/>
    </row>
    <row r="47" spans="2:15" x14ac:dyDescent="0.2">
      <c r="B47" s="819">
        <v>37201</v>
      </c>
      <c r="C47" s="817" t="s">
        <v>348</v>
      </c>
      <c r="D47" s="840">
        <v>0.05</v>
      </c>
      <c r="E47" s="831">
        <v>2031</v>
      </c>
      <c r="F47" s="835">
        <v>100.11884261841818</v>
      </c>
      <c r="G47" s="832">
        <v>100.11884261841818</v>
      </c>
      <c r="H47" s="832">
        <v>988.86582433819206</v>
      </c>
      <c r="I47" s="1064"/>
      <c r="J47" s="1064"/>
      <c r="K47" s="1064"/>
    </row>
    <row r="48" spans="2:15" x14ac:dyDescent="0.2">
      <c r="B48" s="819">
        <v>37201</v>
      </c>
      <c r="C48" s="817" t="s">
        <v>349</v>
      </c>
      <c r="D48" s="840">
        <v>0.05</v>
      </c>
      <c r="E48" s="831">
        <v>2031</v>
      </c>
      <c r="F48" s="835">
        <v>32704.713783318377</v>
      </c>
      <c r="G48" s="832">
        <v>32704.713783318377</v>
      </c>
      <c r="H48" s="832">
        <v>397800.40794443374</v>
      </c>
      <c r="I48" s="1064"/>
      <c r="J48" s="1064"/>
      <c r="K48" s="1064"/>
    </row>
    <row r="49" spans="2:15" x14ac:dyDescent="0.2">
      <c r="B49" s="819">
        <v>37201</v>
      </c>
      <c r="C49" s="817" t="s">
        <v>342</v>
      </c>
      <c r="D49" s="840">
        <v>0.05</v>
      </c>
      <c r="E49" s="831">
        <v>2020</v>
      </c>
      <c r="F49" s="835">
        <v>575.49736848487782</v>
      </c>
      <c r="G49" s="832">
        <v>575.49736848487782</v>
      </c>
      <c r="H49" s="832">
        <v>5660.8889416345701</v>
      </c>
      <c r="I49" s="1064"/>
      <c r="J49" s="1064"/>
      <c r="K49" s="1064"/>
    </row>
    <row r="50" spans="2:15" x14ac:dyDescent="0.2">
      <c r="B50" s="819">
        <v>37201</v>
      </c>
      <c r="C50" s="817" t="s">
        <v>345</v>
      </c>
      <c r="D50" s="840">
        <v>0.05</v>
      </c>
      <c r="E50" s="831">
        <v>2027</v>
      </c>
      <c r="F50" s="835">
        <v>5903.9962649462777</v>
      </c>
      <c r="G50" s="832">
        <v>5903.9962649462777</v>
      </c>
      <c r="H50" s="832">
        <v>58056.464637360106</v>
      </c>
      <c r="I50" s="1064"/>
      <c r="J50" s="1064"/>
      <c r="K50" s="1064"/>
    </row>
    <row r="51" spans="2:15" x14ac:dyDescent="0.2">
      <c r="B51" s="819">
        <v>37201</v>
      </c>
      <c r="C51" s="817" t="s">
        <v>346</v>
      </c>
      <c r="D51" s="840">
        <v>0.05</v>
      </c>
      <c r="E51" s="831">
        <v>2030</v>
      </c>
      <c r="F51" s="835">
        <v>3283.7966578545274</v>
      </c>
      <c r="G51" s="832">
        <v>3283.7966578545274</v>
      </c>
      <c r="H51" s="832">
        <v>32301.117604171101</v>
      </c>
      <c r="I51" s="1064"/>
      <c r="J51" s="1064"/>
      <c r="K51" s="1064"/>
    </row>
    <row r="52" spans="2:15" x14ac:dyDescent="0.2">
      <c r="B52" s="819">
        <v>37201</v>
      </c>
      <c r="C52" s="817" t="s">
        <v>350</v>
      </c>
      <c r="D52" s="840">
        <v>0.05</v>
      </c>
      <c r="E52" s="831">
        <v>2031</v>
      </c>
      <c r="F52" s="835">
        <v>7944.2868230215136</v>
      </c>
      <c r="G52" s="832">
        <v>7944.2868230215136</v>
      </c>
      <c r="H52" s="832">
        <v>96234.204051001696</v>
      </c>
      <c r="I52" s="1064"/>
      <c r="J52" s="1064"/>
      <c r="K52" s="1064"/>
    </row>
    <row r="53" spans="2:15" x14ac:dyDescent="0.2">
      <c r="B53" s="819">
        <v>37201</v>
      </c>
      <c r="C53" s="817" t="s">
        <v>340</v>
      </c>
      <c r="D53" s="840">
        <v>0.05</v>
      </c>
      <c r="E53" s="831">
        <v>2019</v>
      </c>
      <c r="F53" s="835">
        <v>234.96650578448254</v>
      </c>
      <c r="G53" s="832">
        <v>9.9625798452620593</v>
      </c>
      <c r="H53" s="832">
        <v>115.18969516335463</v>
      </c>
      <c r="I53" s="1064"/>
      <c r="J53" s="1064"/>
      <c r="K53" s="1064"/>
    </row>
    <row r="54" spans="2:15" x14ac:dyDescent="0.2">
      <c r="B54" s="21"/>
      <c r="C54" s="22"/>
      <c r="D54" s="840"/>
      <c r="E54" s="831"/>
      <c r="F54" s="835"/>
      <c r="G54" s="832"/>
      <c r="H54" s="832"/>
      <c r="I54" s="1064"/>
    </row>
    <row r="55" spans="2:15" s="223" customFormat="1" ht="15" x14ac:dyDescent="0.25">
      <c r="B55" s="536"/>
      <c r="C55" s="818" t="s">
        <v>425</v>
      </c>
      <c r="D55" s="839"/>
      <c r="E55" s="828"/>
      <c r="F55" s="829">
        <f>+F56</f>
        <v>272.18156241662825</v>
      </c>
      <c r="G55" s="829">
        <f>+G56</f>
        <v>272.18156241662825</v>
      </c>
      <c r="H55" s="829">
        <f>+H56</f>
        <v>6250.3402663857159</v>
      </c>
      <c r="I55" s="1064"/>
      <c r="J55" s="1064"/>
      <c r="K55" s="1064"/>
      <c r="L55" s="3"/>
      <c r="M55" s="3"/>
      <c r="N55" s="3"/>
      <c r="O55" s="3"/>
    </row>
    <row r="56" spans="2:15" x14ac:dyDescent="0.2">
      <c r="B56" s="819">
        <v>37201</v>
      </c>
      <c r="C56" s="817" t="s">
        <v>351</v>
      </c>
      <c r="D56" s="840">
        <v>5.5E-2</v>
      </c>
      <c r="E56" s="831">
        <v>2018</v>
      </c>
      <c r="F56" s="835">
        <v>272.18156241662825</v>
      </c>
      <c r="G56" s="832">
        <v>272.18156241662825</v>
      </c>
      <c r="H56" s="832">
        <v>6250.3402663857159</v>
      </c>
      <c r="I56" s="1064"/>
      <c r="J56" s="1064"/>
      <c r="K56" s="1064"/>
    </row>
    <row r="57" spans="2:15" x14ac:dyDescent="0.2">
      <c r="B57" s="21"/>
      <c r="C57" s="22"/>
      <c r="D57" s="840"/>
      <c r="E57" s="831"/>
      <c r="F57" s="835"/>
      <c r="G57" s="834"/>
      <c r="H57" s="834"/>
      <c r="I57" s="1064"/>
    </row>
    <row r="58" spans="2:15" s="660" customFormat="1" ht="15.75" x14ac:dyDescent="0.25">
      <c r="B58" s="659"/>
      <c r="C58" s="651" t="s">
        <v>379</v>
      </c>
      <c r="D58" s="820"/>
      <c r="E58" s="821"/>
      <c r="F58" s="822">
        <f>+F59</f>
        <v>50813.916397163026</v>
      </c>
      <c r="G58" s="822">
        <f>+G59</f>
        <v>50813.916397163026</v>
      </c>
      <c r="H58" s="822">
        <f>+H59</f>
        <v>336073.64032654295</v>
      </c>
      <c r="I58" s="1064"/>
      <c r="J58" s="1064"/>
      <c r="K58" s="1064"/>
      <c r="L58" s="3"/>
      <c r="M58" s="3"/>
      <c r="N58" s="3"/>
      <c r="O58" s="3"/>
    </row>
    <row r="59" spans="2:15" x14ac:dyDescent="0.2">
      <c r="B59" s="819">
        <v>37986</v>
      </c>
      <c r="C59" s="817" t="s">
        <v>674</v>
      </c>
      <c r="D59" s="840">
        <v>1.18E-2</v>
      </c>
      <c r="E59" s="831">
        <v>2038</v>
      </c>
      <c r="F59" s="835">
        <v>50813.916397163026</v>
      </c>
      <c r="G59" s="832">
        <v>50813.916397163026</v>
      </c>
      <c r="H59" s="832">
        <v>336073.64032654295</v>
      </c>
      <c r="I59" s="1064"/>
      <c r="J59" s="1064"/>
      <c r="K59" s="1064"/>
    </row>
    <row r="60" spans="2:15" s="20" customFormat="1" x14ac:dyDescent="0.2">
      <c r="B60" s="21"/>
      <c r="C60" s="28"/>
      <c r="D60" s="840"/>
      <c r="E60" s="831"/>
      <c r="F60" s="841"/>
      <c r="G60" s="842"/>
      <c r="H60" s="842"/>
      <c r="I60" s="1064"/>
      <c r="J60" s="3"/>
      <c r="K60" s="3"/>
      <c r="L60" s="3"/>
      <c r="M60" s="3"/>
      <c r="N60" s="3"/>
      <c r="O60" s="3"/>
    </row>
    <row r="61" spans="2:15" s="151" customFormat="1" ht="16.5" thickBot="1" x14ac:dyDescent="0.3">
      <c r="B61" s="1228" t="s">
        <v>304</v>
      </c>
      <c r="C61" s="1229"/>
      <c r="D61" s="1229"/>
      <c r="E61" s="1229"/>
      <c r="F61" s="843">
        <f>+F17+F39+F58</f>
        <v>8240822.7752169836</v>
      </c>
      <c r="G61" s="843">
        <f>+G17+G39+G58</f>
        <v>8212248.4633296141</v>
      </c>
      <c r="H61" s="843">
        <f>+H17+H39+H58</f>
        <v>21181686.417400938</v>
      </c>
      <c r="I61" s="1064"/>
      <c r="J61" s="1064"/>
      <c r="K61" s="1064"/>
      <c r="L61" s="3"/>
      <c r="M61" s="3"/>
      <c r="N61" s="3"/>
      <c r="O61" s="3"/>
    </row>
    <row r="62" spans="2:15" ht="13.5" thickTop="1" x14ac:dyDescent="0.2">
      <c r="B62" s="7"/>
      <c r="C62" s="7"/>
      <c r="D62" s="7"/>
      <c r="E62" s="7"/>
      <c r="F62" s="6"/>
      <c r="G62" s="6"/>
      <c r="H62" s="6"/>
      <c r="I62" s="1064"/>
    </row>
    <row r="63" spans="2:15" x14ac:dyDescent="0.2">
      <c r="B63" s="31" t="s">
        <v>367</v>
      </c>
      <c r="C63" s="7"/>
      <c r="D63" s="7"/>
      <c r="E63" s="7"/>
      <c r="F63" s="1174"/>
      <c r="G63" s="1174"/>
      <c r="H63" s="1174"/>
      <c r="I63" s="1064"/>
    </row>
    <row r="64" spans="2:15" x14ac:dyDescent="0.2">
      <c r="B64" s="31" t="s">
        <v>932</v>
      </c>
      <c r="C64" s="7"/>
      <c r="D64" s="7"/>
      <c r="E64" s="7"/>
      <c r="F64" s="7"/>
      <c r="G64" s="7"/>
      <c r="H64" s="7"/>
      <c r="I64" s="1064"/>
    </row>
    <row r="65" spans="2:9" x14ac:dyDescent="0.2">
      <c r="B65" s="31" t="s">
        <v>933</v>
      </c>
      <c r="C65" s="7"/>
      <c r="D65" s="7"/>
      <c r="E65" s="7"/>
      <c r="F65" s="7"/>
      <c r="G65" s="7"/>
      <c r="H65" s="32"/>
      <c r="I65" s="1064"/>
    </row>
    <row r="66" spans="2:9" x14ac:dyDescent="0.2">
      <c r="I66" s="1064"/>
    </row>
    <row r="67" spans="2:9" x14ac:dyDescent="0.2">
      <c r="I67" s="1064"/>
    </row>
    <row r="68" spans="2:9" x14ac:dyDescent="0.2">
      <c r="I68" s="1064"/>
    </row>
    <row r="69" spans="2:9" x14ac:dyDescent="0.2">
      <c r="I69" s="1064"/>
    </row>
    <row r="70" spans="2:9" x14ac:dyDescent="0.2">
      <c r="I70" s="1064"/>
    </row>
    <row r="71" spans="2:9" x14ac:dyDescent="0.2">
      <c r="I71" s="1064"/>
    </row>
    <row r="72" spans="2:9" x14ac:dyDescent="0.2">
      <c r="I72" s="1064"/>
    </row>
    <row r="73" spans="2:9" x14ac:dyDescent="0.2">
      <c r="I73" s="1064"/>
    </row>
    <row r="74" spans="2:9" x14ac:dyDescent="0.2">
      <c r="I74" s="1064"/>
    </row>
  </sheetData>
  <sortState ref="B20:H21">
    <sortCondition ref="B20:B21"/>
  </sortState>
  <mergeCells count="11">
    <mergeCell ref="B61:E61"/>
    <mergeCell ref="B6:H6"/>
    <mergeCell ref="B7:H7"/>
    <mergeCell ref="B8:H8"/>
    <mergeCell ref="B12:B15"/>
    <mergeCell ref="C12:C15"/>
    <mergeCell ref="D12:D15"/>
    <mergeCell ref="E12:E15"/>
    <mergeCell ref="F12:F15"/>
    <mergeCell ref="G12:G15"/>
    <mergeCell ref="H12:H15"/>
  </mergeCells>
  <hyperlinks>
    <hyperlink ref="A1" location="INDICE!A1" display="Indice"/>
  </hyperlinks>
  <printOptions horizontalCentered="1"/>
  <pageMargins left="0.39370078740157483" right="0.39370078740157483" top="0.19685039370078741" bottom="0.19685039370078741" header="0.15748031496062992" footer="0"/>
  <pageSetup paperSize="9" scale="56" orientation="portrait" horizontalDpi="4294967294" verticalDpi="4294967294" r:id="rId1"/>
  <headerFooter scaleWithDoc="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INDICE</vt:lpstr>
      <vt:lpstr>A.1.1</vt:lpstr>
      <vt:lpstr>A.1.2</vt:lpstr>
      <vt:lpstr>A.1.3</vt:lpstr>
      <vt:lpstr>A.1.4</vt:lpstr>
      <vt:lpstr>A.1.5</vt:lpstr>
      <vt:lpstr>A.1.6</vt:lpstr>
      <vt:lpstr>A.1.7</vt:lpstr>
      <vt:lpstr>A.1.8</vt:lpstr>
      <vt:lpstr>A.1.9</vt:lpstr>
      <vt:lpstr>A.1.10</vt:lpstr>
      <vt:lpstr>A.2.1</vt:lpstr>
      <vt:lpstr>A.2.2</vt:lpstr>
      <vt:lpstr>A.2.3</vt:lpstr>
      <vt:lpstr>A.2.4</vt:lpstr>
      <vt:lpstr>A.3.1</vt:lpstr>
      <vt:lpstr>A.3.2</vt:lpstr>
      <vt:lpstr>A.3.3</vt:lpstr>
      <vt:lpstr>A.3.4</vt:lpstr>
      <vt:lpstr>A.3.5</vt:lpstr>
      <vt:lpstr>A.3.6</vt:lpstr>
      <vt:lpstr>A.3.7</vt:lpstr>
      <vt:lpstr>A.3.8</vt:lpstr>
      <vt:lpstr>A.4.1</vt:lpstr>
      <vt:lpstr>A.4.2</vt:lpstr>
      <vt:lpstr>A.4.3</vt:lpstr>
      <vt:lpstr>A.4.4</vt:lpstr>
      <vt:lpstr>A.4.5</vt:lpstr>
      <vt:lpstr>A.4.6</vt:lpstr>
      <vt:lpstr>A.4.7</vt:lpstr>
    </vt:vector>
  </TitlesOfParts>
  <Manager>Alfredo Ortiz</Manager>
  <Company>Dirección de Administración de la Deuda Pública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Fiscal</dc:title>
  <dc:subject>Capítulo Deuda Pública</dc:subject>
  <dc:creator>Marcela Laura Fraguas</dc:creator>
  <cp:lastModifiedBy>Template</cp:lastModifiedBy>
  <cp:lastPrinted>2018-08-01T17:45:00Z</cp:lastPrinted>
  <dcterms:created xsi:type="dcterms:W3CDTF">1999-01-19T22:36:21Z</dcterms:created>
  <dcterms:modified xsi:type="dcterms:W3CDTF">2018-10-25T20:10:34Z</dcterms:modified>
</cp:coreProperties>
</file>